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5.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Project\My Documents\Archive-Research\Statistics\Euthanasia\Quebec\"/>
    </mc:Choice>
  </mc:AlternateContent>
  <bookViews>
    <workbookView xWindow="0" yWindow="0" windowWidth="19200" windowHeight="10995" tabRatio="863"/>
  </bookViews>
  <sheets>
    <sheet name="Contents" sheetId="2" r:id="rId1"/>
    <sheet name="Vital Stats" sheetId="4" r:id="rId2"/>
    <sheet name="CPS Tables" sheetId="42" r:id="rId3"/>
    <sheet name=" CPS Charts" sheetId="49" r:id="rId4"/>
    <sheet name="Euthanasia Tables" sheetId="41" r:id="rId5"/>
    <sheet name="Euthanasia Charts" sheetId="50" r:id="rId6"/>
    <sheet name="Mortality Table" sheetId="47" r:id="rId7"/>
    <sheet name="Mortality Charts" sheetId="51" r:id="rId8"/>
    <sheet name="Projection Tables" sheetId="44" r:id="rId9"/>
    <sheet name="Projection Charts" sheetId="53" r:id="rId10"/>
    <sheet name="Comparison Tables" sheetId="48" r:id="rId11"/>
    <sheet name="Comparison Charts" sheetId="52" r:id="rId12"/>
    <sheet name="AllSSS-2016" sheetId="6" r:id="rId13"/>
    <sheet name="AllSSS-2017" sheetId="16" r:id="rId14"/>
    <sheet name="Bas-Saint-Laurent-01" sheetId="7" r:id="rId15"/>
    <sheet name="Saguenay Lac-Saint-Jean-02" sheetId="8" r:id="rId16"/>
    <sheet name="Capitale-Nationale-03" sheetId="9" r:id="rId17"/>
    <sheet name="CHU de Quebéc-03" sheetId="10" r:id="rId18"/>
    <sheet name="IUCPQ-03" sheetId="11" r:id="rId19"/>
    <sheet name="Mauricie-et-Centre-du-Québec-04" sheetId="13" r:id="rId20"/>
    <sheet name="Estrie-05" sheetId="14" r:id="rId21"/>
    <sheet name="Centre-Ouest-de-Montréal-06" sheetId="15" r:id="rId22"/>
    <sheet name="Centre-Sud-De-Montréal-06" sheetId="17" r:id="rId23"/>
    <sheet name="CHU Montreal-06" sheetId="18" r:id="rId24"/>
    <sheet name="Est-de-Montréal-06" sheetId="19" r:id="rId25"/>
    <sheet name="Inst de Card de Montréal-06" sheetId="21" r:id="rId26"/>
    <sheet name="McGill Univ Health Centre-06" sheetId="22" r:id="rId27"/>
    <sheet name="Nord-de-MontréaL-06" sheetId="23" r:id="rId28"/>
    <sheet name="Ouest-de-Montréal-06" sheetId="24" r:id="rId29"/>
    <sheet name="Outaouais-07" sheetId="25" r:id="rId30"/>
    <sheet name="Abitibi-Témiscamingue-08" sheetId="26" r:id="rId31"/>
    <sheet name="Côte-Nord-09" sheetId="27" r:id="rId32"/>
    <sheet name="Nord du Quebec -10" sheetId="28" r:id="rId33"/>
    <sheet name="Gaspésie-11" sheetId="29" r:id="rId34"/>
    <sheet name="Iles-11" sheetId="30" r:id="rId35"/>
    <sheet name="Chaudière-Appalaches-12" sheetId="31" r:id="rId36"/>
    <sheet name=" Laval-13" sheetId="32" r:id="rId37"/>
    <sheet name="Lanaudière-14" sheetId="33" r:id="rId38"/>
    <sheet name="Laurentides-15" sheetId="34" r:id="rId39"/>
    <sheet name="Montérégie-Centre-16" sheetId="35" r:id="rId40"/>
    <sheet name="Montérégie-Est-16" sheetId="36" r:id="rId41"/>
    <sheet name="Montérégie-Ouest-16" sheetId="37" r:id="rId42"/>
    <sheet name="Nunavik -17" sheetId="38" r:id="rId43"/>
    <sheet name="T-Cries-de-la-Baie-James-18" sheetId="39" r:id="rId44"/>
    <sheet name="Template-CISSS" sheetId="1" r:id="rId45"/>
  </sheets>
  <definedNames>
    <definedName name="_xlnm._FilterDatabase" localSheetId="6" hidden="1">'Mortality Table'!#REF!</definedName>
    <definedName name="AllSSS_2016_CPS_Euthanasia">'AllSSS-2016'!$H$1</definedName>
    <definedName name="AllSSS_2016_Palliative_Care_Patients">'AllSSS-2016'!$C$1</definedName>
    <definedName name="AllSSS_2016_Rates_of_CPS_Euthanasia_Requests_and_Euthanasia">'AllSSS-2016'!$AE$1</definedName>
    <definedName name="AllSSS_2017_CPS_Euthanasia">'AllSSS-2017'!$H$1</definedName>
    <definedName name="AllSSS_2017_Palliative_Care_Patients">'AllSSS-2017'!$C$1</definedName>
    <definedName name="AllSSS_2017_Rates_of_CPS_Euthanasia_Requests_and_Euthanasia">'AllSSS-2017'!$AE$1</definedName>
    <definedName name="Chart_Comparison_QBN_Euthanasia_Per_100000_Population" localSheetId="9">'Projection Charts'!$D$4:$O$4</definedName>
    <definedName name="Chart_Comparison_QBN_Euthanasia_Per_100000_Population">'Comparison Charts'!$D$5:$O$5</definedName>
    <definedName name="Chart_Comparison_QBN_Euthanasia_Percentage_All_Causes" localSheetId="9">'Projection Charts'!$D$45:$O$45</definedName>
    <definedName name="Chart_Comparison_QBN_Euthanasia_Percentage_All_Causes">'Comparison Charts'!$D$46:$O$46</definedName>
    <definedName name="Chart_Comparison_QBN_Euthanasia_Suicide_100000_Population">'Comparison Charts'!$D$88:$O$88</definedName>
    <definedName name="Chart_Comparison_QBN_Euthanasia_Suicide_PerCent_All_Deaths">'Comparison Charts'!$D$130:$O$130</definedName>
    <definedName name="Chart_CPS_No_CPS_Province_Wide">' CPS Charts'!$AD$3:$AO$3</definedName>
    <definedName name="Chart_CPS_No_In_Admin_Regions">' CPS Charts'!$Q$3:$AB$3</definedName>
    <definedName name="Chart_CPS_No_In_Reporting_Agencies">' CPS Charts'!$D$3:$O$3</definedName>
    <definedName name="Chart_CPS_Per_100000_Palliative_Patients_Admin_Regions">' CPS Charts'!$Q$45:$AB$45</definedName>
    <definedName name="Chart_CPS_Per_100000_Palliative_Patients_Reporting_Agencies">' CPS Charts'!$D$45:$O$45</definedName>
    <definedName name="Chart_CPS_Per_100000_Population">' CPS Charts'!$D$88:$O$88</definedName>
    <definedName name="Chart_Euthanasia_Not_Provided_Of_All_Requests">'Euthanasia Charts'!$D$86:$O$86</definedName>
    <definedName name="Chart_Euthanasia_Not_Provided_Percent_All_Requests">'Euthanasia Charts'!$Q$86:$AB$86</definedName>
    <definedName name="Chart_Euthanasia_Provided_Admin_Regions">'Euthanasia Charts'!$Q$45:$AB$45</definedName>
    <definedName name="Chart_Euthanasia_Provided_Per_100000_Palliative_Patients_Admin_Regions">'Euthanasia Charts'!$AQ$45:$BB$45</definedName>
    <definedName name="Chart_Euthanasia_Provided_Per_100000_Palliative_Patients_Reporting_Agencies">'Euthanasia Charts'!$AD$45:$AO$45</definedName>
    <definedName name="Chart_Euthanasia_Provided_Per_100000_Population">'Euthanasia Charts'!$BD$45:$BO$45</definedName>
    <definedName name="Chart_Euthanasia_Provided_Province_Wide">'Euthanasia Charts'!$BQ$45:$CB$45</definedName>
    <definedName name="Chart_Euthanasia_Provided_Reporting_Agencies">'Euthanasia Charts'!$D$45:$O$45</definedName>
    <definedName name="Chart_Euthanasia_Provided_Weekly_Admin_Regions">'Euthanasia Charts'!$CQ$45:$DB$45</definedName>
    <definedName name="Chart_Euthanasia_Provided_Weekly_Province_Wide">'Euthanasia Charts'!$DD$45:$DO$45</definedName>
    <definedName name="Chart_Euthanasia_Provided_Weekly_Reporting_Agencies">'Euthanasia Charts'!$CD$45:$CO$45</definedName>
    <definedName name="Chart_Euthanasia_Reasons_Not_Provided_Number_Province_Wide">'Euthanasia Charts'!$AD$86:$AO$86</definedName>
    <definedName name="Chart_Euthanasia_Reasons_Not_Provided_Percent_Province_Wide">'Euthanasia Charts'!$AQ$86:$BB$86</definedName>
    <definedName name="Chart_Euthanasia_Requests_100000_Palliative_Patients_Admin_Regions">'Euthanasia Charts'!$AQ$3:$BB$3</definedName>
    <definedName name="Chart_Euthanasia_Requests_100000_Palliative_Patients_Agencies">'Euthanasia Charts'!$AD$3:$AO$3</definedName>
    <definedName name="Chart_Euthanasia_Requests_100000_Population">'Euthanasia Charts'!$BD$3:$BO$3</definedName>
    <definedName name="Chart_Euthanasia_Requests_Admin_Regions">'Euthanasia Charts'!$Q$3:$AB$3</definedName>
    <definedName name="Chart_Euthanasia_Requests_Province_Wide">'Euthanasia Charts'!$BQ$3:$CB$3</definedName>
    <definedName name="Chart_Euthanasia_Requests_Reporting_Agencies">'Euthanasia Charts'!$D$3:$O$3</definedName>
    <definedName name="Chart_Euthanasia_Requests_Weekly_Admin_Regions">'Euthanasia Charts'!$CQ$3:$DB$3</definedName>
    <definedName name="Chart_Euthanasia_Requests_Weekly_Province_Wide">'Euthanasia Charts'!$DD$3:$DO$3</definedName>
    <definedName name="Chart_Euthanasia_Requests_Weekly_Reporting_Agencies">'Euthanasia Charts'!$CD$3:$CO$3</definedName>
    <definedName name="Chart_Mortality_Euthanasia_Homicide_Suicide_MVA_Per_100000_Population">'Mortality Charts'!$D$44:$O$44</definedName>
    <definedName name="Chart_Mortality_Euthanasia_Homicide_Suicide_MVA_Percentage">'Mortality Charts'!$Q$44:$AB$44</definedName>
    <definedName name="Chart_Mortality_Euthanasia_Natural_Causes_Per_100000_Population">'Mortality Charts'!$D$3:$O$3</definedName>
    <definedName name="Chart_Mortality_Euthanasia_Natural_Causes_PerCent_All_Deaths">'Mortality Charts'!$Q$3:$AB$3</definedName>
    <definedName name="Chart_Projected_Euthanasia_Deaths_Per_100000_Population">'Projection Charts'!$D$4:$O$4</definedName>
    <definedName name="Chart_Projected_Euthanasia_Deaths_PerCent_All_Deaths">'Projection Charts'!$D$45:$O$45</definedName>
    <definedName name="Heading_Chart_Comparison_Euthanasia_as_PerCent_All_Deaths">'Comparison Charts'!$B$47</definedName>
    <definedName name="Heading_Chart_Comparison_Euthanasia_Per_100_000_Population">'Comparison Charts'!$B$6</definedName>
    <definedName name="Heading_Chart_Comparison_Euthanasia_Suicide_100_000_Population">'Comparison Charts'!$B$89</definedName>
    <definedName name="Heading_Chart_Comparison_Euthanasia_Suicide_as_PerCent_All_Deaths">'Comparison Charts'!$B$131</definedName>
    <definedName name="Heading_Chart_Continuous_Palliative_Sedation">' CPS Charts'!$B$3</definedName>
    <definedName name="Heading_Chart_CPS_100_000_Palliative_Patients">' CPS Charts'!$B$45</definedName>
    <definedName name="Heading_Chart_CPS_Continuous_Palliative_Sedation">' CPS Charts'!$B$3</definedName>
    <definedName name="Heading_Chart_CPS_Per_100_000_Population">' CPS Charts'!$B$88</definedName>
    <definedName name="Heading_Chart_EUTHANASIA_NOT_PROVIDED">'Euthanasia Charts'!$B$86</definedName>
    <definedName name="Heading_Chart_EUTHANASIA_PROVIDED">'Euthanasia Charts'!$B$45</definedName>
    <definedName name="Heading_Chart_EUTHANASIA_REQUESTS">'Euthanasia Charts'!$B$3</definedName>
    <definedName name="Heading_Chart_Mortality_Euthanasia_Natural_Deaths">'Mortality Charts'!$B$4</definedName>
    <definedName name="Heading_Chart_Mortality_Euthanasia_Non_Natural_Deaths">'Mortality Charts'!$B$45</definedName>
    <definedName name="Heading_Chart_Projected_Euthanasia_as_PerCent_All_Deaths">'Projection Charts'!$B$46</definedName>
    <definedName name="Heading_Chart_Projected_Euthanasia_Per_100_000_Population">'Projection Charts'!$B$5</definedName>
    <definedName name="Heading_Table_CPS_CPS_PROVIDED">'CPS Tables'!$B$3</definedName>
    <definedName name="Heading_Table_Euthanasia_EUTHANASIA_NOT_PROVIDED">'Euthanasia Tables'!$B$309</definedName>
    <definedName name="Heading_Table_Euthanasia_EUTHANASIA_PROVIDED">'Euthanasia Tables'!$B$156</definedName>
    <definedName name="Heading_Table_Euthanasia_EUTHANASIA_REQUESTS">'Euthanasia Tables'!$B$3</definedName>
    <definedName name="Heading_Vital_Quebec">'Vital Stats'!$B$38</definedName>
    <definedName name="Table_Comparison_Euthanasia_and_Suicide_as_PerCent_All_Deaths">'Comparison Tables'!$B$31</definedName>
    <definedName name="Table_Comparison_Euthanasia_and_Suicide_Per_100_000_Population">'Comparison Tables'!$B$20</definedName>
    <definedName name="Table_Comparison_Euthanasia_as_PerCent_All_Deaths">'Comparison Tables'!$B$12</definedName>
    <definedName name="Table_Comparison_Euthanasia_Per_100_000_Population">'Comparison Tables'!$B$3</definedName>
    <definedName name="Table_CPS_Continuous_Palliative_Sedation_Per_100_000_Palliative_Patients">'CPS Tables'!$B$42</definedName>
    <definedName name="Table_CPS_Continuous_Palliative_Sedation_Per_100_000_Population">'CPS Tables'!$B$80</definedName>
    <definedName name="Table_CPS_Continuous_Palliative_Sedation_Provided">'CPS Tables'!$B$4</definedName>
    <definedName name="Table_Euthanasia_Frequency_of_Euthanasia_Weekly">'Euthanasia Tables'!$B$271</definedName>
    <definedName name="Table_Euthanasia_Frequency_of_requests_weekly">'Euthanasia Tables'!$B$118</definedName>
    <definedName name="Table_Euthanasia_Number_of_All_Euthanasia_Requests_Not_Fulfilled_Reasons">'Euthanasia Tables'!$B$310</definedName>
    <definedName name="Table_Euthanasia_Number_Requests">'Euthanasia Tables'!$B$4</definedName>
    <definedName name="Table_Euthanasia_Per_100_000_Palliative_Patients">'Euthanasia Tables'!$B$195</definedName>
    <definedName name="Table_Euthanasia_Per_100_000_Population">'Euthanasia Tables'!$B$233</definedName>
    <definedName name="Table_Euthanasia_Percentage_of_All_Euthanasia_Requests_Not_Fulfilled___Reasons">'Euthanasia Tables'!$B$322</definedName>
    <definedName name="Table_Euthanasia_Provided">'Euthanasia Tables'!$B$157</definedName>
    <definedName name="Table_Euthanasia_Requests_per_100_000_Palliative_Patients">'Euthanasia Tables'!$B$42</definedName>
    <definedName name="Table_Euthanasia_Requests_per_100_000_Population">'Euthanasia Tables'!$B$80</definedName>
    <definedName name="Table_Mortality_Euthanasia_and_Selected_Causes_as_PerCent_All_Deaths">'Mortality Table'!$L$2</definedName>
    <definedName name="Table_Mortality_from_Euthanasia_and_Selected_Causes_Per_100_000_Pop">'Mortality Table'!$C$2</definedName>
    <definedName name="Table_Quebec_Mortality_Euthanasia_and_Selected_Causes_As_PerCent_All_Deaths">'Mortality Table'!$L$2</definedName>
    <definedName name="Table_Quebec_Mortality_Euthanasia_Non_Medical_Homicide_Suicide">'Mortality Table'!$C$2</definedName>
    <definedName name="Table_Vital_BELGIUM">'Vital Stats'!$B$4</definedName>
    <definedName name="Table_Vital_CANADA">'Vital Stats'!$B$30</definedName>
    <definedName name="Table_Vital_NETHERLANDS">'Vital Stats'!$B$17</definedName>
    <definedName name="Table_Vital_Quebec">'Vital Stats'!$B$38</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M32" i="16" l="1"/>
  <c r="AM25" i="16"/>
  <c r="AM6" i="16"/>
  <c r="AM12" i="16"/>
  <c r="AO32" i="16"/>
  <c r="AO25" i="16"/>
  <c r="AO12" i="16"/>
  <c r="AO6" i="16"/>
  <c r="AM7" i="39"/>
  <c r="AO7" i="39"/>
  <c r="AM7" i="8"/>
  <c r="AO7" i="8"/>
  <c r="AM7" i="25"/>
  <c r="AO7" i="25"/>
  <c r="AM7" i="24"/>
  <c r="AO7" i="24"/>
  <c r="AM7" i="38"/>
  <c r="AO7" i="38"/>
  <c r="AM7" i="28"/>
  <c r="AO7" i="28"/>
  <c r="AM7" i="23"/>
  <c r="AO7" i="23"/>
  <c r="AM7" i="37"/>
  <c r="AO7" i="37"/>
  <c r="AM7" i="36"/>
  <c r="AO7" i="36"/>
  <c r="AM7" i="35"/>
  <c r="AO7" i="35"/>
  <c r="AM7" i="22"/>
  <c r="AM8" i="22"/>
  <c r="AO7" i="22"/>
  <c r="AM7" i="13"/>
  <c r="AO7" i="13"/>
  <c r="AM7" i="32"/>
  <c r="AO7" i="32"/>
  <c r="AM7" i="34"/>
  <c r="AO7" i="34"/>
  <c r="AM7" i="33"/>
  <c r="AO7" i="33"/>
  <c r="AM7" i="11"/>
  <c r="AO7" i="11"/>
  <c r="AO7" i="21"/>
  <c r="AM7" i="21"/>
  <c r="AM7" i="30"/>
  <c r="AO7" i="30"/>
  <c r="AM7" i="29"/>
  <c r="AO7" i="29"/>
  <c r="AM7" i="14"/>
  <c r="AO7" i="14"/>
  <c r="AM7" i="19"/>
  <c r="AO7" i="19"/>
  <c r="AM7" i="27"/>
  <c r="AO7" i="27"/>
  <c r="AM7" i="18"/>
  <c r="AO7" i="18"/>
  <c r="AM7" i="10"/>
  <c r="AO7" i="10"/>
  <c r="AM7" i="31"/>
  <c r="AO7" i="31"/>
  <c r="AM7" i="17"/>
  <c r="AO7" i="17"/>
  <c r="AM7" i="9"/>
  <c r="AM7" i="7"/>
  <c r="AM7" i="26"/>
  <c r="AM7" i="15"/>
  <c r="AO7" i="15"/>
  <c r="AO7" i="9"/>
  <c r="AO7" i="7"/>
  <c r="AO7" i="26"/>
  <c r="AM3" i="16" l="1"/>
  <c r="AO3" i="16"/>
  <c r="R23" i="48" l="1"/>
  <c r="P37" i="48"/>
  <c r="P35" i="48"/>
  <c r="R34" i="48"/>
  <c r="Q34" i="48"/>
  <c r="Q33" i="48"/>
  <c r="Q28" i="4"/>
  <c r="Q27" i="4"/>
  <c r="R23" i="4"/>
  <c r="R20" i="4"/>
  <c r="Q20" i="4"/>
  <c r="R24" i="4"/>
  <c r="Q24" i="4"/>
  <c r="AP9" i="1" l="1"/>
  <c r="AN9" i="1"/>
  <c r="AM9" i="1"/>
  <c r="AL9" i="1"/>
  <c r="AK9" i="1"/>
  <c r="AJ9" i="1"/>
  <c r="AH9" i="1"/>
  <c r="AG9" i="1"/>
  <c r="AE9" i="1"/>
  <c r="AD9" i="1"/>
  <c r="AC9" i="1"/>
  <c r="AB9" i="1"/>
  <c r="AA9" i="1"/>
  <c r="Z9" i="1"/>
  <c r="Y9" i="1"/>
  <c r="X9" i="1"/>
  <c r="W9" i="1"/>
  <c r="V9" i="1"/>
  <c r="U9" i="1"/>
  <c r="C9" i="1"/>
  <c r="AI9" i="1" s="1"/>
  <c r="AP8" i="1"/>
  <c r="AN8" i="1"/>
  <c r="AM8" i="1" s="1"/>
  <c r="AL8" i="1"/>
  <c r="AK8" i="1"/>
  <c r="AJ8" i="1"/>
  <c r="AH8" i="1"/>
  <c r="AC8" i="1"/>
  <c r="AB8" i="1"/>
  <c r="AA8" i="1"/>
  <c r="Z8" i="1"/>
  <c r="Y8" i="1"/>
  <c r="X8" i="1"/>
  <c r="W8" i="1"/>
  <c r="V8" i="1"/>
  <c r="U8" i="1"/>
  <c r="C8" i="1"/>
  <c r="AP7" i="1"/>
  <c r="AO7" i="1"/>
  <c r="AN7" i="1"/>
  <c r="AM7" i="1" s="1"/>
  <c r="S7" i="1"/>
  <c r="R7" i="1"/>
  <c r="Q7" i="1"/>
  <c r="P7" i="1"/>
  <c r="O7" i="1"/>
  <c r="N7" i="1"/>
  <c r="M7" i="1"/>
  <c r="L7" i="1"/>
  <c r="W7" i="1" s="1"/>
  <c r="K7" i="1"/>
  <c r="J7" i="1"/>
  <c r="I7" i="1"/>
  <c r="H7" i="1"/>
  <c r="G7" i="1"/>
  <c r="F7" i="1"/>
  <c r="E7" i="1"/>
  <c r="D7" i="1"/>
  <c r="C7" i="1"/>
  <c r="AP5" i="1"/>
  <c r="AN5" i="1"/>
  <c r="AM5" i="1"/>
  <c r="AL5" i="1"/>
  <c r="AK5" i="1" s="1"/>
  <c r="AJ5" i="1"/>
  <c r="AI5" i="1"/>
  <c r="AH5" i="1"/>
  <c r="AF5" i="1"/>
  <c r="AD5" i="1"/>
  <c r="AC5" i="1"/>
  <c r="AB5" i="1"/>
  <c r="AA5" i="1"/>
  <c r="Z5" i="1"/>
  <c r="Y5" i="1"/>
  <c r="X5" i="1"/>
  <c r="W5" i="1"/>
  <c r="V5" i="1"/>
  <c r="U5" i="1"/>
  <c r="C5" i="1"/>
  <c r="AP4" i="1"/>
  <c r="AN4" i="1"/>
  <c r="AM4" i="1" s="1"/>
  <c r="AL4" i="1"/>
  <c r="AK4" i="1"/>
  <c r="AJ4" i="1"/>
  <c r="AH4" i="1"/>
  <c r="AG4" i="1"/>
  <c r="AE4" i="1"/>
  <c r="AD4" i="1"/>
  <c r="AC4" i="1"/>
  <c r="AB4" i="1"/>
  <c r="AA4" i="1"/>
  <c r="Z4" i="1"/>
  <c r="Y4" i="1"/>
  <c r="X4" i="1"/>
  <c r="W4" i="1"/>
  <c r="V4" i="1"/>
  <c r="U4" i="1"/>
  <c r="C4" i="1"/>
  <c r="AI4" i="1" s="1"/>
  <c r="AP3" i="1"/>
  <c r="AM3" i="1"/>
  <c r="AL3" i="1"/>
  <c r="AK3" i="1" s="1"/>
  <c r="AJ3" i="1"/>
  <c r="AC3" i="1"/>
  <c r="AA3" i="1"/>
  <c r="Z3" i="1"/>
  <c r="X3" i="1"/>
  <c r="W3" i="1"/>
  <c r="U3" i="1"/>
  <c r="S3" i="1"/>
  <c r="R3" i="1"/>
  <c r="Q3" i="1"/>
  <c r="P3" i="1"/>
  <c r="O3" i="1"/>
  <c r="N3" i="1"/>
  <c r="M3" i="1"/>
  <c r="L3" i="1"/>
  <c r="K3" i="1"/>
  <c r="J3" i="1"/>
  <c r="AN3" i="1" s="1"/>
  <c r="I3" i="1"/>
  <c r="AH3" i="1" s="1"/>
  <c r="H3" i="1"/>
  <c r="G3" i="1"/>
  <c r="F3" i="1"/>
  <c r="E3" i="1"/>
  <c r="D3" i="1"/>
  <c r="AQ9" i="39"/>
  <c r="AO9" i="39"/>
  <c r="AN9" i="39" s="1"/>
  <c r="AM9" i="39"/>
  <c r="AL9" i="39"/>
  <c r="AK9" i="39"/>
  <c r="AI9" i="39"/>
  <c r="AD9" i="39"/>
  <c r="AC9" i="39"/>
  <c r="AB9" i="39"/>
  <c r="AA9" i="39"/>
  <c r="Z9" i="39"/>
  <c r="Y9" i="39"/>
  <c r="X9" i="39"/>
  <c r="W9" i="39"/>
  <c r="V9" i="39"/>
  <c r="U9" i="39"/>
  <c r="C9" i="39"/>
  <c r="AJ9" i="39" s="1"/>
  <c r="AQ8" i="39"/>
  <c r="AO8" i="39"/>
  <c r="AN8" i="39" s="1"/>
  <c r="AM8" i="39"/>
  <c r="AL8" i="39"/>
  <c r="AK8" i="39"/>
  <c r="AI8" i="39"/>
  <c r="AH8" i="39"/>
  <c r="AD8" i="39"/>
  <c r="AC8" i="39"/>
  <c r="AB8" i="39"/>
  <c r="AA8" i="39"/>
  <c r="Z8" i="39"/>
  <c r="Y8" i="39"/>
  <c r="X8" i="39"/>
  <c r="W8" i="39"/>
  <c r="V8" i="39"/>
  <c r="U8" i="39"/>
  <c r="C8" i="39"/>
  <c r="AE8" i="39" s="1"/>
  <c r="AQ7" i="39"/>
  <c r="AN7" i="39"/>
  <c r="AF7" i="39"/>
  <c r="S7" i="39"/>
  <c r="R7" i="39"/>
  <c r="Q7" i="39"/>
  <c r="P7" i="39"/>
  <c r="O7" i="39"/>
  <c r="N7" i="39"/>
  <c r="M7" i="39"/>
  <c r="L7" i="39"/>
  <c r="A7" i="39" s="1"/>
  <c r="K7" i="39"/>
  <c r="J7" i="39"/>
  <c r="I7" i="39"/>
  <c r="AK7" i="39" s="1"/>
  <c r="H7" i="39"/>
  <c r="G7" i="39"/>
  <c r="F7" i="39"/>
  <c r="E7" i="39"/>
  <c r="D7" i="39"/>
  <c r="C7" i="39"/>
  <c r="AQ5" i="39"/>
  <c r="AO5" i="39"/>
  <c r="AN5" i="39" s="1"/>
  <c r="AM5" i="39"/>
  <c r="AL5" i="39" s="1"/>
  <c r="AK5" i="39"/>
  <c r="AJ5" i="39"/>
  <c r="AI5" i="39"/>
  <c r="AF5" i="39"/>
  <c r="AD5" i="39"/>
  <c r="AC5" i="39"/>
  <c r="AB5" i="39"/>
  <c r="AA5" i="39"/>
  <c r="Z5" i="39"/>
  <c r="Y5" i="39"/>
  <c r="X5" i="39"/>
  <c r="W5" i="39"/>
  <c r="V5" i="39"/>
  <c r="U5" i="39"/>
  <c r="C5" i="39"/>
  <c r="AQ4" i="39"/>
  <c r="AO4" i="39"/>
  <c r="AN4" i="39" s="1"/>
  <c r="AM4" i="39"/>
  <c r="AL4" i="39"/>
  <c r="AK4" i="39"/>
  <c r="AI4" i="39"/>
  <c r="AH4" i="39"/>
  <c r="AE4" i="39"/>
  <c r="AD4" i="39"/>
  <c r="AC4" i="39"/>
  <c r="AB4" i="39"/>
  <c r="AA4" i="39"/>
  <c r="Z4" i="39"/>
  <c r="Y4" i="39"/>
  <c r="X4" i="39"/>
  <c r="W4" i="39"/>
  <c r="V4" i="39"/>
  <c r="U4" i="39"/>
  <c r="C4" i="39"/>
  <c r="AQ3" i="39"/>
  <c r="AH3" i="39"/>
  <c r="AC3" i="39"/>
  <c r="Y3" i="39"/>
  <c r="S3" i="39"/>
  <c r="R3" i="39"/>
  <c r="Q3" i="39"/>
  <c r="P3" i="39"/>
  <c r="O3" i="39"/>
  <c r="N3" i="39"/>
  <c r="M3" i="39"/>
  <c r="L3" i="39"/>
  <c r="K3" i="39"/>
  <c r="J3" i="39"/>
  <c r="AO3" i="39" s="1"/>
  <c r="AN3" i="39" s="1"/>
  <c r="I3" i="39"/>
  <c r="AI3" i="39" s="1"/>
  <c r="H3" i="39"/>
  <c r="G3" i="39"/>
  <c r="F3" i="39"/>
  <c r="E3" i="39"/>
  <c r="D3" i="39"/>
  <c r="C3" i="39"/>
  <c r="AE3" i="39" s="1"/>
  <c r="AQ9" i="38"/>
  <c r="AO9" i="38"/>
  <c r="AN9" i="38" s="1"/>
  <c r="AM9" i="38"/>
  <c r="AL9" i="38" s="1"/>
  <c r="AK9" i="38"/>
  <c r="AI9" i="38"/>
  <c r="AG9" i="38"/>
  <c r="AD9" i="38"/>
  <c r="AC9" i="38"/>
  <c r="AB9" i="38"/>
  <c r="AA9" i="38"/>
  <c r="Z9" i="38"/>
  <c r="Y9" i="38"/>
  <c r="X9" i="38"/>
  <c r="W9" i="38"/>
  <c r="V9" i="38"/>
  <c r="U9" i="38"/>
  <c r="C9" i="38"/>
  <c r="AQ8" i="38"/>
  <c r="AO8" i="38"/>
  <c r="AN8" i="38"/>
  <c r="AM8" i="38"/>
  <c r="AL8" i="38"/>
  <c r="AK8" i="38"/>
  <c r="AI8" i="38"/>
  <c r="AD8" i="38"/>
  <c r="AC8" i="38"/>
  <c r="AB8" i="38"/>
  <c r="AA8" i="38"/>
  <c r="Z8" i="38"/>
  <c r="Y8" i="38"/>
  <c r="X8" i="38"/>
  <c r="W8" i="38"/>
  <c r="V8" i="38"/>
  <c r="U8" i="38"/>
  <c r="C8" i="38"/>
  <c r="AQ7" i="38"/>
  <c r="AI7" i="38"/>
  <c r="AC7" i="38"/>
  <c r="Z7" i="38"/>
  <c r="Y7" i="38"/>
  <c r="V7" i="38"/>
  <c r="S7" i="38"/>
  <c r="R7" i="38"/>
  <c r="Q7" i="38"/>
  <c r="P7" i="38"/>
  <c r="O7" i="38"/>
  <c r="N7" i="38"/>
  <c r="M7" i="38"/>
  <c r="L7" i="38"/>
  <c r="K7" i="38"/>
  <c r="J7" i="38"/>
  <c r="AN7" i="38" s="1"/>
  <c r="I7" i="38"/>
  <c r="H7" i="38"/>
  <c r="G7" i="38"/>
  <c r="F7" i="38"/>
  <c r="E7" i="38"/>
  <c r="D7" i="38"/>
  <c r="AQ5" i="38"/>
  <c r="AO5" i="38"/>
  <c r="AN5" i="38" s="1"/>
  <c r="AM5" i="38"/>
  <c r="AL5" i="38"/>
  <c r="AK5" i="38"/>
  <c r="AI5" i="38"/>
  <c r="AD5" i="38"/>
  <c r="AC5" i="38"/>
  <c r="AB5" i="38"/>
  <c r="AA5" i="38"/>
  <c r="Z5" i="38"/>
  <c r="Y5" i="38"/>
  <c r="X5" i="38"/>
  <c r="W5" i="38"/>
  <c r="V5" i="38"/>
  <c r="U5" i="38"/>
  <c r="C5" i="38"/>
  <c r="AJ5" i="38" s="1"/>
  <c r="AQ4" i="38"/>
  <c r="AO4" i="38"/>
  <c r="AN4" i="38" s="1"/>
  <c r="AM4" i="38"/>
  <c r="AL4" i="38"/>
  <c r="AK4" i="38"/>
  <c r="AI4" i="38"/>
  <c r="AH4" i="38"/>
  <c r="AD4" i="38"/>
  <c r="AC4" i="38"/>
  <c r="AB4" i="38"/>
  <c r="AA4" i="38"/>
  <c r="Z4" i="38"/>
  <c r="Y4" i="38"/>
  <c r="X4" i="38"/>
  <c r="W4" i="38"/>
  <c r="V4" i="38"/>
  <c r="U4" i="38"/>
  <c r="C4" i="38"/>
  <c r="AE4" i="38" s="1"/>
  <c r="AQ3" i="38"/>
  <c r="AO3" i="38"/>
  <c r="AN3" i="38" s="1"/>
  <c r="AF3" i="38"/>
  <c r="S3" i="38"/>
  <c r="R3" i="38"/>
  <c r="Q3" i="38"/>
  <c r="P3" i="38"/>
  <c r="O3" i="38"/>
  <c r="N3" i="38"/>
  <c r="M3" i="38"/>
  <c r="L3" i="38"/>
  <c r="A3" i="38" s="1"/>
  <c r="K3" i="38"/>
  <c r="J3" i="38"/>
  <c r="I3" i="38"/>
  <c r="AK3" i="38" s="1"/>
  <c r="H3" i="38"/>
  <c r="G3" i="38"/>
  <c r="F3" i="38"/>
  <c r="E3" i="38"/>
  <c r="D3" i="38"/>
  <c r="C3" i="38"/>
  <c r="AO9" i="37"/>
  <c r="AN9" i="37" s="1"/>
  <c r="AM9" i="37"/>
  <c r="AL9" i="37"/>
  <c r="AJ9" i="37"/>
  <c r="AF9" i="37"/>
  <c r="AD9" i="37"/>
  <c r="AC9" i="37"/>
  <c r="AB9" i="37"/>
  <c r="AA9" i="37"/>
  <c r="Z9" i="37"/>
  <c r="Y9" i="37"/>
  <c r="X9" i="37"/>
  <c r="W9" i="37"/>
  <c r="V9" i="37"/>
  <c r="U9" i="37"/>
  <c r="C9" i="37"/>
  <c r="AH9" i="37" s="1"/>
  <c r="AO8" i="37"/>
  <c r="AN8" i="37" s="1"/>
  <c r="AM8" i="37"/>
  <c r="AL8" i="37"/>
  <c r="AJ8" i="37"/>
  <c r="AF8" i="37"/>
  <c r="AD8" i="37"/>
  <c r="AC8" i="37"/>
  <c r="AB8" i="37"/>
  <c r="AA8" i="37"/>
  <c r="Z8" i="37"/>
  <c r="Y8" i="37"/>
  <c r="X8" i="37"/>
  <c r="W8" i="37"/>
  <c r="V8" i="37"/>
  <c r="U8" i="37"/>
  <c r="C8" i="37"/>
  <c r="AH8" i="37" s="1"/>
  <c r="AL7" i="37"/>
  <c r="AH7" i="37"/>
  <c r="AB7" i="37"/>
  <c r="Z7" i="37"/>
  <c r="W7" i="37"/>
  <c r="U7" i="37"/>
  <c r="S7" i="37"/>
  <c r="R7" i="37"/>
  <c r="Q7" i="37"/>
  <c r="P7" i="37"/>
  <c r="O7" i="37"/>
  <c r="N7" i="37"/>
  <c r="M7" i="37"/>
  <c r="X7" i="37" s="1"/>
  <c r="L7" i="37"/>
  <c r="K7" i="37"/>
  <c r="J7" i="37"/>
  <c r="AN7" i="37" s="1"/>
  <c r="I7" i="37"/>
  <c r="H7" i="37"/>
  <c r="AF7" i="37" s="1"/>
  <c r="G7" i="37"/>
  <c r="F7" i="37"/>
  <c r="E7" i="37"/>
  <c r="D7" i="37"/>
  <c r="C7" i="37"/>
  <c r="A7" i="37"/>
  <c r="AO5" i="37"/>
  <c r="AN5" i="37" s="1"/>
  <c r="AM5" i="37"/>
  <c r="AL5" i="37" s="1"/>
  <c r="AF5" i="37"/>
  <c r="AD5" i="37"/>
  <c r="AC5" i="37"/>
  <c r="AB5" i="37"/>
  <c r="AA5" i="37"/>
  <c r="Z5" i="37"/>
  <c r="Y5" i="37"/>
  <c r="X5" i="37"/>
  <c r="W5" i="37"/>
  <c r="V5" i="37"/>
  <c r="U5" i="37"/>
  <c r="C5" i="37"/>
  <c r="AJ5" i="37" s="1"/>
  <c r="AO4" i="37"/>
  <c r="AN4" i="37" s="1"/>
  <c r="AM4" i="37"/>
  <c r="AL4" i="37" s="1"/>
  <c r="AH4" i="37"/>
  <c r="AD4" i="37"/>
  <c r="AC4" i="37"/>
  <c r="AB4" i="37"/>
  <c r="AA4" i="37"/>
  <c r="Z4" i="37"/>
  <c r="Y4" i="37"/>
  <c r="X4" i="37"/>
  <c r="W4" i="37"/>
  <c r="V4" i="37"/>
  <c r="U4" i="37"/>
  <c r="C4" i="37"/>
  <c r="AM3" i="37"/>
  <c r="AL3" i="37" s="1"/>
  <c r="AD3" i="37"/>
  <c r="AC3" i="37"/>
  <c r="Z3" i="37"/>
  <c r="W3" i="37"/>
  <c r="U3" i="37"/>
  <c r="S3" i="37"/>
  <c r="R3" i="37"/>
  <c r="Q3" i="37"/>
  <c r="P3" i="37"/>
  <c r="AA3" i="37" s="1"/>
  <c r="O3" i="37"/>
  <c r="N3" i="37"/>
  <c r="M3" i="37"/>
  <c r="X3" i="37" s="1"/>
  <c r="L3" i="37"/>
  <c r="K3" i="37"/>
  <c r="A3" i="37" s="1"/>
  <c r="J3" i="37"/>
  <c r="AO3" i="37" s="1"/>
  <c r="AN3" i="37" s="1"/>
  <c r="I3" i="37"/>
  <c r="H3" i="37"/>
  <c r="G3" i="37"/>
  <c r="F3" i="37"/>
  <c r="E3" i="37"/>
  <c r="D3" i="37"/>
  <c r="AO9" i="36"/>
  <c r="AN9" i="36" s="1"/>
  <c r="AM9" i="36"/>
  <c r="AL9" i="36" s="1"/>
  <c r="AH9" i="36"/>
  <c r="AD9" i="36"/>
  <c r="AC9" i="36"/>
  <c r="AB9" i="36"/>
  <c r="AA9" i="36"/>
  <c r="Z9" i="36"/>
  <c r="Y9" i="36"/>
  <c r="X9" i="36"/>
  <c r="W9" i="36"/>
  <c r="V9" i="36"/>
  <c r="U9" i="36"/>
  <c r="C9" i="36"/>
  <c r="AO8" i="36"/>
  <c r="AN8" i="36" s="1"/>
  <c r="AM8" i="36"/>
  <c r="AL8" i="36"/>
  <c r="AD8" i="36"/>
  <c r="AC8" i="36"/>
  <c r="AB8" i="36"/>
  <c r="AA8" i="36"/>
  <c r="Z8" i="36"/>
  <c r="Y8" i="36"/>
  <c r="X8" i="36"/>
  <c r="W8" i="36"/>
  <c r="V8" i="36"/>
  <c r="U8" i="36"/>
  <c r="C8" i="36"/>
  <c r="AF8" i="36" s="1"/>
  <c r="AN7" i="36"/>
  <c r="AL7" i="36"/>
  <c r="AD7" i="36"/>
  <c r="AC7" i="36"/>
  <c r="AA7" i="36"/>
  <c r="Z7" i="36"/>
  <c r="W7" i="36"/>
  <c r="U7" i="36"/>
  <c r="S7" i="36"/>
  <c r="R7" i="36"/>
  <c r="Q7" i="36"/>
  <c r="P7" i="36"/>
  <c r="O7" i="36"/>
  <c r="N7" i="36"/>
  <c r="M7" i="36"/>
  <c r="X7" i="36" s="1"/>
  <c r="L7" i="36"/>
  <c r="K7" i="36"/>
  <c r="J7" i="36"/>
  <c r="I7" i="36"/>
  <c r="AB7" i="36" s="1"/>
  <c r="H7" i="36"/>
  <c r="G7" i="36"/>
  <c r="F7" i="36"/>
  <c r="E7" i="36"/>
  <c r="D7" i="36"/>
  <c r="A7" i="36"/>
  <c r="AO5" i="36"/>
  <c r="AN5" i="36" s="1"/>
  <c r="AM5" i="36"/>
  <c r="AL5" i="36"/>
  <c r="AD5" i="36"/>
  <c r="AC5" i="36"/>
  <c r="AB5" i="36"/>
  <c r="AA5" i="36"/>
  <c r="Z5" i="36"/>
  <c r="Y5" i="36"/>
  <c r="X5" i="36"/>
  <c r="W5" i="36"/>
  <c r="V5" i="36"/>
  <c r="U5" i="36"/>
  <c r="C5" i="36"/>
  <c r="AJ5" i="36" s="1"/>
  <c r="AO4" i="36"/>
  <c r="AN4" i="36" s="1"/>
  <c r="AM4" i="36"/>
  <c r="AL4" i="36" s="1"/>
  <c r="AF4" i="36"/>
  <c r="AD4" i="36"/>
  <c r="AC4" i="36"/>
  <c r="AB4" i="36"/>
  <c r="AA4" i="36"/>
  <c r="Z4" i="36"/>
  <c r="Y4" i="36"/>
  <c r="X4" i="36"/>
  <c r="W4" i="36"/>
  <c r="V4" i="36"/>
  <c r="U4" i="36"/>
  <c r="C4" i="36"/>
  <c r="AM3" i="36"/>
  <c r="AL3" i="36" s="1"/>
  <c r="AC3" i="36"/>
  <c r="Z3" i="36"/>
  <c r="W3" i="36"/>
  <c r="S3" i="36"/>
  <c r="AD3" i="36" s="1"/>
  <c r="R3" i="36"/>
  <c r="Q3" i="36"/>
  <c r="P3" i="36"/>
  <c r="AA3" i="36" s="1"/>
  <c r="O3" i="36"/>
  <c r="N3" i="36"/>
  <c r="M3" i="36"/>
  <c r="A3" i="36" s="1"/>
  <c r="L3" i="36"/>
  <c r="K3" i="36"/>
  <c r="J3" i="36"/>
  <c r="I3" i="36"/>
  <c r="AB3" i="36" s="1"/>
  <c r="H3" i="36"/>
  <c r="G3" i="36"/>
  <c r="F3" i="36"/>
  <c r="E3" i="36"/>
  <c r="D3" i="36"/>
  <c r="AO9" i="35"/>
  <c r="AN9" i="35" s="1"/>
  <c r="AM9" i="35"/>
  <c r="AL9" i="35" s="1"/>
  <c r="AF9" i="35"/>
  <c r="AD9" i="35"/>
  <c r="AC9" i="35"/>
  <c r="AB9" i="35"/>
  <c r="AA9" i="35"/>
  <c r="Z9" i="35"/>
  <c r="Y9" i="35"/>
  <c r="X9" i="35"/>
  <c r="W9" i="35"/>
  <c r="V9" i="35"/>
  <c r="U9" i="35"/>
  <c r="C9" i="35"/>
  <c r="AJ9" i="35" s="1"/>
  <c r="AO8" i="35"/>
  <c r="AN8" i="35" s="1"/>
  <c r="AM8" i="35"/>
  <c r="AL8" i="35" s="1"/>
  <c r="AJ8" i="35"/>
  <c r="AD8" i="35"/>
  <c r="AC8" i="35"/>
  <c r="AB8" i="35"/>
  <c r="AA8" i="35"/>
  <c r="Z8" i="35"/>
  <c r="Y8" i="35"/>
  <c r="X8" i="35"/>
  <c r="W8" i="35"/>
  <c r="V8" i="35"/>
  <c r="U8" i="35"/>
  <c r="C8" i="35"/>
  <c r="AH8" i="35" s="1"/>
  <c r="AN7" i="35"/>
  <c r="S7" i="35"/>
  <c r="R7" i="35"/>
  <c r="Q7" i="35"/>
  <c r="P7" i="35"/>
  <c r="O7" i="35"/>
  <c r="N7" i="35"/>
  <c r="M7" i="35"/>
  <c r="L7" i="35"/>
  <c r="K7" i="35"/>
  <c r="J7" i="35"/>
  <c r="I7" i="35"/>
  <c r="V7" i="35" s="1"/>
  <c r="H7" i="35"/>
  <c r="G7" i="35"/>
  <c r="F7" i="35"/>
  <c r="E7" i="35"/>
  <c r="D7" i="35"/>
  <c r="C7" i="35"/>
  <c r="AF7" i="35" s="1"/>
  <c r="AO5" i="35"/>
  <c r="AN5" i="35"/>
  <c r="AM5" i="35"/>
  <c r="AL5" i="35" s="1"/>
  <c r="AJ5" i="35"/>
  <c r="AD5" i="35"/>
  <c r="AC5" i="35"/>
  <c r="AB5" i="35"/>
  <c r="AA5" i="35"/>
  <c r="Z5" i="35"/>
  <c r="Y5" i="35"/>
  <c r="X5" i="35"/>
  <c r="W5" i="35"/>
  <c r="V5" i="35"/>
  <c r="U5" i="35"/>
  <c r="C5" i="35"/>
  <c r="AH5" i="35" s="1"/>
  <c r="AO4" i="35"/>
  <c r="AN4" i="35"/>
  <c r="AM4" i="35"/>
  <c r="AL4" i="35" s="1"/>
  <c r="AJ4" i="35"/>
  <c r="AH4" i="35"/>
  <c r="AF4" i="35"/>
  <c r="AD4" i="35"/>
  <c r="AC4" i="35"/>
  <c r="AB4" i="35"/>
  <c r="AA4" i="35"/>
  <c r="Z4" i="35"/>
  <c r="Y4" i="35"/>
  <c r="X4" i="35"/>
  <c r="W4" i="35"/>
  <c r="V4" i="35"/>
  <c r="U4" i="35"/>
  <c r="AM3" i="35"/>
  <c r="AL3" i="35" s="1"/>
  <c r="AD3" i="35"/>
  <c r="AC3" i="35"/>
  <c r="AA3" i="35"/>
  <c r="Z3" i="35"/>
  <c r="X3" i="35"/>
  <c r="W3" i="35"/>
  <c r="U3" i="35"/>
  <c r="S3" i="35"/>
  <c r="R3" i="35"/>
  <c r="Q3" i="35"/>
  <c r="P3" i="35"/>
  <c r="O3" i="35"/>
  <c r="N3" i="35"/>
  <c r="M3" i="35"/>
  <c r="L3" i="35"/>
  <c r="K3" i="35"/>
  <c r="J3" i="35"/>
  <c r="AO3" i="35" s="1"/>
  <c r="AN3" i="35" s="1"/>
  <c r="I3" i="35"/>
  <c r="AB3" i="35" s="1"/>
  <c r="H3" i="35"/>
  <c r="G3" i="35"/>
  <c r="F3" i="35"/>
  <c r="E3" i="35"/>
  <c r="D3" i="35"/>
  <c r="A3" i="35"/>
  <c r="AQ9" i="34"/>
  <c r="AI9" i="34" s="1"/>
  <c r="AO9" i="34"/>
  <c r="AN9" i="34"/>
  <c r="AM9" i="34"/>
  <c r="AL9" i="34" s="1"/>
  <c r="AK9" i="34"/>
  <c r="AJ9" i="34"/>
  <c r="AH9" i="34"/>
  <c r="AG9" i="34"/>
  <c r="AE9" i="34"/>
  <c r="AD9" i="34"/>
  <c r="AC9" i="34"/>
  <c r="AB9" i="34"/>
  <c r="AA9" i="34"/>
  <c r="Z9" i="34"/>
  <c r="Y9" i="34"/>
  <c r="X9" i="34"/>
  <c r="W9" i="34"/>
  <c r="V9" i="34"/>
  <c r="U9" i="34"/>
  <c r="C9" i="34"/>
  <c r="AF9" i="34" s="1"/>
  <c r="AQ8" i="34"/>
  <c r="AO8" i="34"/>
  <c r="AN8" i="34" s="1"/>
  <c r="AM8" i="34"/>
  <c r="AL8" i="34" s="1"/>
  <c r="AJ8" i="34"/>
  <c r="AD8" i="34"/>
  <c r="AC8" i="34"/>
  <c r="AB8" i="34"/>
  <c r="AA8" i="34"/>
  <c r="Z8" i="34"/>
  <c r="Y8" i="34"/>
  <c r="X8" i="34"/>
  <c r="W8" i="34"/>
  <c r="V8" i="34"/>
  <c r="U8" i="34"/>
  <c r="C8" i="34"/>
  <c r="AF8" i="34" s="1"/>
  <c r="AQ7" i="34"/>
  <c r="AL7" i="34"/>
  <c r="AI7" i="34"/>
  <c r="AD7" i="34"/>
  <c r="AC7" i="34"/>
  <c r="AA7" i="34"/>
  <c r="Z7" i="34"/>
  <c r="X7" i="34"/>
  <c r="W7" i="34"/>
  <c r="U7" i="34"/>
  <c r="S7" i="34"/>
  <c r="R7" i="34"/>
  <c r="Q7" i="34"/>
  <c r="P7" i="34"/>
  <c r="O7" i="34"/>
  <c r="N7" i="34"/>
  <c r="M7" i="34"/>
  <c r="L7" i="34"/>
  <c r="K7" i="34"/>
  <c r="J7" i="34"/>
  <c r="AN7" i="34" s="1"/>
  <c r="I7" i="34"/>
  <c r="AK7" i="34" s="1"/>
  <c r="H7" i="34"/>
  <c r="G7" i="34"/>
  <c r="F7" i="34"/>
  <c r="E7" i="34"/>
  <c r="D7" i="34"/>
  <c r="A7" i="34"/>
  <c r="AQ5" i="34"/>
  <c r="AI5" i="34" s="1"/>
  <c r="AO5" i="34"/>
  <c r="AN5" i="34"/>
  <c r="AM5" i="34"/>
  <c r="AL5" i="34" s="1"/>
  <c r="AK5" i="34"/>
  <c r="AJ5" i="34"/>
  <c r="AH5" i="34"/>
  <c r="AG5" i="34"/>
  <c r="AE5" i="34"/>
  <c r="AD5" i="34"/>
  <c r="AC5" i="34"/>
  <c r="AB5" i="34"/>
  <c r="AA5" i="34"/>
  <c r="Z5" i="34"/>
  <c r="Y5" i="34"/>
  <c r="X5" i="34"/>
  <c r="W5" i="34"/>
  <c r="V5" i="34"/>
  <c r="U5" i="34"/>
  <c r="C5" i="34"/>
  <c r="AF5" i="34" s="1"/>
  <c r="AQ4" i="34"/>
  <c r="AO4" i="34"/>
  <c r="AN4" i="34" s="1"/>
  <c r="AM4" i="34"/>
  <c r="AL4" i="34" s="1"/>
  <c r="AJ4" i="34"/>
  <c r="AD4" i="34"/>
  <c r="AC4" i="34"/>
  <c r="AB4" i="34"/>
  <c r="AA4" i="34"/>
  <c r="Z4" i="34"/>
  <c r="Y4" i="34"/>
  <c r="X4" i="34"/>
  <c r="W4" i="34"/>
  <c r="V4" i="34"/>
  <c r="U4" i="34"/>
  <c r="C4" i="34"/>
  <c r="AF4" i="34" s="1"/>
  <c r="AQ3" i="34"/>
  <c r="AM3" i="34"/>
  <c r="AL3" i="34" s="1"/>
  <c r="AI3" i="34"/>
  <c r="AD3" i="34"/>
  <c r="AC3" i="34"/>
  <c r="AA3" i="34"/>
  <c r="Z3" i="34"/>
  <c r="X3" i="34"/>
  <c r="W3" i="34"/>
  <c r="U3" i="34"/>
  <c r="S3" i="34"/>
  <c r="R3" i="34"/>
  <c r="Q3" i="34"/>
  <c r="P3" i="34"/>
  <c r="O3" i="34"/>
  <c r="N3" i="34"/>
  <c r="M3" i="34"/>
  <c r="L3" i="34"/>
  <c r="K3" i="34"/>
  <c r="J3" i="34"/>
  <c r="AO3" i="34" s="1"/>
  <c r="AN3" i="34" s="1"/>
  <c r="I3" i="34"/>
  <c r="AK3" i="34" s="1"/>
  <c r="H3" i="34"/>
  <c r="G3" i="34"/>
  <c r="F3" i="34"/>
  <c r="E3" i="34"/>
  <c r="D3" i="34"/>
  <c r="A3" i="34"/>
  <c r="AQ9" i="33"/>
  <c r="AI9" i="33" s="1"/>
  <c r="AO9" i="33"/>
  <c r="AN9" i="33"/>
  <c r="AM9" i="33"/>
  <c r="AL9" i="33" s="1"/>
  <c r="AK9" i="33"/>
  <c r="AJ9" i="33"/>
  <c r="AH9" i="33"/>
  <c r="AG9" i="33"/>
  <c r="AE9" i="33"/>
  <c r="AD9" i="33"/>
  <c r="AC9" i="33"/>
  <c r="AB9" i="33"/>
  <c r="AA9" i="33"/>
  <c r="Z9" i="33"/>
  <c r="Y9" i="33"/>
  <c r="X9" i="33"/>
  <c r="W9" i="33"/>
  <c r="V9" i="33"/>
  <c r="U9" i="33"/>
  <c r="C9" i="33"/>
  <c r="AF9" i="33" s="1"/>
  <c r="AQ8" i="33"/>
  <c r="AO8" i="33"/>
  <c r="AN8" i="33" s="1"/>
  <c r="AM8" i="33"/>
  <c r="AL8" i="33" s="1"/>
  <c r="AJ8" i="33"/>
  <c r="AD8" i="33"/>
  <c r="AC8" i="33"/>
  <c r="AB8" i="33"/>
  <c r="AA8" i="33"/>
  <c r="Z8" i="33"/>
  <c r="Y8" i="33"/>
  <c r="X8" i="33"/>
  <c r="W8" i="33"/>
  <c r="V8" i="33"/>
  <c r="U8" i="33"/>
  <c r="C8" i="33"/>
  <c r="AF8" i="33" s="1"/>
  <c r="AQ7" i="33"/>
  <c r="AL7" i="33"/>
  <c r="AI7" i="33"/>
  <c r="AD7" i="33"/>
  <c r="AC7" i="33"/>
  <c r="AA7" i="33"/>
  <c r="Z7" i="33"/>
  <c r="X7" i="33"/>
  <c r="W7" i="33"/>
  <c r="U7" i="33"/>
  <c r="S7" i="33"/>
  <c r="R7" i="33"/>
  <c r="Q7" i="33"/>
  <c r="P7" i="33"/>
  <c r="O7" i="33"/>
  <c r="N7" i="33"/>
  <c r="M7" i="33"/>
  <c r="L7" i="33"/>
  <c r="K7" i="33"/>
  <c r="J7" i="33"/>
  <c r="AN7" i="33" s="1"/>
  <c r="I7" i="33"/>
  <c r="AK7" i="33" s="1"/>
  <c r="H7" i="33"/>
  <c r="G7" i="33"/>
  <c r="F7" i="33"/>
  <c r="E7" i="33"/>
  <c r="D7" i="33"/>
  <c r="A7" i="33"/>
  <c r="AQ5" i="33"/>
  <c r="AI5" i="33" s="1"/>
  <c r="AO5" i="33"/>
  <c r="AN5" i="33"/>
  <c r="AM5" i="33"/>
  <c r="AL5" i="33" s="1"/>
  <c r="AK5" i="33"/>
  <c r="AJ5" i="33"/>
  <c r="AH5" i="33"/>
  <c r="AG5" i="33"/>
  <c r="AE5" i="33"/>
  <c r="AD5" i="33"/>
  <c r="AC5" i="33"/>
  <c r="AB5" i="33"/>
  <c r="AA5" i="33"/>
  <c r="Z5" i="33"/>
  <c r="Y5" i="33"/>
  <c r="X5" i="33"/>
  <c r="W5" i="33"/>
  <c r="V5" i="33"/>
  <c r="U5" i="33"/>
  <c r="C5" i="33"/>
  <c r="AF5" i="33" s="1"/>
  <c r="AQ4" i="33"/>
  <c r="AO4" i="33"/>
  <c r="AN4" i="33" s="1"/>
  <c r="AM4" i="33"/>
  <c r="AL4" i="33" s="1"/>
  <c r="AJ4" i="33"/>
  <c r="AD4" i="33"/>
  <c r="AC4" i="33"/>
  <c r="AB4" i="33"/>
  <c r="AA4" i="33"/>
  <c r="Z4" i="33"/>
  <c r="Y4" i="33"/>
  <c r="X4" i="33"/>
  <c r="W4" i="33"/>
  <c r="V4" i="33"/>
  <c r="U4" i="33"/>
  <c r="C4" i="33"/>
  <c r="AF4" i="33" s="1"/>
  <c r="AQ3" i="33"/>
  <c r="AM3" i="33"/>
  <c r="AL3" i="33" s="1"/>
  <c r="AI3" i="33"/>
  <c r="AD3" i="33"/>
  <c r="AC3" i="33"/>
  <c r="AA3" i="33"/>
  <c r="Z3" i="33"/>
  <c r="X3" i="33"/>
  <c r="W3" i="33"/>
  <c r="U3" i="33"/>
  <c r="S3" i="33"/>
  <c r="R3" i="33"/>
  <c r="Q3" i="33"/>
  <c r="P3" i="33"/>
  <c r="O3" i="33"/>
  <c r="N3" i="33"/>
  <c r="M3" i="33"/>
  <c r="L3" i="33"/>
  <c r="K3" i="33"/>
  <c r="J3" i="33"/>
  <c r="AO3" i="33" s="1"/>
  <c r="AN3" i="33" s="1"/>
  <c r="I3" i="33"/>
  <c r="AK3" i="33" s="1"/>
  <c r="H3" i="33"/>
  <c r="G3" i="33"/>
  <c r="F3" i="33"/>
  <c r="E3" i="33"/>
  <c r="D3" i="33"/>
  <c r="A3" i="33"/>
  <c r="AQ9" i="32"/>
  <c r="AI9" i="32" s="1"/>
  <c r="AO9" i="32"/>
  <c r="AN9" i="32"/>
  <c r="AM9" i="32"/>
  <c r="AL9" i="32" s="1"/>
  <c r="AK9" i="32"/>
  <c r="AJ9" i="32"/>
  <c r="AH9" i="32"/>
  <c r="AG9" i="32"/>
  <c r="AE9" i="32"/>
  <c r="AD9" i="32"/>
  <c r="AC9" i="32"/>
  <c r="AB9" i="32"/>
  <c r="AA9" i="32"/>
  <c r="Z9" i="32"/>
  <c r="Y9" i="32"/>
  <c r="X9" i="32"/>
  <c r="W9" i="32"/>
  <c r="V9" i="32"/>
  <c r="U9" i="32"/>
  <c r="C9" i="32"/>
  <c r="AF9" i="32" s="1"/>
  <c r="AQ8" i="32"/>
  <c r="AK8" i="32" s="1"/>
  <c r="AO8" i="32"/>
  <c r="AN8" i="32" s="1"/>
  <c r="AM8" i="32"/>
  <c r="AL8" i="32" s="1"/>
  <c r="AI8" i="32"/>
  <c r="AD8" i="32"/>
  <c r="AC8" i="32"/>
  <c r="AB8" i="32"/>
  <c r="AA8" i="32"/>
  <c r="Z8" i="32"/>
  <c r="Y8" i="32"/>
  <c r="X8" i="32"/>
  <c r="W8" i="32"/>
  <c r="V8" i="32"/>
  <c r="U8" i="32"/>
  <c r="C8" i="32"/>
  <c r="AQ7" i="32"/>
  <c r="AL7" i="32"/>
  <c r="AI7" i="32"/>
  <c r="AC7" i="32"/>
  <c r="Z7" i="32"/>
  <c r="W7" i="32"/>
  <c r="S7" i="32"/>
  <c r="AD7" i="32" s="1"/>
  <c r="R7" i="32"/>
  <c r="Q7" i="32"/>
  <c r="P7" i="32"/>
  <c r="AA7" i="32" s="1"/>
  <c r="O7" i="32"/>
  <c r="N7" i="32"/>
  <c r="M7" i="32"/>
  <c r="X7" i="32" s="1"/>
  <c r="L7" i="32"/>
  <c r="K7" i="32"/>
  <c r="J7" i="32"/>
  <c r="U7" i="32" s="1"/>
  <c r="I7" i="32"/>
  <c r="H7" i="32"/>
  <c r="G7" i="32"/>
  <c r="F7" i="32"/>
  <c r="E7" i="32"/>
  <c r="D7" i="32"/>
  <c r="AQ5" i="32"/>
  <c r="AI5" i="32" s="1"/>
  <c r="AO5" i="32"/>
  <c r="AN5" i="32"/>
  <c r="AM5" i="32"/>
  <c r="AL5" i="32" s="1"/>
  <c r="AK5" i="32"/>
  <c r="AJ5" i="32"/>
  <c r="AH5" i="32"/>
  <c r="AG5" i="32"/>
  <c r="AE5" i="32"/>
  <c r="AD5" i="32"/>
  <c r="AC5" i="32"/>
  <c r="AB5" i="32"/>
  <c r="AA5" i="32"/>
  <c r="Z5" i="32"/>
  <c r="Y5" i="32"/>
  <c r="X5" i="32"/>
  <c r="W5" i="32"/>
  <c r="V5" i="32"/>
  <c r="U5" i="32"/>
  <c r="C5" i="32"/>
  <c r="AF5" i="32" s="1"/>
  <c r="AQ4" i="32"/>
  <c r="AK4" i="32" s="1"/>
  <c r="AO4" i="32"/>
  <c r="AN4" i="32" s="1"/>
  <c r="AM4" i="32"/>
  <c r="AL4" i="32" s="1"/>
  <c r="AI4" i="32"/>
  <c r="AD4" i="32"/>
  <c r="AC4" i="32"/>
  <c r="AB4" i="32"/>
  <c r="AA4" i="32"/>
  <c r="Z4" i="32"/>
  <c r="Y4" i="32"/>
  <c r="X4" i="32"/>
  <c r="W4" i="32"/>
  <c r="V4" i="32"/>
  <c r="U4" i="32"/>
  <c r="C4" i="32"/>
  <c r="AQ3" i="32"/>
  <c r="AM3" i="32"/>
  <c r="AL3" i="32"/>
  <c r="AI3" i="32"/>
  <c r="AC3" i="32"/>
  <c r="Z3" i="32"/>
  <c r="W3" i="32"/>
  <c r="S3" i="32"/>
  <c r="AD3" i="32" s="1"/>
  <c r="R3" i="32"/>
  <c r="Q3" i="32"/>
  <c r="P3" i="32"/>
  <c r="AA3" i="32" s="1"/>
  <c r="O3" i="32"/>
  <c r="N3" i="32"/>
  <c r="M3" i="32"/>
  <c r="X3" i="32" s="1"/>
  <c r="L3" i="32"/>
  <c r="K3" i="32"/>
  <c r="J3" i="32"/>
  <c r="U3" i="32" s="1"/>
  <c r="I3" i="32"/>
  <c r="H3" i="32"/>
  <c r="G3" i="32"/>
  <c r="F3" i="32"/>
  <c r="E3" i="32"/>
  <c r="D3" i="32"/>
  <c r="AQ9" i="31"/>
  <c r="AI9" i="31" s="1"/>
  <c r="AO9" i="31"/>
  <c r="AN9" i="31"/>
  <c r="AM9" i="31"/>
  <c r="AL9" i="31" s="1"/>
  <c r="AK9" i="31"/>
  <c r="AJ9" i="31"/>
  <c r="AH9" i="31"/>
  <c r="AG9" i="31"/>
  <c r="AE9" i="31"/>
  <c r="AD9" i="31"/>
  <c r="AC9" i="31"/>
  <c r="AB9" i="31"/>
  <c r="AA9" i="31"/>
  <c r="Z9" i="31"/>
  <c r="Y9" i="31"/>
  <c r="X9" i="31"/>
  <c r="W9" i="31"/>
  <c r="V9" i="31"/>
  <c r="U9" i="31"/>
  <c r="C9" i="31"/>
  <c r="AF9" i="31" s="1"/>
  <c r="AQ8" i="31"/>
  <c r="AK8" i="31" s="1"/>
  <c r="AO8" i="31"/>
  <c r="AN8" i="31" s="1"/>
  <c r="AM8" i="31"/>
  <c r="AL8" i="31" s="1"/>
  <c r="AI8" i="31"/>
  <c r="AD8" i="31"/>
  <c r="AC8" i="31"/>
  <c r="AB8" i="31"/>
  <c r="AA8" i="31"/>
  <c r="Z8" i="31"/>
  <c r="Y8" i="31"/>
  <c r="X8" i="31"/>
  <c r="W8" i="31"/>
  <c r="V8" i="31"/>
  <c r="U8" i="31"/>
  <c r="C8" i="31"/>
  <c r="AQ7" i="31"/>
  <c r="AL7" i="31"/>
  <c r="AI7" i="31"/>
  <c r="AC7" i="31"/>
  <c r="Z7" i="31"/>
  <c r="W7" i="31"/>
  <c r="S7" i="31"/>
  <c r="AD7" i="31" s="1"/>
  <c r="R7" i="31"/>
  <c r="Q7" i="31"/>
  <c r="P7" i="31"/>
  <c r="AA7" i="31" s="1"/>
  <c r="O7" i="31"/>
  <c r="N7" i="31"/>
  <c r="M7" i="31"/>
  <c r="X7" i="31" s="1"/>
  <c r="L7" i="31"/>
  <c r="K7" i="31"/>
  <c r="J7" i="31"/>
  <c r="U7" i="31" s="1"/>
  <c r="I7" i="31"/>
  <c r="H7" i="31"/>
  <c r="G7" i="31"/>
  <c r="F7" i="31"/>
  <c r="E7" i="31"/>
  <c r="D7" i="31"/>
  <c r="AQ5" i="31"/>
  <c r="AI5" i="31" s="1"/>
  <c r="AO5" i="31"/>
  <c r="AN5" i="31"/>
  <c r="AM5" i="31"/>
  <c r="AL5" i="31" s="1"/>
  <c r="AK5" i="31"/>
  <c r="AJ5" i="31"/>
  <c r="AH5" i="31"/>
  <c r="AG5" i="31"/>
  <c r="AE5" i="31"/>
  <c r="AD5" i="31"/>
  <c r="AC5" i="31"/>
  <c r="AB5" i="31"/>
  <c r="AA5" i="31"/>
  <c r="Z5" i="31"/>
  <c r="Y5" i="31"/>
  <c r="X5" i="31"/>
  <c r="W5" i="31"/>
  <c r="V5" i="31"/>
  <c r="U5" i="31"/>
  <c r="C5" i="31"/>
  <c r="AF5" i="31" s="1"/>
  <c r="AQ4" i="31"/>
  <c r="AK4" i="31" s="1"/>
  <c r="AO4" i="31"/>
  <c r="AN4" i="31" s="1"/>
  <c r="AM4" i="31"/>
  <c r="AL4" i="31" s="1"/>
  <c r="AI4" i="31"/>
  <c r="AD4" i="31"/>
  <c r="AC4" i="31"/>
  <c r="AB4" i="31"/>
  <c r="AA4" i="31"/>
  <c r="Z4" i="31"/>
  <c r="Y4" i="31"/>
  <c r="X4" i="31"/>
  <c r="W4" i="31"/>
  <c r="V4" i="31"/>
  <c r="U4" i="31"/>
  <c r="C4" i="31"/>
  <c r="AQ3" i="31"/>
  <c r="AM3" i="31"/>
  <c r="AL3" i="31"/>
  <c r="AI3" i="31"/>
  <c r="AC3" i="31"/>
  <c r="Z3" i="31"/>
  <c r="W3" i="31"/>
  <c r="S3" i="31"/>
  <c r="AD3" i="31" s="1"/>
  <c r="R3" i="31"/>
  <c r="Q3" i="31"/>
  <c r="P3" i="31"/>
  <c r="AA3" i="31" s="1"/>
  <c r="O3" i="31"/>
  <c r="N3" i="31"/>
  <c r="M3" i="31"/>
  <c r="A3" i="31" s="1"/>
  <c r="L3" i="31"/>
  <c r="K3" i="31"/>
  <c r="J3" i="31"/>
  <c r="I3" i="31"/>
  <c r="H3" i="31"/>
  <c r="G3" i="31"/>
  <c r="F3" i="31"/>
  <c r="E3" i="31"/>
  <c r="D3" i="31"/>
  <c r="AO9" i="30"/>
  <c r="AN9" i="30" s="1"/>
  <c r="AM9" i="30"/>
  <c r="AL9" i="30" s="1"/>
  <c r="AF9" i="30"/>
  <c r="AD9" i="30"/>
  <c r="AC9" i="30"/>
  <c r="AB9" i="30"/>
  <c r="AA9" i="30"/>
  <c r="Z9" i="30"/>
  <c r="Y9" i="30"/>
  <c r="X9" i="30"/>
  <c r="W9" i="30"/>
  <c r="V9" i="30"/>
  <c r="U9" i="30"/>
  <c r="C9" i="30"/>
  <c r="AJ9" i="30" s="1"/>
  <c r="AO8" i="30"/>
  <c r="AN8" i="30" s="1"/>
  <c r="AM8" i="30"/>
  <c r="AL8" i="30" s="1"/>
  <c r="AH8" i="30"/>
  <c r="AD8" i="30"/>
  <c r="AC8" i="30"/>
  <c r="AB8" i="30"/>
  <c r="AA8" i="30"/>
  <c r="Z8" i="30"/>
  <c r="Y8" i="30"/>
  <c r="X8" i="30"/>
  <c r="W8" i="30"/>
  <c r="V8" i="30"/>
  <c r="U8" i="30"/>
  <c r="C8" i="30"/>
  <c r="AL7" i="30"/>
  <c r="AC7" i="30"/>
  <c r="Z7" i="30"/>
  <c r="W7" i="30"/>
  <c r="S7" i="30"/>
  <c r="R7" i="30"/>
  <c r="Q7" i="30"/>
  <c r="P7" i="30"/>
  <c r="O7" i="30"/>
  <c r="N7" i="30"/>
  <c r="M7" i="30"/>
  <c r="L7" i="30"/>
  <c r="A7" i="30" s="1"/>
  <c r="K7" i="30"/>
  <c r="J7" i="30"/>
  <c r="AN7" i="30" s="1"/>
  <c r="I7" i="30"/>
  <c r="AD7" i="30" s="1"/>
  <c r="H7" i="30"/>
  <c r="G7" i="30"/>
  <c r="F7" i="30"/>
  <c r="E7" i="30"/>
  <c r="D7" i="30"/>
  <c r="AO5" i="30"/>
  <c r="AN5" i="30" s="1"/>
  <c r="AM5" i="30"/>
  <c r="AL5" i="30"/>
  <c r="AF5" i="30"/>
  <c r="AD5" i="30"/>
  <c r="AC5" i="30"/>
  <c r="AB5" i="30"/>
  <c r="AA5" i="30"/>
  <c r="Z5" i="30"/>
  <c r="Y5" i="30"/>
  <c r="X5" i="30"/>
  <c r="W5" i="30"/>
  <c r="V5" i="30"/>
  <c r="U5" i="30"/>
  <c r="C5" i="30"/>
  <c r="AH5" i="30" s="1"/>
  <c r="AO4" i="30"/>
  <c r="AN4" i="30" s="1"/>
  <c r="AM4" i="30"/>
  <c r="AL4" i="30"/>
  <c r="AF4" i="30"/>
  <c r="AD4" i="30"/>
  <c r="AC4" i="30"/>
  <c r="AB4" i="30"/>
  <c r="AA4" i="30"/>
  <c r="Z4" i="30"/>
  <c r="Y4" i="30"/>
  <c r="X4" i="30"/>
  <c r="W4" i="30"/>
  <c r="V4" i="30"/>
  <c r="U4" i="30"/>
  <c r="C4" i="30"/>
  <c r="AH4" i="30" s="1"/>
  <c r="AM3" i="30"/>
  <c r="AL3" i="30" s="1"/>
  <c r="AH3" i="30"/>
  <c r="AC3" i="30"/>
  <c r="AA3" i="30"/>
  <c r="Z3" i="30"/>
  <c r="X3" i="30"/>
  <c r="W3" i="30"/>
  <c r="U3" i="30"/>
  <c r="S3" i="30"/>
  <c r="R3" i="30"/>
  <c r="Q3" i="30"/>
  <c r="P3" i="30"/>
  <c r="O3" i="30"/>
  <c r="N3" i="30"/>
  <c r="M3" i="30"/>
  <c r="A3" i="30" s="1"/>
  <c r="L3" i="30"/>
  <c r="K3" i="30"/>
  <c r="J3" i="30"/>
  <c r="AO3" i="30" s="1"/>
  <c r="AN3" i="30" s="1"/>
  <c r="I3" i="30"/>
  <c r="AD3" i="30" s="1"/>
  <c r="H3" i="30"/>
  <c r="G3" i="30"/>
  <c r="F3" i="30"/>
  <c r="E3" i="30"/>
  <c r="D3" i="30"/>
  <c r="C3" i="30"/>
  <c r="AO9" i="29"/>
  <c r="AN9" i="29" s="1"/>
  <c r="AM9" i="29"/>
  <c r="AL9" i="29"/>
  <c r="AF9" i="29"/>
  <c r="AD9" i="29"/>
  <c r="AC9" i="29"/>
  <c r="AB9" i="29"/>
  <c r="AA9" i="29"/>
  <c r="Z9" i="29"/>
  <c r="Y9" i="29"/>
  <c r="X9" i="29"/>
  <c r="W9" i="29"/>
  <c r="V9" i="29"/>
  <c r="U9" i="29"/>
  <c r="C9" i="29"/>
  <c r="AH9" i="29" s="1"/>
  <c r="AO8" i="29"/>
  <c r="AN8" i="29" s="1"/>
  <c r="AM8" i="29"/>
  <c r="AL8" i="29"/>
  <c r="AF8" i="29"/>
  <c r="AD8" i="29"/>
  <c r="AC8" i="29"/>
  <c r="AB8" i="29"/>
  <c r="AA8" i="29"/>
  <c r="Z8" i="29"/>
  <c r="Y8" i="29"/>
  <c r="X8" i="29"/>
  <c r="W8" i="29"/>
  <c r="V8" i="29"/>
  <c r="U8" i="29"/>
  <c r="C8" i="29"/>
  <c r="AL7" i="29"/>
  <c r="AC7" i="29"/>
  <c r="Z7" i="29"/>
  <c r="W7" i="29"/>
  <c r="S7" i="29"/>
  <c r="AD7" i="29" s="1"/>
  <c r="R7" i="29"/>
  <c r="Q7" i="29"/>
  <c r="P7" i="29"/>
  <c r="AA7" i="29" s="1"/>
  <c r="O7" i="29"/>
  <c r="N7" i="29"/>
  <c r="M7" i="29"/>
  <c r="X7" i="29" s="1"/>
  <c r="L7" i="29"/>
  <c r="K7" i="29"/>
  <c r="A7" i="29" s="1"/>
  <c r="J7" i="29"/>
  <c r="AN7" i="29" s="1"/>
  <c r="I7" i="29"/>
  <c r="H7" i="29"/>
  <c r="G7" i="29"/>
  <c r="F7" i="29"/>
  <c r="E7" i="29"/>
  <c r="D7" i="29"/>
  <c r="AO5" i="29"/>
  <c r="AN5" i="29" s="1"/>
  <c r="AM5" i="29"/>
  <c r="AL5" i="29" s="1"/>
  <c r="AF5" i="29"/>
  <c r="AD5" i="29"/>
  <c r="AC5" i="29"/>
  <c r="AB5" i="29"/>
  <c r="AA5" i="29"/>
  <c r="Z5" i="29"/>
  <c r="Y5" i="29"/>
  <c r="X5" i="29"/>
  <c r="W5" i="29"/>
  <c r="V5" i="29"/>
  <c r="U5" i="29"/>
  <c r="C5" i="29"/>
  <c r="AJ5" i="29" s="1"/>
  <c r="AO4" i="29"/>
  <c r="AN4" i="29" s="1"/>
  <c r="AM4" i="29"/>
  <c r="AL4" i="29"/>
  <c r="AD4" i="29"/>
  <c r="AC4" i="29"/>
  <c r="AB4" i="29"/>
  <c r="AA4" i="29"/>
  <c r="Z4" i="29"/>
  <c r="Y4" i="29"/>
  <c r="X4" i="29"/>
  <c r="W4" i="29"/>
  <c r="V4" i="29"/>
  <c r="U4" i="29"/>
  <c r="C4" i="29"/>
  <c r="AJ4" i="29" s="1"/>
  <c r="S3" i="29"/>
  <c r="R3" i="29"/>
  <c r="Q3" i="29"/>
  <c r="P3" i="29"/>
  <c r="O3" i="29"/>
  <c r="N3" i="29"/>
  <c r="M3" i="29"/>
  <c r="L3" i="29"/>
  <c r="A3" i="29" s="1"/>
  <c r="K3" i="29"/>
  <c r="J3" i="29"/>
  <c r="AO3" i="29" s="1"/>
  <c r="AN3" i="29" s="1"/>
  <c r="I3" i="29"/>
  <c r="AC3" i="29" s="1"/>
  <c r="H3" i="29"/>
  <c r="G3" i="29"/>
  <c r="F3" i="29"/>
  <c r="E3" i="29"/>
  <c r="D3" i="29"/>
  <c r="C3" i="29"/>
  <c r="AF3" i="29" s="1"/>
  <c r="AQ9" i="28"/>
  <c r="AO9" i="28"/>
  <c r="AN9" i="28" s="1"/>
  <c r="AM9" i="28"/>
  <c r="AL9" i="28"/>
  <c r="AK9" i="28"/>
  <c r="AI9" i="28"/>
  <c r="AD9" i="28"/>
  <c r="AC9" i="28"/>
  <c r="AB9" i="28"/>
  <c r="AA9" i="28"/>
  <c r="Z9" i="28"/>
  <c r="Y9" i="28"/>
  <c r="X9" i="28"/>
  <c r="W9" i="28"/>
  <c r="V9" i="28"/>
  <c r="U9" i="28"/>
  <c r="C9" i="28"/>
  <c r="AF9" i="28" s="1"/>
  <c r="AQ8" i="28"/>
  <c r="AO8" i="28"/>
  <c r="AN8" i="28"/>
  <c r="AM8" i="28"/>
  <c r="AL8" i="28"/>
  <c r="AK8" i="28"/>
  <c r="AI8" i="28"/>
  <c r="AH8" i="28"/>
  <c r="AE8" i="28"/>
  <c r="AD8" i="28"/>
  <c r="AC8" i="28"/>
  <c r="AB8" i="28"/>
  <c r="AA8" i="28"/>
  <c r="Z8" i="28"/>
  <c r="Y8" i="28"/>
  <c r="X8" i="28"/>
  <c r="W8" i="28"/>
  <c r="V8" i="28"/>
  <c r="U8" i="28"/>
  <c r="C8" i="28"/>
  <c r="AJ8" i="28" s="1"/>
  <c r="AQ7" i="28"/>
  <c r="S7" i="28"/>
  <c r="R7" i="28"/>
  <c r="Q7" i="28"/>
  <c r="P7" i="28"/>
  <c r="O7" i="28"/>
  <c r="N7" i="28"/>
  <c r="M7" i="28"/>
  <c r="L7" i="28"/>
  <c r="A7" i="28" s="1"/>
  <c r="K7" i="28"/>
  <c r="J7" i="28"/>
  <c r="AN7" i="28" s="1"/>
  <c r="I7" i="28"/>
  <c r="AK7" i="28" s="1"/>
  <c r="H7" i="28"/>
  <c r="G7" i="28"/>
  <c r="F7" i="28"/>
  <c r="E7" i="28"/>
  <c r="D7" i="28"/>
  <c r="C7" i="28"/>
  <c r="AH7" i="28" s="1"/>
  <c r="AQ5" i="28"/>
  <c r="AO5" i="28"/>
  <c r="AN5" i="28" s="1"/>
  <c r="AM5" i="28"/>
  <c r="AL5" i="28"/>
  <c r="AK5" i="28"/>
  <c r="AI5" i="28"/>
  <c r="AD5" i="28"/>
  <c r="AC5" i="28"/>
  <c r="AB5" i="28"/>
  <c r="AA5" i="28"/>
  <c r="Z5" i="28"/>
  <c r="Y5" i="28"/>
  <c r="X5" i="28"/>
  <c r="W5" i="28"/>
  <c r="V5" i="28"/>
  <c r="U5" i="28"/>
  <c r="C5" i="28"/>
  <c r="AF5" i="28" s="1"/>
  <c r="AQ4" i="28"/>
  <c r="AO4" i="28"/>
  <c r="AN4" i="28"/>
  <c r="AM4" i="28"/>
  <c r="AL4" i="28"/>
  <c r="AK4" i="28"/>
  <c r="AI4" i="28"/>
  <c r="AH4" i="28"/>
  <c r="AE4" i="28"/>
  <c r="AD4" i="28"/>
  <c r="AC4" i="28"/>
  <c r="AB4" i="28"/>
  <c r="AA4" i="28"/>
  <c r="Z4" i="28"/>
  <c r="Y4" i="28"/>
  <c r="X4" i="28"/>
  <c r="W4" i="28"/>
  <c r="V4" i="28"/>
  <c r="U4" i="28"/>
  <c r="C4" i="28"/>
  <c r="AJ4" i="28" s="1"/>
  <c r="AQ3" i="28"/>
  <c r="S3" i="28"/>
  <c r="R3" i="28"/>
  <c r="Q3" i="28"/>
  <c r="P3" i="28"/>
  <c r="O3" i="28"/>
  <c r="N3" i="28"/>
  <c r="M3" i="28"/>
  <c r="L3" i="28"/>
  <c r="A3" i="28" s="1"/>
  <c r="K3" i="28"/>
  <c r="J3" i="28"/>
  <c r="AO3" i="28" s="1"/>
  <c r="AN3" i="28" s="1"/>
  <c r="I3" i="28"/>
  <c r="AK3" i="28" s="1"/>
  <c r="H3" i="28"/>
  <c r="G3" i="28"/>
  <c r="F3" i="28"/>
  <c r="E3" i="28"/>
  <c r="D3" i="28"/>
  <c r="C3" i="28"/>
  <c r="AH3" i="28" s="1"/>
  <c r="AQ9" i="27"/>
  <c r="AK9" i="27" s="1"/>
  <c r="AO9" i="27"/>
  <c r="AN9" i="27" s="1"/>
  <c r="AM9" i="27"/>
  <c r="AL9" i="27"/>
  <c r="AI9" i="27"/>
  <c r="AD9" i="27"/>
  <c r="AC9" i="27"/>
  <c r="AB9" i="27"/>
  <c r="AA9" i="27"/>
  <c r="Z9" i="27"/>
  <c r="Y9" i="27"/>
  <c r="X9" i="27"/>
  <c r="W9" i="27"/>
  <c r="V9" i="27"/>
  <c r="U9" i="27"/>
  <c r="C9" i="27"/>
  <c r="AF9" i="27" s="1"/>
  <c r="AQ8" i="27"/>
  <c r="AO8" i="27"/>
  <c r="AN8" i="27"/>
  <c r="AM8" i="27"/>
  <c r="AL8" i="27"/>
  <c r="AK8" i="27"/>
  <c r="AI8" i="27"/>
  <c r="AH8" i="27"/>
  <c r="AE8" i="27"/>
  <c r="AD8" i="27"/>
  <c r="AC8" i="27"/>
  <c r="AB8" i="27"/>
  <c r="AA8" i="27"/>
  <c r="Z8" i="27"/>
  <c r="Y8" i="27"/>
  <c r="X8" i="27"/>
  <c r="W8" i="27"/>
  <c r="V8" i="27"/>
  <c r="U8" i="27"/>
  <c r="C8" i="27"/>
  <c r="AJ8" i="27" s="1"/>
  <c r="AQ7" i="27"/>
  <c r="S7" i="27"/>
  <c r="R7" i="27"/>
  <c r="Q7" i="27"/>
  <c r="P7" i="27"/>
  <c r="O7" i="27"/>
  <c r="N7" i="27"/>
  <c r="M7" i="27"/>
  <c r="L7" i="27"/>
  <c r="A7" i="27" s="1"/>
  <c r="K7" i="27"/>
  <c r="J7" i="27"/>
  <c r="AN7" i="27" s="1"/>
  <c r="I7" i="27"/>
  <c r="AK7" i="27" s="1"/>
  <c r="H7" i="27"/>
  <c r="G7" i="27"/>
  <c r="F7" i="27"/>
  <c r="E7" i="27"/>
  <c r="D7" i="27"/>
  <c r="C7" i="27"/>
  <c r="AH7" i="27" s="1"/>
  <c r="AQ5" i="27"/>
  <c r="AK5" i="27" s="1"/>
  <c r="AO5" i="27"/>
  <c r="AN5" i="27" s="1"/>
  <c r="AM5" i="27"/>
  <c r="AL5" i="27"/>
  <c r="AI5" i="27"/>
  <c r="AD5" i="27"/>
  <c r="AC5" i="27"/>
  <c r="AB5" i="27"/>
  <c r="AA5" i="27"/>
  <c r="Z5" i="27"/>
  <c r="Y5" i="27"/>
  <c r="X5" i="27"/>
  <c r="W5" i="27"/>
  <c r="V5" i="27"/>
  <c r="U5" i="27"/>
  <c r="C5" i="27"/>
  <c r="AF5" i="27" s="1"/>
  <c r="AQ4" i="27"/>
  <c r="AO4" i="27"/>
  <c r="AN4" i="27"/>
  <c r="AM4" i="27"/>
  <c r="AL4" i="27"/>
  <c r="AK4" i="27"/>
  <c r="AI4" i="27"/>
  <c r="AH4" i="27"/>
  <c r="AE4" i="27"/>
  <c r="AD4" i="27"/>
  <c r="AC4" i="27"/>
  <c r="AB4" i="27"/>
  <c r="AA4" i="27"/>
  <c r="Z4" i="27"/>
  <c r="Y4" i="27"/>
  <c r="X4" i="27"/>
  <c r="W4" i="27"/>
  <c r="V4" i="27"/>
  <c r="U4" i="27"/>
  <c r="C4" i="27"/>
  <c r="AJ4" i="27" s="1"/>
  <c r="AQ3" i="27"/>
  <c r="S3" i="27"/>
  <c r="R3" i="27"/>
  <c r="Q3" i="27"/>
  <c r="P3" i="27"/>
  <c r="O3" i="27"/>
  <c r="N3" i="27"/>
  <c r="M3" i="27"/>
  <c r="L3" i="27"/>
  <c r="A3" i="27" s="1"/>
  <c r="K3" i="27"/>
  <c r="J3" i="27"/>
  <c r="AO3" i="27" s="1"/>
  <c r="AN3" i="27" s="1"/>
  <c r="I3" i="27"/>
  <c r="AK3" i="27" s="1"/>
  <c r="H3" i="27"/>
  <c r="G3" i="27"/>
  <c r="F3" i="27"/>
  <c r="E3" i="27"/>
  <c r="D3" i="27"/>
  <c r="C3" i="27"/>
  <c r="AH3" i="27" s="1"/>
  <c r="AQ9" i="26"/>
  <c r="AK9" i="26" s="1"/>
  <c r="AO9" i="26"/>
  <c r="AN9" i="26" s="1"/>
  <c r="AM9" i="26"/>
  <c r="AL9" i="26"/>
  <c r="AI9" i="26"/>
  <c r="AD9" i="26"/>
  <c r="AC9" i="26"/>
  <c r="AB9" i="26"/>
  <c r="AA9" i="26"/>
  <c r="Z9" i="26"/>
  <c r="Y9" i="26"/>
  <c r="X9" i="26"/>
  <c r="W9" i="26"/>
  <c r="V9" i="26"/>
  <c r="U9" i="26"/>
  <c r="C9" i="26"/>
  <c r="AF9" i="26" s="1"/>
  <c r="AQ8" i="26"/>
  <c r="AO8" i="26"/>
  <c r="AN8" i="26"/>
  <c r="AM8" i="26"/>
  <c r="AL8" i="26"/>
  <c r="AK8" i="26"/>
  <c r="AI8" i="26"/>
  <c r="AH8" i="26"/>
  <c r="AE8" i="26"/>
  <c r="AD8" i="26"/>
  <c r="AC8" i="26"/>
  <c r="AB8" i="26"/>
  <c r="AA8" i="26"/>
  <c r="Z8" i="26"/>
  <c r="Y8" i="26"/>
  <c r="X8" i="26"/>
  <c r="W8" i="26"/>
  <c r="V8" i="26"/>
  <c r="U8" i="26"/>
  <c r="C8" i="26"/>
  <c r="AJ8" i="26" s="1"/>
  <c r="AQ7" i="26"/>
  <c r="S7" i="26"/>
  <c r="R7" i="26"/>
  <c r="Q7" i="26"/>
  <c r="P7" i="26"/>
  <c r="O7" i="26"/>
  <c r="N7" i="26"/>
  <c r="M7" i="26"/>
  <c r="L7" i="26"/>
  <c r="A7" i="26" s="1"/>
  <c r="K7" i="26"/>
  <c r="J7" i="26"/>
  <c r="AN7" i="26" s="1"/>
  <c r="I7" i="26"/>
  <c r="AK7" i="26" s="1"/>
  <c r="H7" i="26"/>
  <c r="G7" i="26"/>
  <c r="F7" i="26"/>
  <c r="E7" i="26"/>
  <c r="D7" i="26"/>
  <c r="C7" i="26"/>
  <c r="AH7" i="26" s="1"/>
  <c r="AQ5" i="26"/>
  <c r="AK5" i="26" s="1"/>
  <c r="AO5" i="26"/>
  <c r="AN5" i="26" s="1"/>
  <c r="AM5" i="26"/>
  <c r="AL5" i="26"/>
  <c r="AI5" i="26"/>
  <c r="AD5" i="26"/>
  <c r="AC5" i="26"/>
  <c r="AB5" i="26"/>
  <c r="AA5" i="26"/>
  <c r="Z5" i="26"/>
  <c r="Y5" i="26"/>
  <c r="X5" i="26"/>
  <c r="W5" i="26"/>
  <c r="V5" i="26"/>
  <c r="U5" i="26"/>
  <c r="C5" i="26"/>
  <c r="AF5" i="26" s="1"/>
  <c r="AQ4" i="26"/>
  <c r="AO4" i="26"/>
  <c r="AN4" i="26"/>
  <c r="AM4" i="26"/>
  <c r="AL4" i="26"/>
  <c r="AK4" i="26"/>
  <c r="AI4" i="26"/>
  <c r="AH4" i="26"/>
  <c r="AE4" i="26"/>
  <c r="AD4" i="26"/>
  <c r="AC4" i="26"/>
  <c r="AB4" i="26"/>
  <c r="AA4" i="26"/>
  <c r="Z4" i="26"/>
  <c r="Y4" i="26"/>
  <c r="X4" i="26"/>
  <c r="W4" i="26"/>
  <c r="V4" i="26"/>
  <c r="U4" i="26"/>
  <c r="C4" i="26"/>
  <c r="AJ4" i="26" s="1"/>
  <c r="AQ3" i="26"/>
  <c r="S3" i="26"/>
  <c r="R3" i="26"/>
  <c r="Q3" i="26"/>
  <c r="P3" i="26"/>
  <c r="O3" i="26"/>
  <c r="N3" i="26"/>
  <c r="M3" i="26"/>
  <c r="L3" i="26"/>
  <c r="A3" i="26" s="1"/>
  <c r="K3" i="26"/>
  <c r="J3" i="26"/>
  <c r="AO3" i="26" s="1"/>
  <c r="AN3" i="26" s="1"/>
  <c r="I3" i="26"/>
  <c r="AK3" i="26" s="1"/>
  <c r="H3" i="26"/>
  <c r="G3" i="26"/>
  <c r="F3" i="26"/>
  <c r="E3" i="26"/>
  <c r="D3" i="26"/>
  <c r="C3" i="26"/>
  <c r="AH3" i="26" s="1"/>
  <c r="AQ9" i="25"/>
  <c r="AI9" i="25" s="1"/>
  <c r="AO9" i="25"/>
  <c r="AN9" i="25"/>
  <c r="AM9" i="25"/>
  <c r="AL9" i="25" s="1"/>
  <c r="AJ9" i="25"/>
  <c r="AH9" i="25"/>
  <c r="AG9" i="25"/>
  <c r="AD9" i="25"/>
  <c r="AC9" i="25"/>
  <c r="AB9" i="25"/>
  <c r="AA9" i="25"/>
  <c r="Z9" i="25"/>
  <c r="Y9" i="25"/>
  <c r="X9" i="25"/>
  <c r="W9" i="25"/>
  <c r="V9" i="25"/>
  <c r="U9" i="25"/>
  <c r="C9" i="25"/>
  <c r="AF9" i="25" s="1"/>
  <c r="AQ8" i="25"/>
  <c r="AK8" i="25" s="1"/>
  <c r="AO8" i="25"/>
  <c r="AN8" i="25" s="1"/>
  <c r="AM8" i="25"/>
  <c r="AL8" i="25"/>
  <c r="AI8" i="25"/>
  <c r="AD8" i="25"/>
  <c r="AC8" i="25"/>
  <c r="AB8" i="25"/>
  <c r="AA8" i="25"/>
  <c r="Z8" i="25"/>
  <c r="Y8" i="25"/>
  <c r="X8" i="25"/>
  <c r="W8" i="25"/>
  <c r="V8" i="25"/>
  <c r="U8" i="25"/>
  <c r="C8" i="25"/>
  <c r="AF8" i="25" s="1"/>
  <c r="AQ7" i="25"/>
  <c r="AL7" i="25"/>
  <c r="AI7" i="25"/>
  <c r="AC7" i="25"/>
  <c r="Z7" i="25"/>
  <c r="W7" i="25"/>
  <c r="S7" i="25"/>
  <c r="AD7" i="25" s="1"/>
  <c r="R7" i="25"/>
  <c r="Q7" i="25"/>
  <c r="P7" i="25"/>
  <c r="AA7" i="25" s="1"/>
  <c r="O7" i="25"/>
  <c r="N7" i="25"/>
  <c r="M7" i="25"/>
  <c r="X7" i="25" s="1"/>
  <c r="L7" i="25"/>
  <c r="K7" i="25"/>
  <c r="A10" i="25" s="1"/>
  <c r="J7" i="25"/>
  <c r="AN7" i="25" s="1"/>
  <c r="I7" i="25"/>
  <c r="AK7" i="25" s="1"/>
  <c r="H7" i="25"/>
  <c r="G7" i="25"/>
  <c r="F7" i="25"/>
  <c r="E7" i="25"/>
  <c r="D7" i="25"/>
  <c r="AQ5" i="25"/>
  <c r="AI5" i="25" s="1"/>
  <c r="AO5" i="25"/>
  <c r="AN5" i="25"/>
  <c r="AM5" i="25"/>
  <c r="AL5" i="25" s="1"/>
  <c r="AJ5" i="25"/>
  <c r="AH5" i="25"/>
  <c r="AG5" i="25"/>
  <c r="AD5" i="25"/>
  <c r="AC5" i="25"/>
  <c r="AB5" i="25"/>
  <c r="AA5" i="25"/>
  <c r="Z5" i="25"/>
  <c r="Y5" i="25"/>
  <c r="X5" i="25"/>
  <c r="W5" i="25"/>
  <c r="V5" i="25"/>
  <c r="U5" i="25"/>
  <c r="C5" i="25"/>
  <c r="AF5" i="25" s="1"/>
  <c r="AQ4" i="25"/>
  <c r="AK4" i="25" s="1"/>
  <c r="AO4" i="25"/>
  <c r="AN4" i="25" s="1"/>
  <c r="AM4" i="25"/>
  <c r="AL4" i="25"/>
  <c r="AI4" i="25"/>
  <c r="AD4" i="25"/>
  <c r="AC4" i="25"/>
  <c r="AB4" i="25"/>
  <c r="AA4" i="25"/>
  <c r="Z4" i="25"/>
  <c r="Y4" i="25"/>
  <c r="X4" i="25"/>
  <c r="W4" i="25"/>
  <c r="V4" i="25"/>
  <c r="U4" i="25"/>
  <c r="C4" i="25"/>
  <c r="AF4" i="25" s="1"/>
  <c r="AQ3" i="25"/>
  <c r="AM3" i="25"/>
  <c r="AL3" i="25"/>
  <c r="AI3" i="25"/>
  <c r="AC3" i="25"/>
  <c r="Z3" i="25"/>
  <c r="W3" i="25"/>
  <c r="S3" i="25"/>
  <c r="AD3" i="25" s="1"/>
  <c r="R3" i="25"/>
  <c r="Q3" i="25"/>
  <c r="P3" i="25"/>
  <c r="AA3" i="25" s="1"/>
  <c r="O3" i="25"/>
  <c r="N3" i="25"/>
  <c r="M3" i="25"/>
  <c r="X3" i="25" s="1"/>
  <c r="L3" i="25"/>
  <c r="K3" i="25"/>
  <c r="A6" i="25" s="1"/>
  <c r="J3" i="25"/>
  <c r="AO3" i="25" s="1"/>
  <c r="AN3" i="25" s="1"/>
  <c r="I3" i="25"/>
  <c r="AK3" i="25" s="1"/>
  <c r="H3" i="25"/>
  <c r="G3" i="25"/>
  <c r="F3" i="25"/>
  <c r="E3" i="25"/>
  <c r="D3" i="25"/>
  <c r="AO9" i="24"/>
  <c r="AN9" i="24"/>
  <c r="AM9" i="24"/>
  <c r="AL9" i="24"/>
  <c r="AJ9" i="24"/>
  <c r="AF9" i="24"/>
  <c r="AD9" i="24"/>
  <c r="AC9" i="24"/>
  <c r="AB9" i="24"/>
  <c r="AA9" i="24"/>
  <c r="Z9" i="24"/>
  <c r="Y9" i="24"/>
  <c r="X9" i="24"/>
  <c r="W9" i="24"/>
  <c r="V9" i="24"/>
  <c r="U9" i="24"/>
  <c r="C9" i="24"/>
  <c r="AH9" i="24" s="1"/>
  <c r="AO8" i="24"/>
  <c r="AN8" i="24"/>
  <c r="AM8" i="24"/>
  <c r="AL8" i="24"/>
  <c r="AJ8" i="24"/>
  <c r="AF8" i="24"/>
  <c r="AD8" i="24"/>
  <c r="AC8" i="24"/>
  <c r="AB8" i="24"/>
  <c r="AA8" i="24"/>
  <c r="Z8" i="24"/>
  <c r="Y8" i="24"/>
  <c r="X8" i="24"/>
  <c r="W8" i="24"/>
  <c r="V8" i="24"/>
  <c r="U8" i="24"/>
  <c r="C8" i="24"/>
  <c r="AH8" i="24" s="1"/>
  <c r="AN7" i="24"/>
  <c r="S7" i="24"/>
  <c r="R7" i="24"/>
  <c r="Q7" i="24"/>
  <c r="P7" i="24"/>
  <c r="O7" i="24"/>
  <c r="N7" i="24"/>
  <c r="M7" i="24"/>
  <c r="L7" i="24"/>
  <c r="A7" i="24" s="1"/>
  <c r="K7" i="24"/>
  <c r="J7" i="24"/>
  <c r="I7" i="24"/>
  <c r="AB7" i="24" s="1"/>
  <c r="H7" i="24"/>
  <c r="G7" i="24"/>
  <c r="F7" i="24"/>
  <c r="E7" i="24"/>
  <c r="D7" i="24"/>
  <c r="C7" i="24"/>
  <c r="AF7" i="24" s="1"/>
  <c r="AO5" i="24"/>
  <c r="AN5" i="24"/>
  <c r="AM5" i="24"/>
  <c r="AL5" i="24"/>
  <c r="AJ5" i="24"/>
  <c r="AF5" i="24"/>
  <c r="AD5" i="24"/>
  <c r="AC5" i="24"/>
  <c r="AB5" i="24"/>
  <c r="AA5" i="24"/>
  <c r="Z5" i="24"/>
  <c r="Y5" i="24"/>
  <c r="X5" i="24"/>
  <c r="W5" i="24"/>
  <c r="V5" i="24"/>
  <c r="U5" i="24"/>
  <c r="C5" i="24"/>
  <c r="AH5" i="24" s="1"/>
  <c r="AO4" i="24"/>
  <c r="AN4" i="24" s="1"/>
  <c r="AM4" i="24"/>
  <c r="AL4" i="24"/>
  <c r="AJ4" i="24"/>
  <c r="AF4" i="24"/>
  <c r="AD4" i="24"/>
  <c r="AC4" i="24"/>
  <c r="AB4" i="24"/>
  <c r="AA4" i="24"/>
  <c r="Z4" i="24"/>
  <c r="Y4" i="24"/>
  <c r="X4" i="24"/>
  <c r="W4" i="24"/>
  <c r="V4" i="24"/>
  <c r="U4" i="24"/>
  <c r="C4" i="24"/>
  <c r="AH4" i="24" s="1"/>
  <c r="S3" i="24"/>
  <c r="R3" i="24"/>
  <c r="Q3" i="24"/>
  <c r="P3" i="24"/>
  <c r="O3" i="24"/>
  <c r="N3" i="24"/>
  <c r="M3" i="24"/>
  <c r="L3" i="24"/>
  <c r="A3" i="24" s="1"/>
  <c r="K3" i="24"/>
  <c r="J3" i="24"/>
  <c r="AO3" i="24" s="1"/>
  <c r="AN3" i="24" s="1"/>
  <c r="I3" i="24"/>
  <c r="AB3" i="24" s="1"/>
  <c r="H3" i="24"/>
  <c r="G3" i="24"/>
  <c r="F3" i="24"/>
  <c r="E3" i="24"/>
  <c r="D3" i="24"/>
  <c r="C3" i="24"/>
  <c r="AF3" i="24" s="1"/>
  <c r="AO9" i="23"/>
  <c r="AN9" i="23" s="1"/>
  <c r="AM9" i="23"/>
  <c r="AL9" i="23"/>
  <c r="AJ9" i="23"/>
  <c r="AF9" i="23"/>
  <c r="AD9" i="23"/>
  <c r="AC9" i="23"/>
  <c r="AB9" i="23"/>
  <c r="AA9" i="23"/>
  <c r="Z9" i="23"/>
  <c r="Y9" i="23"/>
  <c r="X9" i="23"/>
  <c r="W9" i="23"/>
  <c r="V9" i="23"/>
  <c r="U9" i="23"/>
  <c r="C9" i="23"/>
  <c r="AH9" i="23" s="1"/>
  <c r="AO8" i="23"/>
  <c r="AN8" i="23" s="1"/>
  <c r="AM8" i="23"/>
  <c r="AL8" i="23"/>
  <c r="AJ8" i="23"/>
  <c r="AF8" i="23"/>
  <c r="AD8" i="23"/>
  <c r="AC8" i="23"/>
  <c r="AB8" i="23"/>
  <c r="AA8" i="23"/>
  <c r="Z8" i="23"/>
  <c r="Y8" i="23"/>
  <c r="X8" i="23"/>
  <c r="W8" i="23"/>
  <c r="V8" i="23"/>
  <c r="U8" i="23"/>
  <c r="C8" i="23"/>
  <c r="AH8" i="23" s="1"/>
  <c r="AL7" i="23"/>
  <c r="AH7" i="23"/>
  <c r="AC7" i="23"/>
  <c r="Z7" i="23"/>
  <c r="W7" i="23"/>
  <c r="S7" i="23"/>
  <c r="R7" i="23"/>
  <c r="Q7" i="23"/>
  <c r="P7" i="23"/>
  <c r="O7" i="23"/>
  <c r="N7" i="23"/>
  <c r="M7" i="23"/>
  <c r="L7" i="23"/>
  <c r="A7" i="23" s="1"/>
  <c r="K7" i="23"/>
  <c r="J7" i="23"/>
  <c r="AN7" i="23" s="1"/>
  <c r="I7" i="23"/>
  <c r="AB7" i="23" s="1"/>
  <c r="H7" i="23"/>
  <c r="G7" i="23"/>
  <c r="F7" i="23"/>
  <c r="E7" i="23"/>
  <c r="D7" i="23"/>
  <c r="C7" i="23"/>
  <c r="AF7" i="23" s="1"/>
  <c r="AO5" i="23"/>
  <c r="AN5" i="23" s="1"/>
  <c r="AM5" i="23"/>
  <c r="AL5" i="23"/>
  <c r="AJ5" i="23"/>
  <c r="AF5" i="23"/>
  <c r="AD5" i="23"/>
  <c r="AC5" i="23"/>
  <c r="AB5" i="23"/>
  <c r="AA5" i="23"/>
  <c r="Z5" i="23"/>
  <c r="Y5" i="23"/>
  <c r="X5" i="23"/>
  <c r="W5" i="23"/>
  <c r="V5" i="23"/>
  <c r="U5" i="23"/>
  <c r="C5" i="23"/>
  <c r="AH5" i="23" s="1"/>
  <c r="AO4" i="23"/>
  <c r="AN4" i="23" s="1"/>
  <c r="AM4" i="23"/>
  <c r="AL4" i="23"/>
  <c r="AJ4" i="23"/>
  <c r="AF4" i="23"/>
  <c r="AD4" i="23"/>
  <c r="AC4" i="23"/>
  <c r="AB4" i="23"/>
  <c r="AA4" i="23"/>
  <c r="Z4" i="23"/>
  <c r="Y4" i="23"/>
  <c r="X4" i="23"/>
  <c r="W4" i="23"/>
  <c r="V4" i="23"/>
  <c r="U4" i="23"/>
  <c r="C4" i="23"/>
  <c r="AH4" i="23" s="1"/>
  <c r="AM3" i="23"/>
  <c r="AL3" i="23" s="1"/>
  <c r="AH3" i="23"/>
  <c r="AC3" i="23"/>
  <c r="Z3" i="23"/>
  <c r="W3" i="23"/>
  <c r="S3" i="23"/>
  <c r="R3" i="23"/>
  <c r="Q3" i="23"/>
  <c r="P3" i="23"/>
  <c r="O3" i="23"/>
  <c r="N3" i="23"/>
  <c r="M3" i="23"/>
  <c r="L3" i="23"/>
  <c r="A3" i="23" s="1"/>
  <c r="K3" i="23"/>
  <c r="J3" i="23"/>
  <c r="AO3" i="23" s="1"/>
  <c r="AN3" i="23" s="1"/>
  <c r="I3" i="23"/>
  <c r="AB3" i="23" s="1"/>
  <c r="H3" i="23"/>
  <c r="G3" i="23"/>
  <c r="F3" i="23"/>
  <c r="E3" i="23"/>
  <c r="D3" i="23"/>
  <c r="C3" i="23"/>
  <c r="AF3" i="23" s="1"/>
  <c r="AO9" i="22"/>
  <c r="AN9" i="22" s="1"/>
  <c r="AM9" i="22"/>
  <c r="AL9" i="22"/>
  <c r="AJ9" i="22"/>
  <c r="AF9" i="22"/>
  <c r="AD9" i="22"/>
  <c r="AC9" i="22"/>
  <c r="AB9" i="22"/>
  <c r="AA9" i="22"/>
  <c r="Z9" i="22"/>
  <c r="Y9" i="22"/>
  <c r="X9" i="22"/>
  <c r="W9" i="22"/>
  <c r="V9" i="22"/>
  <c r="U9" i="22"/>
  <c r="C9" i="22"/>
  <c r="AH9" i="22" s="1"/>
  <c r="AO8" i="22"/>
  <c r="AN8" i="22" s="1"/>
  <c r="AL8" i="22"/>
  <c r="AJ8" i="22"/>
  <c r="AH8" i="22"/>
  <c r="AF8" i="22"/>
  <c r="AD8" i="22"/>
  <c r="AC8" i="22"/>
  <c r="AB8" i="22"/>
  <c r="AA8" i="22"/>
  <c r="Z8" i="22"/>
  <c r="Y8" i="22"/>
  <c r="X8" i="22"/>
  <c r="W8" i="22"/>
  <c r="V8" i="22"/>
  <c r="U8" i="22"/>
  <c r="AN7" i="22"/>
  <c r="S7" i="22"/>
  <c r="R7" i="22"/>
  <c r="Q7" i="22"/>
  <c r="P7" i="22"/>
  <c r="O7" i="22"/>
  <c r="N7" i="22"/>
  <c r="M7" i="22"/>
  <c r="L7" i="22"/>
  <c r="A7" i="22" s="1"/>
  <c r="K7" i="22"/>
  <c r="J7" i="22"/>
  <c r="I7" i="22"/>
  <c r="AD7" i="22" s="1"/>
  <c r="H7" i="22"/>
  <c r="G7" i="22"/>
  <c r="F7" i="22"/>
  <c r="E7" i="22"/>
  <c r="D7" i="22"/>
  <c r="C7" i="22"/>
  <c r="AJ7" i="22" s="1"/>
  <c r="AO5" i="22"/>
  <c r="AN5" i="22"/>
  <c r="AM5" i="22"/>
  <c r="AL5" i="22" s="1"/>
  <c r="AJ5" i="22"/>
  <c r="AH5" i="22"/>
  <c r="AF5" i="22"/>
  <c r="AD5" i="22"/>
  <c r="AC5" i="22"/>
  <c r="AB5" i="22"/>
  <c r="AA5" i="22"/>
  <c r="Z5" i="22"/>
  <c r="Y5" i="22"/>
  <c r="X5" i="22"/>
  <c r="W5" i="22"/>
  <c r="V5" i="22"/>
  <c r="U5" i="22"/>
  <c r="AO4" i="22"/>
  <c r="AN4" i="22" s="1"/>
  <c r="AM4" i="22"/>
  <c r="AL4" i="22" s="1"/>
  <c r="AJ4" i="22"/>
  <c r="AH4" i="22"/>
  <c r="AF4" i="22"/>
  <c r="AD4" i="22"/>
  <c r="AC4" i="22"/>
  <c r="AB4" i="22"/>
  <c r="AA4" i="22"/>
  <c r="Z4" i="22"/>
  <c r="Y4" i="22"/>
  <c r="X4" i="22"/>
  <c r="W4" i="22"/>
  <c r="V4" i="22"/>
  <c r="U4" i="22"/>
  <c r="AM3" i="22"/>
  <c r="AL3" i="22" s="1"/>
  <c r="AH3" i="22"/>
  <c r="AC3" i="22"/>
  <c r="Z3" i="22"/>
  <c r="W3" i="22"/>
  <c r="S3" i="22"/>
  <c r="R3" i="22"/>
  <c r="Q3" i="22"/>
  <c r="P3" i="22"/>
  <c r="O3" i="22"/>
  <c r="N3" i="22"/>
  <c r="M3" i="22"/>
  <c r="L3" i="22"/>
  <c r="A3" i="22" s="1"/>
  <c r="K3" i="22"/>
  <c r="J3" i="22"/>
  <c r="AO3" i="22" s="1"/>
  <c r="AN3" i="22" s="1"/>
  <c r="I3" i="22"/>
  <c r="AB3" i="22" s="1"/>
  <c r="H3" i="22"/>
  <c r="G3" i="22"/>
  <c r="F3" i="22"/>
  <c r="E3" i="22"/>
  <c r="D3" i="22"/>
  <c r="C3" i="22"/>
  <c r="AF3" i="22" s="1"/>
  <c r="AO9" i="21"/>
  <c r="AN9" i="21" s="1"/>
  <c r="AM9" i="21"/>
  <c r="AL9" i="21"/>
  <c r="AJ9" i="21"/>
  <c r="AF9" i="21"/>
  <c r="AD9" i="21"/>
  <c r="AC9" i="21"/>
  <c r="AB9" i="21"/>
  <c r="AA9" i="21"/>
  <c r="Z9" i="21"/>
  <c r="Y9" i="21"/>
  <c r="X9" i="21"/>
  <c r="W9" i="21"/>
  <c r="V9" i="21"/>
  <c r="U9" i="21"/>
  <c r="C9" i="21"/>
  <c r="AH9" i="21" s="1"/>
  <c r="AO8" i="21"/>
  <c r="AN8" i="21" s="1"/>
  <c r="AM8" i="21"/>
  <c r="AL8" i="21"/>
  <c r="AJ8" i="21"/>
  <c r="AF8" i="21"/>
  <c r="AD8" i="21"/>
  <c r="AC8" i="21"/>
  <c r="AB8" i="21"/>
  <c r="AA8" i="21"/>
  <c r="Z8" i="21"/>
  <c r="Y8" i="21"/>
  <c r="X8" i="21"/>
  <c r="W8" i="21"/>
  <c r="V8" i="21"/>
  <c r="U8" i="21"/>
  <c r="C8" i="21"/>
  <c r="AH8" i="21" s="1"/>
  <c r="AL7" i="21"/>
  <c r="AH7" i="21"/>
  <c r="AC7" i="21"/>
  <c r="Z7" i="21"/>
  <c r="W7" i="21"/>
  <c r="S7" i="21"/>
  <c r="R7" i="21"/>
  <c r="Q7" i="21"/>
  <c r="P7" i="21"/>
  <c r="O7" i="21"/>
  <c r="N7" i="21"/>
  <c r="M7" i="21"/>
  <c r="L7" i="21"/>
  <c r="A7" i="21" s="1"/>
  <c r="K7" i="21"/>
  <c r="J7" i="21"/>
  <c r="AN7" i="21" s="1"/>
  <c r="I7" i="21"/>
  <c r="AB7" i="21" s="1"/>
  <c r="H7" i="21"/>
  <c r="G7" i="21"/>
  <c r="F7" i="21"/>
  <c r="E7" i="21"/>
  <c r="D7" i="21"/>
  <c r="C7" i="21"/>
  <c r="AF7" i="21" s="1"/>
  <c r="AO5" i="21"/>
  <c r="AN5" i="21" s="1"/>
  <c r="AM5" i="21"/>
  <c r="AL5" i="21"/>
  <c r="AJ5" i="21"/>
  <c r="AF5" i="21"/>
  <c r="AD5" i="21"/>
  <c r="AC5" i="21"/>
  <c r="AB5" i="21"/>
  <c r="AA5" i="21"/>
  <c r="Z5" i="21"/>
  <c r="Y5" i="21"/>
  <c r="X5" i="21"/>
  <c r="W5" i="21"/>
  <c r="V5" i="21"/>
  <c r="U5" i="21"/>
  <c r="C5" i="21"/>
  <c r="AH5" i="21" s="1"/>
  <c r="AO4" i="21"/>
  <c r="AN4" i="21" s="1"/>
  <c r="AM4" i="21"/>
  <c r="AL4" i="21"/>
  <c r="AJ4" i="21"/>
  <c r="AF4" i="21"/>
  <c r="AD4" i="21"/>
  <c r="AC4" i="21"/>
  <c r="AB4" i="21"/>
  <c r="AA4" i="21"/>
  <c r="Z4" i="21"/>
  <c r="Y4" i="21"/>
  <c r="X4" i="21"/>
  <c r="W4" i="21"/>
  <c r="V4" i="21"/>
  <c r="U4" i="21"/>
  <c r="C4" i="21"/>
  <c r="AH4" i="21" s="1"/>
  <c r="AM3" i="21"/>
  <c r="AL3" i="21" s="1"/>
  <c r="AH3" i="21"/>
  <c r="AC3" i="21"/>
  <c r="Z3" i="21"/>
  <c r="W3" i="21"/>
  <c r="S3" i="21"/>
  <c r="R3" i="21"/>
  <c r="Q3" i="21"/>
  <c r="P3" i="21"/>
  <c r="O3" i="21"/>
  <c r="N3" i="21"/>
  <c r="M3" i="21"/>
  <c r="L3" i="21"/>
  <c r="A3" i="21" s="1"/>
  <c r="K3" i="21"/>
  <c r="J3" i="21"/>
  <c r="AO3" i="21" s="1"/>
  <c r="AN3" i="21" s="1"/>
  <c r="I3" i="21"/>
  <c r="AB3" i="21" s="1"/>
  <c r="H3" i="21"/>
  <c r="G3" i="21"/>
  <c r="F3" i="21"/>
  <c r="E3" i="21"/>
  <c r="D3" i="21"/>
  <c r="C3" i="21"/>
  <c r="AF3" i="21" s="1"/>
  <c r="AO9" i="19"/>
  <c r="AN9" i="19" s="1"/>
  <c r="AM9" i="19"/>
  <c r="AL9" i="19"/>
  <c r="AJ9" i="19"/>
  <c r="AF9" i="19"/>
  <c r="AD9" i="19"/>
  <c r="AC9" i="19"/>
  <c r="AB9" i="19"/>
  <c r="AA9" i="19"/>
  <c r="Z9" i="19"/>
  <c r="Y9" i="19"/>
  <c r="X9" i="19"/>
  <c r="W9" i="19"/>
  <c r="V9" i="19"/>
  <c r="U9" i="19"/>
  <c r="C9" i="19"/>
  <c r="AH9" i="19" s="1"/>
  <c r="AO8" i="19"/>
  <c r="AN8" i="19" s="1"/>
  <c r="AM8" i="19"/>
  <c r="AL8" i="19"/>
  <c r="AD8" i="19"/>
  <c r="AC8" i="19"/>
  <c r="AB8" i="19"/>
  <c r="AA8" i="19"/>
  <c r="Z8" i="19"/>
  <c r="Y8" i="19"/>
  <c r="X8" i="19"/>
  <c r="W8" i="19"/>
  <c r="V8" i="19"/>
  <c r="U8" i="19"/>
  <c r="D8" i="19"/>
  <c r="C8" i="19"/>
  <c r="AL7" i="19"/>
  <c r="AD7" i="19"/>
  <c r="AC7" i="19"/>
  <c r="AA7" i="19"/>
  <c r="Z7" i="19"/>
  <c r="X7" i="19"/>
  <c r="W7" i="19"/>
  <c r="U7" i="19"/>
  <c r="S7" i="19"/>
  <c r="R7" i="19"/>
  <c r="Q7" i="19"/>
  <c r="P7" i="19"/>
  <c r="O7" i="19"/>
  <c r="N7" i="19"/>
  <c r="M7" i="19"/>
  <c r="L7" i="19"/>
  <c r="K7" i="19"/>
  <c r="J7" i="19"/>
  <c r="AN7" i="19" s="1"/>
  <c r="I7" i="19"/>
  <c r="AB7" i="19" s="1"/>
  <c r="H7" i="19"/>
  <c r="G7" i="19"/>
  <c r="F7" i="19"/>
  <c r="E7" i="19"/>
  <c r="D7" i="19"/>
  <c r="A7" i="19"/>
  <c r="AO5" i="19"/>
  <c r="AN5" i="19" s="1"/>
  <c r="AM5" i="19"/>
  <c r="AL5" i="19" s="1"/>
  <c r="AD5" i="19"/>
  <c r="AC5" i="19"/>
  <c r="AB5" i="19"/>
  <c r="AA5" i="19"/>
  <c r="Z5" i="19"/>
  <c r="Y5" i="19"/>
  <c r="X5" i="19"/>
  <c r="W5" i="19"/>
  <c r="V5" i="19"/>
  <c r="U5" i="19"/>
  <c r="D5" i="19"/>
  <c r="C5" i="19" s="1"/>
  <c r="AH5" i="19" s="1"/>
  <c r="AO4" i="19"/>
  <c r="AN4" i="19"/>
  <c r="AM4" i="19"/>
  <c r="AL4" i="19" s="1"/>
  <c r="AD4" i="19"/>
  <c r="AC4" i="19"/>
  <c r="AB4" i="19"/>
  <c r="AA4" i="19"/>
  <c r="Z4" i="19"/>
  <c r="Y4" i="19"/>
  <c r="X4" i="19"/>
  <c r="W4" i="19"/>
  <c r="V4" i="19"/>
  <c r="U4" i="19"/>
  <c r="D4" i="19"/>
  <c r="C4" i="19" s="1"/>
  <c r="AJ4" i="19" s="1"/>
  <c r="AM3" i="19"/>
  <c r="AL3" i="19" s="1"/>
  <c r="AC3" i="19"/>
  <c r="Z3" i="19"/>
  <c r="W3" i="19"/>
  <c r="S3" i="19"/>
  <c r="R3" i="19"/>
  <c r="Q3" i="19"/>
  <c r="P3" i="19"/>
  <c r="O3" i="19"/>
  <c r="N3" i="19"/>
  <c r="M3" i="19"/>
  <c r="L3" i="19"/>
  <c r="K3" i="19"/>
  <c r="J3" i="19"/>
  <c r="AO3" i="19" s="1"/>
  <c r="AN3" i="19" s="1"/>
  <c r="I3" i="19"/>
  <c r="AB3" i="19" s="1"/>
  <c r="H3" i="19"/>
  <c r="G3" i="19"/>
  <c r="F3" i="19"/>
  <c r="E3" i="19"/>
  <c r="AO9" i="18"/>
  <c r="AN9" i="18" s="1"/>
  <c r="AM9" i="18"/>
  <c r="AL9" i="18"/>
  <c r="AJ9" i="18"/>
  <c r="AF9" i="18"/>
  <c r="AD9" i="18"/>
  <c r="AC9" i="18"/>
  <c r="AB9" i="18"/>
  <c r="AA9" i="18"/>
  <c r="Z9" i="18"/>
  <c r="Y9" i="18"/>
  <c r="X9" i="18"/>
  <c r="W9" i="18"/>
  <c r="V9" i="18"/>
  <c r="U9" i="18"/>
  <c r="C9" i="18"/>
  <c r="AH9" i="18" s="1"/>
  <c r="AO8" i="18"/>
  <c r="AN8" i="18" s="1"/>
  <c r="AM8" i="18"/>
  <c r="AL8" i="18"/>
  <c r="AJ8" i="18"/>
  <c r="AF8" i="18"/>
  <c r="AD8" i="18"/>
  <c r="AC8" i="18"/>
  <c r="AB8" i="18"/>
  <c r="AA8" i="18"/>
  <c r="Z8" i="18"/>
  <c r="Y8" i="18"/>
  <c r="X8" i="18"/>
  <c r="W8" i="18"/>
  <c r="V8" i="18"/>
  <c r="U8" i="18"/>
  <c r="C8" i="18"/>
  <c r="AH8" i="18" s="1"/>
  <c r="AL7" i="18"/>
  <c r="AH7" i="18"/>
  <c r="AC7" i="18"/>
  <c r="Z7" i="18"/>
  <c r="W7" i="18"/>
  <c r="S7" i="18"/>
  <c r="R7" i="18"/>
  <c r="Q7" i="18"/>
  <c r="P7" i="18"/>
  <c r="O7" i="18"/>
  <c r="N7" i="18"/>
  <c r="M7" i="18"/>
  <c r="L7" i="18"/>
  <c r="K7" i="18"/>
  <c r="J7" i="18"/>
  <c r="AN7" i="18" s="1"/>
  <c r="I7" i="18"/>
  <c r="AB7" i="18" s="1"/>
  <c r="H7" i="18"/>
  <c r="G7" i="18"/>
  <c r="F7" i="18"/>
  <c r="E7" i="18"/>
  <c r="D7" i="18"/>
  <c r="C7" i="18"/>
  <c r="AF7" i="18" s="1"/>
  <c r="AO5" i="18"/>
  <c r="AN5" i="18" s="1"/>
  <c r="AM5" i="18"/>
  <c r="AL5" i="18"/>
  <c r="AJ5" i="18"/>
  <c r="AF5" i="18"/>
  <c r="AD5" i="18"/>
  <c r="AC5" i="18"/>
  <c r="AB5" i="18"/>
  <c r="AA5" i="18"/>
  <c r="Z5" i="18"/>
  <c r="Y5" i="18"/>
  <c r="X5" i="18"/>
  <c r="W5" i="18"/>
  <c r="V5" i="18"/>
  <c r="U5" i="18"/>
  <c r="C5" i="18"/>
  <c r="AH5" i="18" s="1"/>
  <c r="AO4" i="18"/>
  <c r="AN4" i="18" s="1"/>
  <c r="AM4" i="18"/>
  <c r="AL4" i="18"/>
  <c r="AJ4" i="18"/>
  <c r="AF4" i="18"/>
  <c r="AD4" i="18"/>
  <c r="AC4" i="18"/>
  <c r="AB4" i="18"/>
  <c r="AA4" i="18"/>
  <c r="Z4" i="18"/>
  <c r="Y4" i="18"/>
  <c r="X4" i="18"/>
  <c r="W4" i="18"/>
  <c r="V4" i="18"/>
  <c r="U4" i="18"/>
  <c r="C4" i="18"/>
  <c r="AH4" i="18" s="1"/>
  <c r="AM3" i="18"/>
  <c r="AL3" i="18" s="1"/>
  <c r="AH3" i="18"/>
  <c r="AC3" i="18"/>
  <c r="Z3" i="18"/>
  <c r="W3" i="18"/>
  <c r="S3" i="18"/>
  <c r="R3" i="18"/>
  <c r="Q3" i="18"/>
  <c r="P3" i="18"/>
  <c r="O3" i="18"/>
  <c r="N3" i="18"/>
  <c r="M3" i="18"/>
  <c r="L3" i="18"/>
  <c r="A3" i="18" s="1"/>
  <c r="K3" i="18"/>
  <c r="J3" i="18"/>
  <c r="AO3" i="18" s="1"/>
  <c r="AN3" i="18" s="1"/>
  <c r="I3" i="18"/>
  <c r="AB3" i="18" s="1"/>
  <c r="H3" i="18"/>
  <c r="G3" i="18"/>
  <c r="F3" i="18"/>
  <c r="E3" i="18"/>
  <c r="D3" i="18"/>
  <c r="C3" i="18"/>
  <c r="AF3" i="18" s="1"/>
  <c r="AO9" i="17"/>
  <c r="AN9" i="17" s="1"/>
  <c r="AM9" i="17"/>
  <c r="AL9" i="17"/>
  <c r="AJ9" i="17"/>
  <c r="AF9" i="17"/>
  <c r="AD9" i="17"/>
  <c r="AC9" i="17"/>
  <c r="AB9" i="17"/>
  <c r="AA9" i="17"/>
  <c r="Z9" i="17"/>
  <c r="Y9" i="17"/>
  <c r="X9" i="17"/>
  <c r="W9" i="17"/>
  <c r="V9" i="17"/>
  <c r="U9" i="17"/>
  <c r="C9" i="17"/>
  <c r="AH9" i="17" s="1"/>
  <c r="AO8" i="17"/>
  <c r="AN8" i="17" s="1"/>
  <c r="AM8" i="17"/>
  <c r="AL8" i="17"/>
  <c r="AJ8" i="17"/>
  <c r="AF8" i="17"/>
  <c r="AD8" i="17"/>
  <c r="AC8" i="17"/>
  <c r="AB8" i="17"/>
  <c r="AA8" i="17"/>
  <c r="Z8" i="17"/>
  <c r="Y8" i="17"/>
  <c r="X8" i="17"/>
  <c r="W8" i="17"/>
  <c r="V8" i="17"/>
  <c r="U8" i="17"/>
  <c r="C8" i="17"/>
  <c r="AH8" i="17" s="1"/>
  <c r="AL7" i="17"/>
  <c r="AH7" i="17"/>
  <c r="AC7" i="17"/>
  <c r="Z7" i="17"/>
  <c r="W7" i="17"/>
  <c r="S7" i="17"/>
  <c r="R7" i="17"/>
  <c r="Q7" i="17"/>
  <c r="P7" i="17"/>
  <c r="O7" i="17"/>
  <c r="N7" i="17"/>
  <c r="M7" i="17"/>
  <c r="L7" i="17"/>
  <c r="K7" i="17"/>
  <c r="J7" i="17"/>
  <c r="AN7" i="17" s="1"/>
  <c r="I7" i="17"/>
  <c r="AB7" i="17" s="1"/>
  <c r="H7" i="17"/>
  <c r="G7" i="17"/>
  <c r="F7" i="17"/>
  <c r="E7" i="17"/>
  <c r="D7" i="17"/>
  <c r="C7" i="17"/>
  <c r="AF7" i="17" s="1"/>
  <c r="AO5" i="17"/>
  <c r="AN5" i="17" s="1"/>
  <c r="AM5" i="17"/>
  <c r="AL5" i="17"/>
  <c r="AJ5" i="17"/>
  <c r="AF5" i="17"/>
  <c r="AD5" i="17"/>
  <c r="AC5" i="17"/>
  <c r="AB5" i="17"/>
  <c r="AA5" i="17"/>
  <c r="Z5" i="17"/>
  <c r="Y5" i="17"/>
  <c r="X5" i="17"/>
  <c r="W5" i="17"/>
  <c r="V5" i="17"/>
  <c r="U5" i="17"/>
  <c r="C5" i="17"/>
  <c r="AH5" i="17" s="1"/>
  <c r="AO4" i="17"/>
  <c r="AN4" i="17" s="1"/>
  <c r="AM4" i="17"/>
  <c r="AL4" i="17"/>
  <c r="AF4" i="17"/>
  <c r="AD4" i="17"/>
  <c r="AC4" i="17"/>
  <c r="AB4" i="17"/>
  <c r="AA4" i="17"/>
  <c r="Z4" i="17"/>
  <c r="Y4" i="17"/>
  <c r="X4" i="17"/>
  <c r="W4" i="17"/>
  <c r="V4" i="17"/>
  <c r="U4" i="17"/>
  <c r="C4" i="17"/>
  <c r="AJ4" i="17" s="1"/>
  <c r="S3" i="17"/>
  <c r="R3" i="17"/>
  <c r="Q3" i="17"/>
  <c r="P3" i="17"/>
  <c r="O3" i="17"/>
  <c r="N3" i="17"/>
  <c r="M3" i="17"/>
  <c r="L3" i="17"/>
  <c r="A3" i="17" s="1"/>
  <c r="K3" i="17"/>
  <c r="J3" i="17"/>
  <c r="AO3" i="17" s="1"/>
  <c r="AN3" i="17" s="1"/>
  <c r="I3" i="17"/>
  <c r="AM3" i="17" s="1"/>
  <c r="AL3" i="17" s="1"/>
  <c r="H3" i="17"/>
  <c r="G3" i="17"/>
  <c r="F3" i="17"/>
  <c r="E3" i="17"/>
  <c r="D3" i="17"/>
  <c r="C3" i="17"/>
  <c r="AH3" i="17" s="1"/>
  <c r="AO9" i="15"/>
  <c r="AN9" i="15" s="1"/>
  <c r="AM9" i="15"/>
  <c r="AL9" i="15" s="1"/>
  <c r="AD9" i="15"/>
  <c r="AC9" i="15"/>
  <c r="AB9" i="15"/>
  <c r="AA9" i="15"/>
  <c r="Z9" i="15"/>
  <c r="Y9" i="15"/>
  <c r="X9" i="15"/>
  <c r="W9" i="15"/>
  <c r="V9" i="15"/>
  <c r="U9" i="15"/>
  <c r="C9" i="15"/>
  <c r="AH9" i="15" s="1"/>
  <c r="AO8" i="15"/>
  <c r="AN8" i="15" s="1"/>
  <c r="AM8" i="15"/>
  <c r="AL8" i="15" s="1"/>
  <c r="AD8" i="15"/>
  <c r="AC8" i="15"/>
  <c r="AB8" i="15"/>
  <c r="AA8" i="15"/>
  <c r="Z8" i="15"/>
  <c r="Y8" i="15"/>
  <c r="X8" i="15"/>
  <c r="W8" i="15"/>
  <c r="V8" i="15"/>
  <c r="U8" i="15"/>
  <c r="C8" i="15"/>
  <c r="AH8" i="15" s="1"/>
  <c r="AL7" i="15"/>
  <c r="AD7" i="15"/>
  <c r="AC7" i="15"/>
  <c r="AA7" i="15"/>
  <c r="Z7" i="15"/>
  <c r="X7" i="15"/>
  <c r="W7" i="15"/>
  <c r="U7" i="15"/>
  <c r="S7" i="15"/>
  <c r="R7" i="15"/>
  <c r="Q7" i="15"/>
  <c r="P7" i="15"/>
  <c r="O7" i="15"/>
  <c r="N7" i="15"/>
  <c r="M7" i="15"/>
  <c r="L7" i="15"/>
  <c r="K7" i="15"/>
  <c r="J7" i="15"/>
  <c r="AN7" i="15" s="1"/>
  <c r="I7" i="15"/>
  <c r="AB7" i="15" s="1"/>
  <c r="H7" i="15"/>
  <c r="G7" i="15"/>
  <c r="F7" i="15"/>
  <c r="E7" i="15"/>
  <c r="D7" i="15"/>
  <c r="A7" i="15"/>
  <c r="AO5" i="15"/>
  <c r="AN5" i="15" s="1"/>
  <c r="AM5" i="15"/>
  <c r="AL5" i="15" s="1"/>
  <c r="AD5" i="15"/>
  <c r="AC5" i="15"/>
  <c r="AB5" i="15"/>
  <c r="AA5" i="15"/>
  <c r="Z5" i="15"/>
  <c r="Y5" i="15"/>
  <c r="X5" i="15"/>
  <c r="W5" i="15"/>
  <c r="V5" i="15"/>
  <c r="U5" i="15"/>
  <c r="C5" i="15"/>
  <c r="AH5" i="15" s="1"/>
  <c r="AO4" i="15"/>
  <c r="AN4" i="15" s="1"/>
  <c r="AM4" i="15"/>
  <c r="AL4" i="15" s="1"/>
  <c r="AD4" i="15"/>
  <c r="AC4" i="15"/>
  <c r="AB4" i="15"/>
  <c r="AA4" i="15"/>
  <c r="Z4" i="15"/>
  <c r="Y4" i="15"/>
  <c r="X4" i="15"/>
  <c r="W4" i="15"/>
  <c r="V4" i="15"/>
  <c r="U4" i="15"/>
  <c r="C4" i="15"/>
  <c r="AH4" i="15" s="1"/>
  <c r="AM3" i="15"/>
  <c r="AL3" i="15" s="1"/>
  <c r="AD3" i="15"/>
  <c r="AC3" i="15"/>
  <c r="AA3" i="15"/>
  <c r="Z3" i="15"/>
  <c r="X3" i="15"/>
  <c r="W3" i="15"/>
  <c r="U3" i="15"/>
  <c r="S3" i="15"/>
  <c r="R3" i="15"/>
  <c r="Q3" i="15"/>
  <c r="P3" i="15"/>
  <c r="O3" i="15"/>
  <c r="N3" i="15"/>
  <c r="M3" i="15"/>
  <c r="L3" i="15"/>
  <c r="K3" i="15"/>
  <c r="J3" i="15"/>
  <c r="AO3" i="15" s="1"/>
  <c r="AN3" i="15" s="1"/>
  <c r="I3" i="15"/>
  <c r="AB3" i="15" s="1"/>
  <c r="H3" i="15"/>
  <c r="G3" i="15"/>
  <c r="F3" i="15"/>
  <c r="E3" i="15"/>
  <c r="D3" i="15"/>
  <c r="A3" i="15"/>
  <c r="AQ9" i="14"/>
  <c r="AI9" i="14" s="1"/>
  <c r="AO9" i="14"/>
  <c r="AN9" i="14"/>
  <c r="AM9" i="14"/>
  <c r="AL9" i="14" s="1"/>
  <c r="AK9" i="14"/>
  <c r="AJ9" i="14"/>
  <c r="AH9" i="14"/>
  <c r="AG9" i="14"/>
  <c r="AE9" i="14"/>
  <c r="AD9" i="14"/>
  <c r="AC9" i="14"/>
  <c r="AB9" i="14"/>
  <c r="AA9" i="14"/>
  <c r="Z9" i="14"/>
  <c r="Y9" i="14"/>
  <c r="X9" i="14"/>
  <c r="W9" i="14"/>
  <c r="V9" i="14"/>
  <c r="U9" i="14"/>
  <c r="C9" i="14"/>
  <c r="AF9" i="14" s="1"/>
  <c r="AQ8" i="14"/>
  <c r="AI8" i="14" s="1"/>
  <c r="AO8" i="14"/>
  <c r="AN8" i="14" s="1"/>
  <c r="AM8" i="14"/>
  <c r="AL8" i="14" s="1"/>
  <c r="AJ8" i="14"/>
  <c r="AG8" i="14"/>
  <c r="AD8" i="14"/>
  <c r="AC8" i="14"/>
  <c r="AB8" i="14"/>
  <c r="AA8" i="14"/>
  <c r="Z8" i="14"/>
  <c r="Y8" i="14"/>
  <c r="X8" i="14"/>
  <c r="W8" i="14"/>
  <c r="V8" i="14"/>
  <c r="U8" i="14"/>
  <c r="C8" i="14"/>
  <c r="AF8" i="14" s="1"/>
  <c r="AQ7" i="14"/>
  <c r="AL7" i="14"/>
  <c r="AI7" i="14"/>
  <c r="AD7" i="14"/>
  <c r="AC7" i="14"/>
  <c r="AA7" i="14"/>
  <c r="Z7" i="14"/>
  <c r="X7" i="14"/>
  <c r="W7" i="14"/>
  <c r="U7" i="14"/>
  <c r="S7" i="14"/>
  <c r="R7" i="14"/>
  <c r="Q7" i="14"/>
  <c r="P7" i="14"/>
  <c r="O7" i="14"/>
  <c r="N7" i="14"/>
  <c r="M7" i="14"/>
  <c r="L7" i="14"/>
  <c r="K7" i="14"/>
  <c r="J7" i="14"/>
  <c r="AN7" i="14" s="1"/>
  <c r="I7" i="14"/>
  <c r="AK7" i="14" s="1"/>
  <c r="H7" i="14"/>
  <c r="G7" i="14"/>
  <c r="F7" i="14"/>
  <c r="E7" i="14"/>
  <c r="D7" i="14"/>
  <c r="A7" i="14"/>
  <c r="AQ5" i="14"/>
  <c r="AI5" i="14" s="1"/>
  <c r="AO5" i="14"/>
  <c r="AN5" i="14"/>
  <c r="AM5" i="14"/>
  <c r="AL5" i="14" s="1"/>
  <c r="AK5" i="14"/>
  <c r="AJ5" i="14"/>
  <c r="AH5" i="14"/>
  <c r="AG5" i="14"/>
  <c r="AE5" i="14"/>
  <c r="AD5" i="14"/>
  <c r="AC5" i="14"/>
  <c r="AB5" i="14"/>
  <c r="AA5" i="14"/>
  <c r="Z5" i="14"/>
  <c r="Y5" i="14"/>
  <c r="X5" i="14"/>
  <c r="W5" i="14"/>
  <c r="V5" i="14"/>
  <c r="U5" i="14"/>
  <c r="C5" i="14"/>
  <c r="AF5" i="14" s="1"/>
  <c r="AQ4" i="14"/>
  <c r="AI4" i="14" s="1"/>
  <c r="AO4" i="14"/>
  <c r="AN4" i="14" s="1"/>
  <c r="AM4" i="14"/>
  <c r="AL4" i="14" s="1"/>
  <c r="AJ4" i="14"/>
  <c r="AG4" i="14"/>
  <c r="AD4" i="14"/>
  <c r="AC4" i="14"/>
  <c r="AB4" i="14"/>
  <c r="AA4" i="14"/>
  <c r="Z4" i="14"/>
  <c r="Y4" i="14"/>
  <c r="X4" i="14"/>
  <c r="W4" i="14"/>
  <c r="V4" i="14"/>
  <c r="U4" i="14"/>
  <c r="C4" i="14"/>
  <c r="AF4" i="14" s="1"/>
  <c r="AQ3" i="14"/>
  <c r="AM3" i="14"/>
  <c r="AL3" i="14" s="1"/>
  <c r="AI3" i="14"/>
  <c r="AD3" i="14"/>
  <c r="AC3" i="14"/>
  <c r="AA3" i="14"/>
  <c r="Z3" i="14"/>
  <c r="X3" i="14"/>
  <c r="W3" i="14"/>
  <c r="U3" i="14"/>
  <c r="S3" i="14"/>
  <c r="R3" i="14"/>
  <c r="Q3" i="14"/>
  <c r="P3" i="14"/>
  <c r="O3" i="14"/>
  <c r="N3" i="14"/>
  <c r="M3" i="14"/>
  <c r="L3" i="14"/>
  <c r="K3" i="14"/>
  <c r="J3" i="14"/>
  <c r="AO3" i="14" s="1"/>
  <c r="AN3" i="14" s="1"/>
  <c r="I3" i="14"/>
  <c r="AK3" i="14" s="1"/>
  <c r="H3" i="14"/>
  <c r="G3" i="14"/>
  <c r="F3" i="14"/>
  <c r="E3" i="14"/>
  <c r="D3" i="14"/>
  <c r="A3" i="14"/>
  <c r="AO9" i="13"/>
  <c r="AN9" i="13"/>
  <c r="AM9" i="13"/>
  <c r="AL9" i="13" s="1"/>
  <c r="AJ9" i="13"/>
  <c r="AH9" i="13"/>
  <c r="AD9" i="13"/>
  <c r="AC9" i="13"/>
  <c r="AB9" i="13"/>
  <c r="AA9" i="13"/>
  <c r="Z9" i="13"/>
  <c r="Y9" i="13"/>
  <c r="X9" i="13"/>
  <c r="W9" i="13"/>
  <c r="V9" i="13"/>
  <c r="U9" i="13"/>
  <c r="C9" i="13"/>
  <c r="AF9" i="13" s="1"/>
  <c r="AO8" i="13"/>
  <c r="AN8" i="13" s="1"/>
  <c r="AM8" i="13"/>
  <c r="AL8" i="13" s="1"/>
  <c r="AJ8" i="13"/>
  <c r="AD8" i="13"/>
  <c r="AC8" i="13"/>
  <c r="AB8" i="13"/>
  <c r="AA8" i="13"/>
  <c r="Z8" i="13"/>
  <c r="Y8" i="13"/>
  <c r="X8" i="13"/>
  <c r="W8" i="13"/>
  <c r="V8" i="13"/>
  <c r="U8" i="13"/>
  <c r="C8" i="13"/>
  <c r="AF8" i="13" s="1"/>
  <c r="AL7" i="13"/>
  <c r="AD7" i="13"/>
  <c r="AC7" i="13"/>
  <c r="AA7" i="13"/>
  <c r="Z7" i="13"/>
  <c r="X7" i="13"/>
  <c r="W7" i="13"/>
  <c r="U7" i="13"/>
  <c r="S7" i="13"/>
  <c r="R7" i="13"/>
  <c r="Q7" i="13"/>
  <c r="P7" i="13"/>
  <c r="O7" i="13"/>
  <c r="N7" i="13"/>
  <c r="M7" i="13"/>
  <c r="L7" i="13"/>
  <c r="K7" i="13"/>
  <c r="A7" i="13" s="1"/>
  <c r="J7" i="13"/>
  <c r="AN7" i="13" s="1"/>
  <c r="I7" i="13"/>
  <c r="H7" i="13"/>
  <c r="G7" i="13"/>
  <c r="F7" i="13"/>
  <c r="E7" i="13"/>
  <c r="D7" i="13"/>
  <c r="AO5" i="13"/>
  <c r="AN5" i="13"/>
  <c r="AM5" i="13"/>
  <c r="AL5" i="13" s="1"/>
  <c r="AJ5" i="13"/>
  <c r="AH5" i="13"/>
  <c r="AD5" i="13"/>
  <c r="AC5" i="13"/>
  <c r="AB5" i="13"/>
  <c r="AA5" i="13"/>
  <c r="Z5" i="13"/>
  <c r="Y5" i="13"/>
  <c r="X5" i="13"/>
  <c r="W5" i="13"/>
  <c r="V5" i="13"/>
  <c r="U5" i="13"/>
  <c r="C5" i="13"/>
  <c r="AF5" i="13" s="1"/>
  <c r="AO4" i="13"/>
  <c r="AN4" i="13" s="1"/>
  <c r="AM4" i="13"/>
  <c r="AL4" i="13" s="1"/>
  <c r="AJ4" i="13"/>
  <c r="AD4" i="13"/>
  <c r="AC4" i="13"/>
  <c r="AB4" i="13"/>
  <c r="AA4" i="13"/>
  <c r="Z4" i="13"/>
  <c r="Y4" i="13"/>
  <c r="X4" i="13"/>
  <c r="W4" i="13"/>
  <c r="V4" i="13"/>
  <c r="U4" i="13"/>
  <c r="C4" i="13"/>
  <c r="AF4" i="13" s="1"/>
  <c r="AM3" i="13"/>
  <c r="AL3" i="13" s="1"/>
  <c r="AD3" i="13"/>
  <c r="AC3" i="13"/>
  <c r="AA3" i="13"/>
  <c r="Z3" i="13"/>
  <c r="X3" i="13"/>
  <c r="W3" i="13"/>
  <c r="U3" i="13"/>
  <c r="S3" i="13"/>
  <c r="R3" i="13"/>
  <c r="Q3" i="13"/>
  <c r="P3" i="13"/>
  <c r="O3" i="13"/>
  <c r="N3" i="13"/>
  <c r="M3" i="13"/>
  <c r="L3" i="13"/>
  <c r="K3" i="13"/>
  <c r="J3" i="13"/>
  <c r="AO3" i="13" s="1"/>
  <c r="AN3" i="13" s="1"/>
  <c r="I3" i="13"/>
  <c r="H3" i="13"/>
  <c r="G3" i="13"/>
  <c r="F3" i="13"/>
  <c r="E3" i="13"/>
  <c r="D3" i="13"/>
  <c r="A3" i="13"/>
  <c r="AO9" i="11"/>
  <c r="AN9" i="11" s="1"/>
  <c r="AM9" i="11"/>
  <c r="AL9" i="11" s="1"/>
  <c r="AH9" i="11"/>
  <c r="AD9" i="11"/>
  <c r="AC9" i="11"/>
  <c r="AB9" i="11"/>
  <c r="AA9" i="11"/>
  <c r="Z9" i="11"/>
  <c r="Y9" i="11"/>
  <c r="X9" i="11"/>
  <c r="W9" i="11"/>
  <c r="V9" i="11"/>
  <c r="U9" i="11"/>
  <c r="C9" i="11"/>
  <c r="AO8" i="11"/>
  <c r="AN8" i="11" s="1"/>
  <c r="AM8" i="11"/>
  <c r="AL8" i="11" s="1"/>
  <c r="AF8" i="11"/>
  <c r="AD8" i="11"/>
  <c r="AC8" i="11"/>
  <c r="AB8" i="11"/>
  <c r="AA8" i="11"/>
  <c r="Z8" i="11"/>
  <c r="Y8" i="11"/>
  <c r="X8" i="11"/>
  <c r="W8" i="11"/>
  <c r="V8" i="11"/>
  <c r="U8" i="11"/>
  <c r="C8" i="11"/>
  <c r="AL7" i="11"/>
  <c r="AC7" i="11"/>
  <c r="Z7" i="11"/>
  <c r="W7" i="11"/>
  <c r="S7" i="11"/>
  <c r="AD7" i="11" s="1"/>
  <c r="R7" i="11"/>
  <c r="Q7" i="11"/>
  <c r="P7" i="11"/>
  <c r="AA7" i="11" s="1"/>
  <c r="O7" i="11"/>
  <c r="N7" i="11"/>
  <c r="M7" i="11"/>
  <c r="X7" i="11" s="1"/>
  <c r="L7" i="11"/>
  <c r="K7" i="11"/>
  <c r="A7" i="11" s="1"/>
  <c r="J7" i="11"/>
  <c r="AN7" i="11" s="1"/>
  <c r="I7" i="11"/>
  <c r="H7" i="11"/>
  <c r="G7" i="11"/>
  <c r="F7" i="11"/>
  <c r="E7" i="11"/>
  <c r="D7" i="11"/>
  <c r="AO5" i="11"/>
  <c r="AN5" i="11" s="1"/>
  <c r="AM5" i="11"/>
  <c r="AL5" i="11" s="1"/>
  <c r="AF5" i="11"/>
  <c r="AD5" i="11"/>
  <c r="AC5" i="11"/>
  <c r="AB5" i="11"/>
  <c r="AA5" i="11"/>
  <c r="Z5" i="11"/>
  <c r="Y5" i="11"/>
  <c r="X5" i="11"/>
  <c r="W5" i="11"/>
  <c r="V5" i="11"/>
  <c r="U5" i="11"/>
  <c r="C5" i="11"/>
  <c r="AJ5" i="11" s="1"/>
  <c r="AO4" i="11"/>
  <c r="AN4" i="11" s="1"/>
  <c r="AM4" i="11"/>
  <c r="AL4" i="11"/>
  <c r="AD4" i="11"/>
  <c r="AC4" i="11"/>
  <c r="AB4" i="11"/>
  <c r="AA4" i="11"/>
  <c r="Z4" i="11"/>
  <c r="Y4" i="11"/>
  <c r="X4" i="11"/>
  <c r="W4" i="11"/>
  <c r="V4" i="11"/>
  <c r="U4" i="11"/>
  <c r="C4" i="11"/>
  <c r="AF4" i="11" s="1"/>
  <c r="AN3" i="11"/>
  <c r="AM3" i="11"/>
  <c r="AL3" i="11" s="1"/>
  <c r="AD3" i="11"/>
  <c r="AC3" i="11"/>
  <c r="AA3" i="11"/>
  <c r="Z3" i="11"/>
  <c r="W3" i="11"/>
  <c r="U3" i="11"/>
  <c r="S3" i="11"/>
  <c r="R3" i="11"/>
  <c r="Q3" i="11"/>
  <c r="P3" i="11"/>
  <c r="O3" i="11"/>
  <c r="N3" i="11"/>
  <c r="M3" i="11"/>
  <c r="X3" i="11" s="1"/>
  <c r="L3" i="11"/>
  <c r="K3" i="11"/>
  <c r="A3" i="11" s="1"/>
  <c r="J3" i="11"/>
  <c r="AO3" i="11" s="1"/>
  <c r="I3" i="11"/>
  <c r="H3" i="11"/>
  <c r="G3" i="11"/>
  <c r="F3" i="11"/>
  <c r="E3" i="11"/>
  <c r="D3" i="11"/>
  <c r="AO9" i="10"/>
  <c r="AN9" i="10" s="1"/>
  <c r="AM9" i="10"/>
  <c r="AL9" i="10" s="1"/>
  <c r="AD9" i="10"/>
  <c r="AC9" i="10"/>
  <c r="AB9" i="10"/>
  <c r="AA9" i="10"/>
  <c r="Z9" i="10"/>
  <c r="Y9" i="10"/>
  <c r="X9" i="10"/>
  <c r="W9" i="10"/>
  <c r="V9" i="10"/>
  <c r="U9" i="10"/>
  <c r="C9" i="10"/>
  <c r="AJ9" i="10" s="1"/>
  <c r="AO8" i="10"/>
  <c r="AN8" i="10" s="1"/>
  <c r="AM8" i="10"/>
  <c r="AL8" i="10"/>
  <c r="AD8" i="10"/>
  <c r="AC8" i="10"/>
  <c r="AB8" i="10"/>
  <c r="AA8" i="10"/>
  <c r="Z8" i="10"/>
  <c r="Y8" i="10"/>
  <c r="X8" i="10"/>
  <c r="W8" i="10"/>
  <c r="V8" i="10"/>
  <c r="U8" i="10"/>
  <c r="C8" i="10"/>
  <c r="AN7" i="10"/>
  <c r="AL7" i="10"/>
  <c r="AD7" i="10"/>
  <c r="AC7" i="10"/>
  <c r="AA7" i="10"/>
  <c r="Z7" i="10"/>
  <c r="W7" i="10"/>
  <c r="U7" i="10"/>
  <c r="S7" i="10"/>
  <c r="R7" i="10"/>
  <c r="Q7" i="10"/>
  <c r="P7" i="10"/>
  <c r="O7" i="10"/>
  <c r="N7" i="10"/>
  <c r="M7" i="10"/>
  <c r="X7" i="10" s="1"/>
  <c r="L7" i="10"/>
  <c r="K7" i="10"/>
  <c r="J7" i="10"/>
  <c r="I7" i="10"/>
  <c r="AB7" i="10" s="1"/>
  <c r="H7" i="10"/>
  <c r="G7" i="10"/>
  <c r="F7" i="10"/>
  <c r="E7" i="10"/>
  <c r="D7" i="10"/>
  <c r="A7" i="10"/>
  <c r="AO5" i="10"/>
  <c r="AN5" i="10" s="1"/>
  <c r="AM5" i="10"/>
  <c r="AL5" i="10"/>
  <c r="AD5" i="10"/>
  <c r="AC5" i="10"/>
  <c r="AB5" i="10"/>
  <c r="AA5" i="10"/>
  <c r="Z5" i="10"/>
  <c r="Y5" i="10"/>
  <c r="X5" i="10"/>
  <c r="W5" i="10"/>
  <c r="V5" i="10"/>
  <c r="U5" i="10"/>
  <c r="C5" i="10"/>
  <c r="AJ5" i="10" s="1"/>
  <c r="AO4" i="10"/>
  <c r="AN4" i="10" s="1"/>
  <c r="AM4" i="10"/>
  <c r="AL4" i="10" s="1"/>
  <c r="AJ4" i="10"/>
  <c r="AH4" i="10"/>
  <c r="AF4" i="10"/>
  <c r="AD4" i="10"/>
  <c r="AC4" i="10"/>
  <c r="AB4" i="10"/>
  <c r="AA4" i="10"/>
  <c r="Z4" i="10"/>
  <c r="Y4" i="10"/>
  <c r="X4" i="10"/>
  <c r="W4" i="10"/>
  <c r="V4" i="10"/>
  <c r="U4" i="10"/>
  <c r="AC3" i="10"/>
  <c r="Y3" i="10"/>
  <c r="S3" i="10"/>
  <c r="R3" i="10"/>
  <c r="Q3" i="10"/>
  <c r="P3" i="10"/>
  <c r="O3" i="10"/>
  <c r="N3" i="10"/>
  <c r="M3" i="10"/>
  <c r="L3" i="10"/>
  <c r="K3" i="10"/>
  <c r="J3" i="10"/>
  <c r="AO3" i="10" s="1"/>
  <c r="AN3" i="10" s="1"/>
  <c r="I3" i="10"/>
  <c r="H3" i="10"/>
  <c r="G3" i="10"/>
  <c r="F3" i="10"/>
  <c r="E3" i="10"/>
  <c r="D3" i="10"/>
  <c r="C3" i="10"/>
  <c r="AO9" i="9"/>
  <c r="AN9" i="9"/>
  <c r="AM9" i="9"/>
  <c r="AL9" i="9"/>
  <c r="AJ9" i="9"/>
  <c r="AF9" i="9"/>
  <c r="AD9" i="9"/>
  <c r="AC9" i="9"/>
  <c r="AB9" i="9"/>
  <c r="AA9" i="9"/>
  <c r="Z9" i="9"/>
  <c r="Y9" i="9"/>
  <c r="X9" i="9"/>
  <c r="W9" i="9"/>
  <c r="V9" i="9"/>
  <c r="U9" i="9"/>
  <c r="C9" i="9"/>
  <c r="AH9" i="9" s="1"/>
  <c r="AO8" i="9"/>
  <c r="AN8" i="9" s="1"/>
  <c r="AM8" i="9"/>
  <c r="AL8" i="9"/>
  <c r="AJ8" i="9"/>
  <c r="AF8" i="9"/>
  <c r="AD8" i="9"/>
  <c r="AC8" i="9"/>
  <c r="AB8" i="9"/>
  <c r="AA8" i="9"/>
  <c r="Z8" i="9"/>
  <c r="Y8" i="9"/>
  <c r="X8" i="9"/>
  <c r="W8" i="9"/>
  <c r="V8" i="9"/>
  <c r="U8" i="9"/>
  <c r="C8" i="9"/>
  <c r="AH8" i="9" s="1"/>
  <c r="S7" i="9"/>
  <c r="R7" i="9"/>
  <c r="Q7" i="9"/>
  <c r="P7" i="9"/>
  <c r="O7" i="9"/>
  <c r="N7" i="9"/>
  <c r="M7" i="9"/>
  <c r="L7" i="9"/>
  <c r="A7" i="9" s="1"/>
  <c r="K7" i="9"/>
  <c r="J7" i="9"/>
  <c r="AN7" i="9" s="1"/>
  <c r="I7" i="9"/>
  <c r="H7" i="9"/>
  <c r="G7" i="9"/>
  <c r="F7" i="9"/>
  <c r="E7" i="9"/>
  <c r="D7" i="9"/>
  <c r="C7" i="9"/>
  <c r="AJ7" i="9" s="1"/>
  <c r="AO5" i="9"/>
  <c r="AN5" i="9"/>
  <c r="AM5" i="9"/>
  <c r="AL5" i="9"/>
  <c r="AJ5" i="9"/>
  <c r="AF5" i="9"/>
  <c r="AD5" i="9"/>
  <c r="AC5" i="9"/>
  <c r="AB5" i="9"/>
  <c r="AA5" i="9"/>
  <c r="Z5" i="9"/>
  <c r="Y5" i="9"/>
  <c r="X5" i="9"/>
  <c r="W5" i="9"/>
  <c r="V5" i="9"/>
  <c r="U5" i="9"/>
  <c r="C5" i="9"/>
  <c r="AH5" i="9" s="1"/>
  <c r="AO4" i="9"/>
  <c r="AN4" i="9" s="1"/>
  <c r="AM4" i="9"/>
  <c r="AL4" i="9"/>
  <c r="AJ4" i="9"/>
  <c r="AF4" i="9"/>
  <c r="AD4" i="9"/>
  <c r="AC4" i="9"/>
  <c r="AB4" i="9"/>
  <c r="AA4" i="9"/>
  <c r="Z4" i="9"/>
  <c r="Y4" i="9"/>
  <c r="X4" i="9"/>
  <c r="W4" i="9"/>
  <c r="V4" i="9"/>
  <c r="U4" i="9"/>
  <c r="C4" i="9"/>
  <c r="AH4" i="9" s="1"/>
  <c r="AO3" i="9"/>
  <c r="AN3" i="9" s="1"/>
  <c r="S3" i="9"/>
  <c r="R3" i="9"/>
  <c r="Q3" i="9"/>
  <c r="P3" i="9"/>
  <c r="O3" i="9"/>
  <c r="N3" i="9"/>
  <c r="M3" i="9"/>
  <c r="L3" i="9"/>
  <c r="A3" i="9" s="1"/>
  <c r="K3" i="9"/>
  <c r="J3" i="9"/>
  <c r="I3" i="9"/>
  <c r="H3" i="9"/>
  <c r="G3" i="9"/>
  <c r="F3" i="9"/>
  <c r="E3" i="9"/>
  <c r="D3" i="9"/>
  <c r="C3" i="9"/>
  <c r="AJ3" i="9" s="1"/>
  <c r="AQ9" i="8"/>
  <c r="AK9" i="8" s="1"/>
  <c r="AO9" i="8"/>
  <c r="AN9" i="8" s="1"/>
  <c r="AM9" i="8"/>
  <c r="AL9" i="8" s="1"/>
  <c r="AJ9" i="8"/>
  <c r="AI9" i="8"/>
  <c r="AF9" i="8"/>
  <c r="AD9" i="8"/>
  <c r="AC9" i="8"/>
  <c r="AB9" i="8"/>
  <c r="AA9" i="8"/>
  <c r="Z9" i="8"/>
  <c r="Y9" i="8"/>
  <c r="X9" i="8"/>
  <c r="W9" i="8"/>
  <c r="V9" i="8"/>
  <c r="U9" i="8"/>
  <c r="C9" i="8"/>
  <c r="AQ8" i="8"/>
  <c r="AO8" i="8"/>
  <c r="AN8" i="8" s="1"/>
  <c r="AM8" i="8"/>
  <c r="AL8" i="8"/>
  <c r="AK8" i="8"/>
  <c r="AI8" i="8"/>
  <c r="AH8" i="8"/>
  <c r="AE8" i="8"/>
  <c r="AD8" i="8"/>
  <c r="AC8" i="8"/>
  <c r="AB8" i="8"/>
  <c r="AA8" i="8"/>
  <c r="Z8" i="8"/>
  <c r="Y8" i="8"/>
  <c r="X8" i="8"/>
  <c r="W8" i="8"/>
  <c r="V8" i="8"/>
  <c r="U8" i="8"/>
  <c r="C8" i="8"/>
  <c r="AQ7" i="8"/>
  <c r="AN7" i="8"/>
  <c r="S7" i="8"/>
  <c r="R7" i="8"/>
  <c r="Q7" i="8"/>
  <c r="P7" i="8"/>
  <c r="O7" i="8"/>
  <c r="N7" i="8"/>
  <c r="M7" i="8"/>
  <c r="L7" i="8"/>
  <c r="A7" i="8" s="1"/>
  <c r="K7" i="8"/>
  <c r="J7" i="8"/>
  <c r="I7" i="8"/>
  <c r="H7" i="8"/>
  <c r="G7" i="8"/>
  <c r="F7" i="8"/>
  <c r="E7" i="8"/>
  <c r="D7" i="8"/>
  <c r="C7" i="8"/>
  <c r="AQ5" i="8"/>
  <c r="AK5" i="8" s="1"/>
  <c r="AO5" i="8"/>
  <c r="AN5" i="8" s="1"/>
  <c r="AM5" i="8"/>
  <c r="AL5" i="8" s="1"/>
  <c r="AJ5" i="8"/>
  <c r="AI5" i="8"/>
  <c r="AF5" i="8"/>
  <c r="AD5" i="8"/>
  <c r="AC5" i="8"/>
  <c r="AB5" i="8"/>
  <c r="AA5" i="8"/>
  <c r="Z5" i="8"/>
  <c r="Y5" i="8"/>
  <c r="X5" i="8"/>
  <c r="W5" i="8"/>
  <c r="V5" i="8"/>
  <c r="U5" i="8"/>
  <c r="C5" i="8"/>
  <c r="AQ4" i="8"/>
  <c r="AK4" i="8" s="1"/>
  <c r="AO4" i="8"/>
  <c r="AN4" i="8" s="1"/>
  <c r="AM4" i="8"/>
  <c r="AL4" i="8"/>
  <c r="AI4" i="8"/>
  <c r="AD4" i="8"/>
  <c r="AC4" i="8"/>
  <c r="AB4" i="8"/>
  <c r="AA4" i="8"/>
  <c r="Z4" i="8"/>
  <c r="Y4" i="8"/>
  <c r="X4" i="8"/>
  <c r="W4" i="8"/>
  <c r="V4" i="8"/>
  <c r="U4" i="8"/>
  <c r="C4" i="8"/>
  <c r="AH4" i="8" s="1"/>
  <c r="AQ3" i="8"/>
  <c r="AM3" i="8"/>
  <c r="AL3" i="8"/>
  <c r="AI3" i="8"/>
  <c r="AC3" i="8"/>
  <c r="Z3" i="8"/>
  <c r="W3" i="8"/>
  <c r="S3" i="8"/>
  <c r="AD3" i="8" s="1"/>
  <c r="R3" i="8"/>
  <c r="Q3" i="8"/>
  <c r="P3" i="8"/>
  <c r="AA3" i="8" s="1"/>
  <c r="O3" i="8"/>
  <c r="N3" i="8"/>
  <c r="M3" i="8"/>
  <c r="X3" i="8" s="1"/>
  <c r="L3" i="8"/>
  <c r="K3" i="8"/>
  <c r="J3" i="8"/>
  <c r="U3" i="8" s="1"/>
  <c r="I3" i="8"/>
  <c r="AK3" i="8" s="1"/>
  <c r="H3" i="8"/>
  <c r="G3" i="8"/>
  <c r="F3" i="8"/>
  <c r="E3" i="8"/>
  <c r="D3" i="8"/>
  <c r="AQ9" i="7"/>
  <c r="AI9" i="7" s="1"/>
  <c r="AO9" i="7"/>
  <c r="AN9" i="7"/>
  <c r="AM9" i="7"/>
  <c r="AL9" i="7" s="1"/>
  <c r="AJ9" i="7"/>
  <c r="AH9" i="7"/>
  <c r="AG9" i="7"/>
  <c r="AD9" i="7"/>
  <c r="AC9" i="7"/>
  <c r="AB9" i="7"/>
  <c r="AA9" i="7"/>
  <c r="Z9" i="7"/>
  <c r="Y9" i="7"/>
  <c r="X9" i="7"/>
  <c r="W9" i="7"/>
  <c r="V9" i="7"/>
  <c r="U9" i="7"/>
  <c r="C9" i="7"/>
  <c r="AF9" i="7" s="1"/>
  <c r="AQ8" i="7"/>
  <c r="AK8" i="7" s="1"/>
  <c r="AO8" i="7"/>
  <c r="AN8" i="7" s="1"/>
  <c r="AM8" i="7"/>
  <c r="AL8" i="7"/>
  <c r="AI8" i="7"/>
  <c r="AD8" i="7"/>
  <c r="AC8" i="7"/>
  <c r="AB8" i="7"/>
  <c r="AA8" i="7"/>
  <c r="Z8" i="7"/>
  <c r="Y8" i="7"/>
  <c r="X8" i="7"/>
  <c r="W8" i="7"/>
  <c r="V8" i="7"/>
  <c r="U8" i="7"/>
  <c r="C8" i="7"/>
  <c r="AH8" i="7" s="1"/>
  <c r="AQ7" i="7"/>
  <c r="AL7" i="7"/>
  <c r="AI7" i="7"/>
  <c r="AC7" i="7"/>
  <c r="Z7" i="7"/>
  <c r="W7" i="7"/>
  <c r="S7" i="7"/>
  <c r="AD7" i="7" s="1"/>
  <c r="R7" i="7"/>
  <c r="Q7" i="7"/>
  <c r="P7" i="7"/>
  <c r="AA7" i="7" s="1"/>
  <c r="O7" i="7"/>
  <c r="N7" i="7"/>
  <c r="M7" i="7"/>
  <c r="X7" i="7" s="1"/>
  <c r="L7" i="7"/>
  <c r="K7" i="7"/>
  <c r="J7" i="7"/>
  <c r="U7" i="7" s="1"/>
  <c r="I7" i="7"/>
  <c r="AK7" i="7" s="1"/>
  <c r="H7" i="7"/>
  <c r="G7" i="7"/>
  <c r="F7" i="7"/>
  <c r="E7" i="7"/>
  <c r="D7" i="7"/>
  <c r="AQ5" i="7"/>
  <c r="AI5" i="7" s="1"/>
  <c r="AO5" i="7"/>
  <c r="AN5" i="7"/>
  <c r="AM5" i="7"/>
  <c r="AL5" i="7" s="1"/>
  <c r="AJ5" i="7"/>
  <c r="AH5" i="7"/>
  <c r="AG5" i="7"/>
  <c r="AD5" i="7"/>
  <c r="AC5" i="7"/>
  <c r="AB5" i="7"/>
  <c r="AA5" i="7"/>
  <c r="Z5" i="7"/>
  <c r="Y5" i="7"/>
  <c r="X5" i="7"/>
  <c r="W5" i="7"/>
  <c r="V5" i="7"/>
  <c r="U5" i="7"/>
  <c r="C5" i="7"/>
  <c r="AF5" i="7" s="1"/>
  <c r="AQ4" i="7"/>
  <c r="AK4" i="7" s="1"/>
  <c r="AO4" i="7"/>
  <c r="AN4" i="7" s="1"/>
  <c r="AM4" i="7"/>
  <c r="AL4" i="7"/>
  <c r="AI4" i="7"/>
  <c r="AD4" i="7"/>
  <c r="AC4" i="7"/>
  <c r="AB4" i="7"/>
  <c r="AA4" i="7"/>
  <c r="Z4" i="7"/>
  <c r="Y4" i="7"/>
  <c r="X4" i="7"/>
  <c r="W4" i="7"/>
  <c r="V4" i="7"/>
  <c r="U4" i="7"/>
  <c r="C4" i="7"/>
  <c r="AH4" i="7" s="1"/>
  <c r="AQ3" i="7"/>
  <c r="AM3" i="7"/>
  <c r="AL3" i="7"/>
  <c r="AI3" i="7"/>
  <c r="AC3" i="7"/>
  <c r="Z3" i="7"/>
  <c r="W3" i="7"/>
  <c r="S3" i="7"/>
  <c r="AD3" i="7" s="1"/>
  <c r="R3" i="7"/>
  <c r="Q3" i="7"/>
  <c r="P3" i="7"/>
  <c r="AA3" i="7" s="1"/>
  <c r="O3" i="7"/>
  <c r="N3" i="7"/>
  <c r="M3" i="7"/>
  <c r="X3" i="7" s="1"/>
  <c r="L3" i="7"/>
  <c r="K3" i="7"/>
  <c r="J3" i="7"/>
  <c r="U3" i="7" s="1"/>
  <c r="I3" i="7"/>
  <c r="AK3" i="7" s="1"/>
  <c r="H3" i="7"/>
  <c r="G3" i="7"/>
  <c r="F3" i="7"/>
  <c r="E3" i="7"/>
  <c r="D3" i="7"/>
  <c r="AQ37" i="16"/>
  <c r="AO37" i="16"/>
  <c r="AN37" i="16"/>
  <c r="AJ37" i="16"/>
  <c r="AG37" i="16"/>
  <c r="AD37" i="16"/>
  <c r="AA37" i="16"/>
  <c r="X37" i="16"/>
  <c r="U37" i="16"/>
  <c r="S37" i="16"/>
  <c r="R37" i="16"/>
  <c r="Q37" i="16"/>
  <c r="P37" i="16"/>
  <c r="O37" i="16"/>
  <c r="N37" i="16"/>
  <c r="M37" i="16"/>
  <c r="L37" i="16"/>
  <c r="K37" i="16"/>
  <c r="J37" i="16"/>
  <c r="I37" i="16"/>
  <c r="AI37" i="16" s="1"/>
  <c r="H37" i="16"/>
  <c r="G37" i="16"/>
  <c r="F37" i="16"/>
  <c r="E37" i="16"/>
  <c r="D37" i="16"/>
  <c r="C37" i="16"/>
  <c r="AF37" i="16" s="1"/>
  <c r="AQ36" i="16"/>
  <c r="AO36" i="16"/>
  <c r="AN36" i="16"/>
  <c r="AD36" i="16"/>
  <c r="AA36" i="16"/>
  <c r="X36" i="16"/>
  <c r="U36" i="16"/>
  <c r="S36" i="16"/>
  <c r="R36" i="16"/>
  <c r="Q36" i="16"/>
  <c r="P36" i="16"/>
  <c r="O36" i="16"/>
  <c r="N36" i="16"/>
  <c r="M36" i="16"/>
  <c r="L36" i="16"/>
  <c r="K36" i="16"/>
  <c r="J36" i="16"/>
  <c r="I36" i="16"/>
  <c r="AI36" i="16" s="1"/>
  <c r="H36" i="16"/>
  <c r="G36" i="16"/>
  <c r="F36" i="16"/>
  <c r="E36" i="16"/>
  <c r="D36" i="16"/>
  <c r="AO35" i="16"/>
  <c r="AN35" i="16" s="1"/>
  <c r="H305" i="41" s="1"/>
  <c r="AM35" i="16"/>
  <c r="AL35" i="16" s="1"/>
  <c r="H152" i="41" s="1"/>
  <c r="S35" i="16"/>
  <c r="R35" i="16"/>
  <c r="R32" i="16" s="1"/>
  <c r="Q35" i="16"/>
  <c r="P35" i="16"/>
  <c r="O35" i="16"/>
  <c r="O32" i="16" s="1"/>
  <c r="N35" i="16"/>
  <c r="M35" i="16"/>
  <c r="L35" i="16"/>
  <c r="L32" i="16" s="1"/>
  <c r="K35" i="16"/>
  <c r="J35" i="16"/>
  <c r="I35" i="16"/>
  <c r="AD35" i="16" s="1"/>
  <c r="H35" i="16"/>
  <c r="G35" i="16"/>
  <c r="F35" i="16"/>
  <c r="F32" i="16" s="1"/>
  <c r="E35" i="16"/>
  <c r="D35" i="16"/>
  <c r="C35" i="16"/>
  <c r="AJ35" i="16" s="1"/>
  <c r="AO34" i="16"/>
  <c r="AN34" i="16" s="1"/>
  <c r="H304" i="41" s="1"/>
  <c r="AM34" i="16"/>
  <c r="AL34" i="16" s="1"/>
  <c r="AC34" i="16"/>
  <c r="Z34" i="16"/>
  <c r="W34" i="16"/>
  <c r="S34" i="16"/>
  <c r="S32" i="16" s="1"/>
  <c r="R34" i="16"/>
  <c r="Q34" i="16"/>
  <c r="P34" i="16"/>
  <c r="P32" i="16" s="1"/>
  <c r="O34" i="16"/>
  <c r="N34" i="16"/>
  <c r="M34" i="16"/>
  <c r="M32" i="16" s="1"/>
  <c r="L34" i="16"/>
  <c r="K34" i="16"/>
  <c r="J34" i="16"/>
  <c r="J32" i="16" s="1"/>
  <c r="AN32" i="16" s="1"/>
  <c r="I34" i="16"/>
  <c r="AB34" i="16" s="1"/>
  <c r="H34" i="16"/>
  <c r="G34" i="16"/>
  <c r="G32" i="16" s="1"/>
  <c r="F34" i="16"/>
  <c r="E34" i="16"/>
  <c r="D34" i="16"/>
  <c r="D32" i="16" s="1"/>
  <c r="AO33" i="16"/>
  <c r="AN33" i="16" s="1"/>
  <c r="H303" i="41" s="1"/>
  <c r="AJ33" i="16"/>
  <c r="AD33" i="16"/>
  <c r="AA33" i="16"/>
  <c r="X33" i="16"/>
  <c r="U33" i="16"/>
  <c r="S33" i="16"/>
  <c r="R33" i="16"/>
  <c r="Q33" i="16"/>
  <c r="P33" i="16"/>
  <c r="O33" i="16"/>
  <c r="N33" i="16"/>
  <c r="M33" i="16"/>
  <c r="L33" i="16"/>
  <c r="K33" i="16"/>
  <c r="J33" i="16"/>
  <c r="I33" i="16"/>
  <c r="AC33" i="16" s="1"/>
  <c r="H33" i="16"/>
  <c r="G33" i="16"/>
  <c r="F33" i="16"/>
  <c r="E33" i="16"/>
  <c r="D33" i="16"/>
  <c r="C33" i="16"/>
  <c r="AH33" i="16" s="1"/>
  <c r="AQ32" i="16"/>
  <c r="Q32" i="16"/>
  <c r="N32" i="16"/>
  <c r="K32" i="16"/>
  <c r="H32" i="16"/>
  <c r="E32" i="16"/>
  <c r="AQ31" i="16"/>
  <c r="AO31" i="16"/>
  <c r="AN31" i="16" s="1"/>
  <c r="H301" i="41" s="1"/>
  <c r="AM31" i="16"/>
  <c r="AL31" i="16" s="1"/>
  <c r="AD31" i="16"/>
  <c r="AA31" i="16"/>
  <c r="X31" i="16"/>
  <c r="U31" i="16"/>
  <c r="S31" i="16"/>
  <c r="R31" i="16"/>
  <c r="Q31" i="16"/>
  <c r="P31" i="16"/>
  <c r="O31" i="16"/>
  <c r="N31" i="16"/>
  <c r="M31" i="16"/>
  <c r="L31" i="16"/>
  <c r="K31" i="16"/>
  <c r="J31" i="16"/>
  <c r="I31" i="16"/>
  <c r="AI31" i="16" s="1"/>
  <c r="H31" i="16"/>
  <c r="G31" i="16"/>
  <c r="F31" i="16"/>
  <c r="E31" i="16"/>
  <c r="D31" i="16"/>
  <c r="AQ30" i="16"/>
  <c r="AO30" i="16"/>
  <c r="AN30" i="16" s="1"/>
  <c r="H300" i="41" s="1"/>
  <c r="AM30" i="16"/>
  <c r="AL30" i="16" s="1"/>
  <c r="AD30" i="16"/>
  <c r="AA30" i="16"/>
  <c r="X30" i="16"/>
  <c r="U30" i="16"/>
  <c r="S30" i="16"/>
  <c r="R30" i="16"/>
  <c r="Q30" i="16"/>
  <c r="P30" i="16"/>
  <c r="O30" i="16"/>
  <c r="N30" i="16"/>
  <c r="M30" i="16"/>
  <c r="L30" i="16"/>
  <c r="K30" i="16"/>
  <c r="J30" i="16"/>
  <c r="I30" i="16"/>
  <c r="AI30" i="16" s="1"/>
  <c r="H30" i="16"/>
  <c r="G30" i="16"/>
  <c r="F30" i="16"/>
  <c r="E30" i="16"/>
  <c r="D30" i="16"/>
  <c r="AQ29" i="16"/>
  <c r="AM29" i="16"/>
  <c r="AL29" i="16" s="1"/>
  <c r="H146" i="41" s="1"/>
  <c r="AD29" i="16"/>
  <c r="AA29" i="16"/>
  <c r="X29" i="16"/>
  <c r="U29" i="16"/>
  <c r="S29" i="16"/>
  <c r="R29" i="16"/>
  <c r="Q29" i="16"/>
  <c r="P29" i="16"/>
  <c r="O29" i="16"/>
  <c r="N29" i="16"/>
  <c r="M29" i="16"/>
  <c r="L29" i="16"/>
  <c r="K29" i="16"/>
  <c r="J29" i="16"/>
  <c r="I29" i="16"/>
  <c r="AI29" i="16" s="1"/>
  <c r="H29" i="16"/>
  <c r="G29" i="16"/>
  <c r="F29" i="16"/>
  <c r="E29" i="16"/>
  <c r="D29" i="16"/>
  <c r="AQ28" i="16"/>
  <c r="AM28" i="16"/>
  <c r="AL28" i="16" s="1"/>
  <c r="AD28" i="16"/>
  <c r="AA28" i="16"/>
  <c r="X28" i="16"/>
  <c r="U28" i="16"/>
  <c r="S28" i="16"/>
  <c r="R28" i="16"/>
  <c r="Q28" i="16"/>
  <c r="P28" i="16"/>
  <c r="O28" i="16"/>
  <c r="N28" i="16"/>
  <c r="M28" i="16"/>
  <c r="L28" i="16"/>
  <c r="K28" i="16"/>
  <c r="J28" i="16"/>
  <c r="I28" i="16"/>
  <c r="AI28" i="16" s="1"/>
  <c r="H28" i="16"/>
  <c r="G28" i="16"/>
  <c r="F28" i="16"/>
  <c r="E28" i="16"/>
  <c r="D28" i="16"/>
  <c r="AO27" i="16"/>
  <c r="AN27" i="16" s="1"/>
  <c r="AM27" i="16"/>
  <c r="AL27" i="16"/>
  <c r="H144" i="41" s="1"/>
  <c r="S27" i="16"/>
  <c r="R27" i="16"/>
  <c r="R25" i="16" s="1"/>
  <c r="Q27" i="16"/>
  <c r="P27" i="16"/>
  <c r="O27" i="16"/>
  <c r="O25" i="16" s="1"/>
  <c r="N27" i="16"/>
  <c r="M27" i="16"/>
  <c r="L27" i="16"/>
  <c r="L25" i="16" s="1"/>
  <c r="K27" i="16"/>
  <c r="J27" i="16"/>
  <c r="I27" i="16"/>
  <c r="AD27" i="16" s="1"/>
  <c r="H27" i="16"/>
  <c r="G27" i="16"/>
  <c r="F27" i="16"/>
  <c r="F25" i="16" s="1"/>
  <c r="E27" i="16"/>
  <c r="D27" i="16"/>
  <c r="AO26" i="16"/>
  <c r="AN26" i="16"/>
  <c r="H296" i="41" s="1"/>
  <c r="AM26" i="16"/>
  <c r="AL26" i="16" s="1"/>
  <c r="AC26" i="16"/>
  <c r="Z26" i="16"/>
  <c r="W26" i="16"/>
  <c r="S26" i="16"/>
  <c r="AD26" i="16" s="1"/>
  <c r="R26" i="16"/>
  <c r="Q26" i="16"/>
  <c r="P26" i="16"/>
  <c r="AA26" i="16" s="1"/>
  <c r="O26" i="16"/>
  <c r="N26" i="16"/>
  <c r="M26" i="16"/>
  <c r="X26" i="16" s="1"/>
  <c r="L26" i="16"/>
  <c r="K26" i="16"/>
  <c r="J26" i="16"/>
  <c r="U26" i="16" s="1"/>
  <c r="I26" i="16"/>
  <c r="AB26" i="16" s="1"/>
  <c r="H26" i="16"/>
  <c r="G26" i="16"/>
  <c r="F26" i="16"/>
  <c r="E26" i="16"/>
  <c r="D26" i="16"/>
  <c r="AQ25" i="16"/>
  <c r="S25" i="16"/>
  <c r="Q25" i="16"/>
  <c r="P25" i="16"/>
  <c r="N25" i="16"/>
  <c r="M25" i="16"/>
  <c r="K25" i="16"/>
  <c r="J25" i="16"/>
  <c r="AN25" i="16" s="1"/>
  <c r="H25" i="16"/>
  <c r="G25" i="16"/>
  <c r="E25" i="16"/>
  <c r="D25" i="16"/>
  <c r="AQ24" i="16"/>
  <c r="AO24" i="16"/>
  <c r="AN24" i="16" s="1"/>
  <c r="H294" i="41" s="1"/>
  <c r="AI24" i="16"/>
  <c r="AG24" i="16"/>
  <c r="AF24" i="16"/>
  <c r="AD24" i="16"/>
  <c r="AC24" i="16"/>
  <c r="AA24" i="16"/>
  <c r="Z24" i="16"/>
  <c r="X24" i="16"/>
  <c r="W24" i="16"/>
  <c r="U24" i="16"/>
  <c r="S24" i="16"/>
  <c r="R24" i="16"/>
  <c r="Q24" i="16"/>
  <c r="P24" i="16"/>
  <c r="O24" i="16"/>
  <c r="N24" i="16"/>
  <c r="M24" i="16"/>
  <c r="L24" i="16"/>
  <c r="K24" i="16"/>
  <c r="J24" i="16"/>
  <c r="AJ24" i="16" s="1"/>
  <c r="I24" i="16"/>
  <c r="AK24" i="16" s="1"/>
  <c r="H24" i="16"/>
  <c r="G24" i="16"/>
  <c r="F24" i="16"/>
  <c r="E24" i="16"/>
  <c r="D24" i="16"/>
  <c r="C24" i="16"/>
  <c r="AH24" i="16" s="1"/>
  <c r="AQ23" i="16"/>
  <c r="AO23" i="16"/>
  <c r="AN23" i="16" s="1"/>
  <c r="H293" i="41" s="1"/>
  <c r="AI23" i="16"/>
  <c r="AG23" i="16"/>
  <c r="AF23" i="16"/>
  <c r="AC23" i="16"/>
  <c r="Z23" i="16"/>
  <c r="W23" i="16"/>
  <c r="S23" i="16"/>
  <c r="AD23" i="16" s="1"/>
  <c r="R23" i="16"/>
  <c r="Q23" i="16"/>
  <c r="P23" i="16"/>
  <c r="O23" i="16"/>
  <c r="N23" i="16"/>
  <c r="M23" i="16"/>
  <c r="X23" i="16" s="1"/>
  <c r="L23" i="16"/>
  <c r="K23" i="16"/>
  <c r="J23" i="16"/>
  <c r="I23" i="16"/>
  <c r="H23" i="16"/>
  <c r="G23" i="16"/>
  <c r="F23" i="16"/>
  <c r="E23" i="16"/>
  <c r="D23" i="16"/>
  <c r="C23" i="16"/>
  <c r="AH23" i="16" s="1"/>
  <c r="AQ22" i="16"/>
  <c r="AO22" i="16"/>
  <c r="AN22" i="16" s="1"/>
  <c r="AI22" i="16"/>
  <c r="AG22" i="16"/>
  <c r="AF22" i="16"/>
  <c r="AC22" i="16"/>
  <c r="Z22" i="16"/>
  <c r="W22" i="16"/>
  <c r="S22" i="16"/>
  <c r="AD22" i="16" s="1"/>
  <c r="R22" i="16"/>
  <c r="Q22" i="16"/>
  <c r="P22" i="16"/>
  <c r="AA22" i="16" s="1"/>
  <c r="O22" i="16"/>
  <c r="N22" i="16"/>
  <c r="M22" i="16"/>
  <c r="X22" i="16" s="1"/>
  <c r="L22" i="16"/>
  <c r="K22" i="16"/>
  <c r="J22" i="16"/>
  <c r="I22" i="16"/>
  <c r="AK22" i="16" s="1"/>
  <c r="H22" i="16"/>
  <c r="G22" i="16"/>
  <c r="F22" i="16"/>
  <c r="E22" i="16"/>
  <c r="D22" i="16"/>
  <c r="C22" i="16"/>
  <c r="AH22" i="16" s="1"/>
  <c r="AQ21" i="16"/>
  <c r="AO21" i="16"/>
  <c r="AN21" i="16" s="1"/>
  <c r="AM21" i="16"/>
  <c r="AL21" i="16" s="1"/>
  <c r="H138" i="41" s="1"/>
  <c r="AI21" i="16"/>
  <c r="AC21" i="16"/>
  <c r="Z21" i="16"/>
  <c r="W21" i="16"/>
  <c r="S21" i="16"/>
  <c r="AD21" i="16" s="1"/>
  <c r="R21" i="16"/>
  <c r="Q21" i="16"/>
  <c r="P21" i="16"/>
  <c r="AA21" i="16" s="1"/>
  <c r="O21" i="16"/>
  <c r="N21" i="16"/>
  <c r="M21" i="16"/>
  <c r="X21" i="16" s="1"/>
  <c r="L21" i="16"/>
  <c r="K21" i="16"/>
  <c r="J21" i="16"/>
  <c r="U21" i="16" s="1"/>
  <c r="I21" i="16"/>
  <c r="H21" i="16"/>
  <c r="G21" i="16"/>
  <c r="F21" i="16"/>
  <c r="E21" i="16"/>
  <c r="D21" i="16"/>
  <c r="AO20" i="16"/>
  <c r="AN20" i="16" s="1"/>
  <c r="H290" i="41" s="1"/>
  <c r="AJ20" i="16"/>
  <c r="AD20" i="16"/>
  <c r="AA20" i="16"/>
  <c r="X20" i="16"/>
  <c r="U20" i="16"/>
  <c r="S20" i="16"/>
  <c r="R20" i="16"/>
  <c r="Q20" i="16"/>
  <c r="P20" i="16"/>
  <c r="O20" i="16"/>
  <c r="N20" i="16"/>
  <c r="M20" i="16"/>
  <c r="L20" i="16"/>
  <c r="K20" i="16"/>
  <c r="J20" i="16"/>
  <c r="I20" i="16"/>
  <c r="AC20" i="16" s="1"/>
  <c r="H20" i="16"/>
  <c r="G20" i="16"/>
  <c r="F20" i="16"/>
  <c r="E20" i="16"/>
  <c r="D20" i="16"/>
  <c r="C20" i="16"/>
  <c r="AH20" i="16" s="1"/>
  <c r="AO19" i="16"/>
  <c r="AN19" i="16" s="1"/>
  <c r="AM19" i="16"/>
  <c r="AL19" i="16" s="1"/>
  <c r="H136" i="41" s="1"/>
  <c r="AB19" i="16"/>
  <c r="S19" i="16"/>
  <c r="R19" i="16"/>
  <c r="Q19" i="16"/>
  <c r="P19" i="16"/>
  <c r="O19" i="16"/>
  <c r="N19" i="16"/>
  <c r="M19" i="16"/>
  <c r="L19" i="16"/>
  <c r="K19" i="16"/>
  <c r="J19" i="16"/>
  <c r="I19" i="16"/>
  <c r="V19" i="16" s="1"/>
  <c r="H19" i="16"/>
  <c r="G19" i="16"/>
  <c r="F19" i="16"/>
  <c r="E19" i="16"/>
  <c r="D19" i="16"/>
  <c r="C19" i="16"/>
  <c r="AF19" i="16" s="1"/>
  <c r="AO18" i="16"/>
  <c r="AN18" i="16" s="1"/>
  <c r="H288" i="41" s="1"/>
  <c r="AH18" i="16"/>
  <c r="AC18" i="16"/>
  <c r="Z18" i="16"/>
  <c r="W18" i="16"/>
  <c r="S18" i="16"/>
  <c r="AD18" i="16" s="1"/>
  <c r="R18" i="16"/>
  <c r="Q18" i="16"/>
  <c r="P18" i="16"/>
  <c r="AA18" i="16" s="1"/>
  <c r="O18" i="16"/>
  <c r="N18" i="16"/>
  <c r="M18" i="16"/>
  <c r="X18" i="16" s="1"/>
  <c r="L18" i="16"/>
  <c r="K18" i="16"/>
  <c r="J18" i="16"/>
  <c r="I18" i="16"/>
  <c r="AB18" i="16" s="1"/>
  <c r="H18" i="16"/>
  <c r="G18" i="16"/>
  <c r="F18" i="16"/>
  <c r="E18" i="16"/>
  <c r="D18" i="16"/>
  <c r="C18" i="16"/>
  <c r="AF18" i="16" s="1"/>
  <c r="AO17" i="16"/>
  <c r="AN17" i="16" s="1"/>
  <c r="H287" i="41" s="1"/>
  <c r="AM17" i="16"/>
  <c r="AL17" i="16" s="1"/>
  <c r="H134" i="41" s="1"/>
  <c r="AJ17" i="16"/>
  <c r="AD17" i="16"/>
  <c r="AA17" i="16"/>
  <c r="X17" i="16"/>
  <c r="U17" i="16"/>
  <c r="S17" i="16"/>
  <c r="R17" i="16"/>
  <c r="Q17" i="16"/>
  <c r="P17" i="16"/>
  <c r="O17" i="16"/>
  <c r="N17" i="16"/>
  <c r="M17" i="16"/>
  <c r="L17" i="16"/>
  <c r="K17" i="16"/>
  <c r="J17" i="16"/>
  <c r="I17" i="16"/>
  <c r="AC17" i="16" s="1"/>
  <c r="H17" i="16"/>
  <c r="G17" i="16"/>
  <c r="F17" i="16"/>
  <c r="E17" i="16"/>
  <c r="D17" i="16"/>
  <c r="C17" i="16"/>
  <c r="AH17" i="16" s="1"/>
  <c r="AO16" i="16"/>
  <c r="AN16" i="16" s="1"/>
  <c r="AM16" i="16"/>
  <c r="AL16" i="16"/>
  <c r="H133" i="41" s="1"/>
  <c r="S16" i="16"/>
  <c r="R16" i="16"/>
  <c r="R12" i="16" s="1"/>
  <c r="Q16" i="16"/>
  <c r="P16" i="16"/>
  <c r="AA23" i="16" s="1"/>
  <c r="O16" i="16"/>
  <c r="N16" i="16"/>
  <c r="M16" i="16"/>
  <c r="L16" i="16"/>
  <c r="L12" i="16" s="1"/>
  <c r="K16" i="16"/>
  <c r="J16" i="16"/>
  <c r="I16" i="16"/>
  <c r="V16" i="16" s="1"/>
  <c r="H16" i="16"/>
  <c r="G16" i="16"/>
  <c r="F16" i="16"/>
  <c r="E16" i="16"/>
  <c r="D16" i="16"/>
  <c r="AO15" i="16"/>
  <c r="AN15" i="16" s="1"/>
  <c r="H285" i="41" s="1"/>
  <c r="AM15" i="16"/>
  <c r="AL15" i="16" s="1"/>
  <c r="AH15" i="16"/>
  <c r="AC15" i="16"/>
  <c r="Z15" i="16"/>
  <c r="W15" i="16"/>
  <c r="S15" i="16"/>
  <c r="R15" i="16"/>
  <c r="Q15" i="16"/>
  <c r="P15" i="16"/>
  <c r="O15" i="16"/>
  <c r="N15" i="16"/>
  <c r="M15" i="16"/>
  <c r="L15" i="16"/>
  <c r="K15" i="16"/>
  <c r="J15" i="16"/>
  <c r="I15" i="16"/>
  <c r="AB15" i="16" s="1"/>
  <c r="H15" i="16"/>
  <c r="G15" i="16"/>
  <c r="F15" i="16"/>
  <c r="E15" i="16"/>
  <c r="D15" i="16"/>
  <c r="C15" i="16"/>
  <c r="AF15" i="16" s="1"/>
  <c r="AO14" i="16"/>
  <c r="AN14" i="16"/>
  <c r="H284" i="41" s="1"/>
  <c r="AM14" i="16"/>
  <c r="AL14" i="16" s="1"/>
  <c r="H131" i="41" s="1"/>
  <c r="AJ14" i="16"/>
  <c r="AD14" i="16"/>
  <c r="AA14" i="16"/>
  <c r="X14" i="16"/>
  <c r="U14" i="16"/>
  <c r="S14" i="16"/>
  <c r="R14" i="16"/>
  <c r="Q14" i="16"/>
  <c r="Q12" i="16" s="1"/>
  <c r="P14" i="16"/>
  <c r="O14" i="16"/>
  <c r="N14" i="16"/>
  <c r="N12" i="16" s="1"/>
  <c r="M14" i="16"/>
  <c r="L14" i="16"/>
  <c r="K14" i="16"/>
  <c r="K12" i="16" s="1"/>
  <c r="J14" i="16"/>
  <c r="I14" i="16"/>
  <c r="AC14" i="16" s="1"/>
  <c r="H14" i="16"/>
  <c r="H12" i="16" s="1"/>
  <c r="G14" i="16"/>
  <c r="F14" i="16"/>
  <c r="E14" i="16"/>
  <c r="E12" i="16" s="1"/>
  <c r="D14" i="16"/>
  <c r="C14" i="16"/>
  <c r="AH14" i="16" s="1"/>
  <c r="AO13" i="16"/>
  <c r="AN13" i="16" s="1"/>
  <c r="AM13" i="16"/>
  <c r="AL13" i="16"/>
  <c r="H130" i="41" s="1"/>
  <c r="AB13" i="16"/>
  <c r="V13" i="16"/>
  <c r="S13" i="16"/>
  <c r="R13" i="16"/>
  <c r="Q13" i="16"/>
  <c r="P13" i="16"/>
  <c r="O13" i="16"/>
  <c r="N13" i="16"/>
  <c r="M13" i="16"/>
  <c r="L13" i="16"/>
  <c r="K13" i="16"/>
  <c r="J13" i="16"/>
  <c r="I13" i="16"/>
  <c r="H13" i="16"/>
  <c r="G13" i="16"/>
  <c r="F13" i="16"/>
  <c r="E13" i="16"/>
  <c r="D13" i="16"/>
  <c r="AQ12" i="16"/>
  <c r="O12" i="16"/>
  <c r="F12" i="16"/>
  <c r="AQ11" i="16"/>
  <c r="AO11" i="16"/>
  <c r="AN11" i="16" s="1"/>
  <c r="H281" i="41" s="1"/>
  <c r="AM11" i="16"/>
  <c r="AL11" i="16"/>
  <c r="H128" i="41" s="1"/>
  <c r="AK11" i="16"/>
  <c r="AB11" i="16"/>
  <c r="V11" i="16"/>
  <c r="S11" i="16"/>
  <c r="R11" i="16"/>
  <c r="Q11" i="16"/>
  <c r="P11" i="16"/>
  <c r="O11" i="16"/>
  <c r="N11" i="16"/>
  <c r="M11" i="16"/>
  <c r="L11" i="16"/>
  <c r="K11" i="16"/>
  <c r="J11" i="16"/>
  <c r="I11" i="16"/>
  <c r="H11" i="16"/>
  <c r="G11" i="16"/>
  <c r="F11" i="16"/>
  <c r="E11" i="16"/>
  <c r="D11" i="16"/>
  <c r="AO10" i="16"/>
  <c r="AN10" i="16" s="1"/>
  <c r="H280" i="41" s="1"/>
  <c r="AM10" i="16"/>
  <c r="AL10" i="16"/>
  <c r="AB10" i="16"/>
  <c r="V10" i="16"/>
  <c r="S10" i="16"/>
  <c r="R10" i="16"/>
  <c r="Q10" i="16"/>
  <c r="P10" i="16"/>
  <c r="O10" i="16"/>
  <c r="N10" i="16"/>
  <c r="M10" i="16"/>
  <c r="L10" i="16"/>
  <c r="K10" i="16"/>
  <c r="J10" i="16"/>
  <c r="I10" i="16"/>
  <c r="H10" i="16"/>
  <c r="G10" i="16"/>
  <c r="F10" i="16"/>
  <c r="E10" i="16"/>
  <c r="D10" i="16"/>
  <c r="AO9" i="16"/>
  <c r="AN9" i="16"/>
  <c r="H279" i="41" s="1"/>
  <c r="AM9" i="16"/>
  <c r="AL9" i="16" s="1"/>
  <c r="H126" i="41" s="1"/>
  <c r="AC9" i="16"/>
  <c r="Z9" i="16"/>
  <c r="W9" i="16"/>
  <c r="S9" i="16"/>
  <c r="AD9" i="16" s="1"/>
  <c r="R9" i="16"/>
  <c r="Q9" i="16"/>
  <c r="P9" i="16"/>
  <c r="AA9" i="16" s="1"/>
  <c r="O9" i="16"/>
  <c r="N9" i="16"/>
  <c r="M9" i="16"/>
  <c r="X9" i="16" s="1"/>
  <c r="L9" i="16"/>
  <c r="K9" i="16"/>
  <c r="J9" i="16"/>
  <c r="U9" i="16" s="1"/>
  <c r="I9" i="16"/>
  <c r="AB9" i="16" s="1"/>
  <c r="H9" i="16"/>
  <c r="G9" i="16"/>
  <c r="F9" i="16"/>
  <c r="E9" i="16"/>
  <c r="D9" i="16"/>
  <c r="AO8" i="16"/>
  <c r="AN8" i="16" s="1"/>
  <c r="H278" i="41" s="1"/>
  <c r="AM8" i="16"/>
  <c r="AL8" i="16" s="1"/>
  <c r="H125" i="41" s="1"/>
  <c r="AD8" i="16"/>
  <c r="AA8" i="16"/>
  <c r="X8" i="16"/>
  <c r="U8" i="16"/>
  <c r="S8" i="16"/>
  <c r="R8" i="16"/>
  <c r="Q8" i="16"/>
  <c r="Q6" i="16" s="1"/>
  <c r="Q3" i="16" s="1"/>
  <c r="P8" i="16"/>
  <c r="O8" i="16"/>
  <c r="N8" i="16"/>
  <c r="N6" i="16" s="1"/>
  <c r="M8" i="16"/>
  <c r="L8" i="16"/>
  <c r="K8" i="16"/>
  <c r="K6" i="16" s="1"/>
  <c r="J8" i="16"/>
  <c r="I8" i="16"/>
  <c r="AC8" i="16" s="1"/>
  <c r="H8" i="16"/>
  <c r="H6" i="16" s="1"/>
  <c r="H3" i="16" s="1"/>
  <c r="G8" i="16"/>
  <c r="F8" i="16"/>
  <c r="E8" i="16"/>
  <c r="E6" i="16" s="1"/>
  <c r="D8" i="16"/>
  <c r="AO7" i="16"/>
  <c r="AN7" i="16" s="1"/>
  <c r="AC7" i="16"/>
  <c r="Y7" i="16"/>
  <c r="S7" i="16"/>
  <c r="S6" i="16" s="1"/>
  <c r="R7" i="16"/>
  <c r="Q7" i="16"/>
  <c r="P7" i="16"/>
  <c r="P6" i="16" s="1"/>
  <c r="O7" i="16"/>
  <c r="O6" i="16" s="1"/>
  <c r="O3" i="16" s="1"/>
  <c r="N7" i="16"/>
  <c r="M7" i="16"/>
  <c r="L7" i="16"/>
  <c r="K7" i="16"/>
  <c r="J7" i="16"/>
  <c r="J6" i="16" s="1"/>
  <c r="I7" i="16"/>
  <c r="Z7" i="16" s="1"/>
  <c r="H7" i="16"/>
  <c r="G7" i="16"/>
  <c r="G6" i="16" s="1"/>
  <c r="F7" i="16"/>
  <c r="F6" i="16" s="1"/>
  <c r="F3" i="16" s="1"/>
  <c r="E7" i="16"/>
  <c r="D7" i="16"/>
  <c r="C7" i="16"/>
  <c r="AF7" i="16" s="1"/>
  <c r="AQ6" i="16"/>
  <c r="R6" i="16"/>
  <c r="M6" i="16"/>
  <c r="L6" i="16"/>
  <c r="I6" i="16"/>
  <c r="AI6" i="16" s="1"/>
  <c r="D6" i="16"/>
  <c r="AQ5" i="16"/>
  <c r="AO5" i="16"/>
  <c r="AN5" i="16" s="1"/>
  <c r="S5" i="16"/>
  <c r="R5" i="16"/>
  <c r="Q5" i="16"/>
  <c r="P5" i="16"/>
  <c r="O5" i="16"/>
  <c r="N5" i="16"/>
  <c r="M5" i="16"/>
  <c r="L5" i="16"/>
  <c r="K5" i="16"/>
  <c r="J5" i="16"/>
  <c r="I5" i="16"/>
  <c r="AI5" i="16" s="1"/>
  <c r="H5" i="16"/>
  <c r="G5" i="16"/>
  <c r="F5" i="16"/>
  <c r="E5" i="16"/>
  <c r="D5" i="16"/>
  <c r="C5" i="16"/>
  <c r="AE5" i="16" s="1"/>
  <c r="AQ4" i="16"/>
  <c r="AM4" i="16"/>
  <c r="AL4" i="16" s="1"/>
  <c r="H121" i="41" s="1"/>
  <c r="S4" i="16"/>
  <c r="R4" i="16"/>
  <c r="Q4" i="16"/>
  <c r="P4" i="16"/>
  <c r="O4" i="16"/>
  <c r="N4" i="16"/>
  <c r="M4" i="16"/>
  <c r="L4" i="16"/>
  <c r="K4" i="16"/>
  <c r="J4" i="16"/>
  <c r="I4" i="16"/>
  <c r="AI4" i="16" s="1"/>
  <c r="H4" i="16"/>
  <c r="G4" i="16"/>
  <c r="F4" i="16"/>
  <c r="E4" i="16"/>
  <c r="D4" i="16"/>
  <c r="N3" i="16"/>
  <c r="K3" i="16"/>
  <c r="E3" i="16"/>
  <c r="AQ37" i="6"/>
  <c r="AM37" i="6"/>
  <c r="AL37" i="6"/>
  <c r="AJ37" i="6"/>
  <c r="AI37" i="6"/>
  <c r="AG37" i="6"/>
  <c r="AF37" i="6"/>
  <c r="AD37" i="6"/>
  <c r="AC37" i="6"/>
  <c r="AA37" i="6"/>
  <c r="Z37" i="6"/>
  <c r="X37" i="6"/>
  <c r="W37" i="6"/>
  <c r="U37" i="6"/>
  <c r="S37" i="6"/>
  <c r="R37" i="6"/>
  <c r="Q37" i="6"/>
  <c r="P37" i="6"/>
  <c r="O37" i="6"/>
  <c r="N37" i="6"/>
  <c r="M37" i="6"/>
  <c r="L37" i="6"/>
  <c r="K37" i="6"/>
  <c r="J37" i="6"/>
  <c r="AO37" i="6" s="1"/>
  <c r="AN37" i="6" s="1"/>
  <c r="I37" i="6"/>
  <c r="AK37" i="6" s="1"/>
  <c r="H37" i="6"/>
  <c r="G37" i="6"/>
  <c r="F37" i="6"/>
  <c r="E37" i="6"/>
  <c r="D37" i="6"/>
  <c r="C37" i="6"/>
  <c r="AH37" i="6" s="1"/>
  <c r="AQ36" i="6"/>
  <c r="AO36" i="6"/>
  <c r="AN36" i="6" s="1"/>
  <c r="AM36" i="6"/>
  <c r="AL36" i="6" s="1"/>
  <c r="AJ36" i="6"/>
  <c r="AI36" i="6"/>
  <c r="AF36" i="6"/>
  <c r="AD36" i="6"/>
  <c r="AA36" i="6"/>
  <c r="Z36" i="6"/>
  <c r="X36" i="6"/>
  <c r="W36" i="6"/>
  <c r="U36" i="6"/>
  <c r="S36" i="6"/>
  <c r="R36" i="6"/>
  <c r="Q36" i="6"/>
  <c r="P36" i="6"/>
  <c r="O36" i="6"/>
  <c r="N36" i="6"/>
  <c r="M36" i="6"/>
  <c r="L36" i="6"/>
  <c r="K36" i="6"/>
  <c r="J36" i="6"/>
  <c r="I36" i="6"/>
  <c r="H36" i="6"/>
  <c r="G36" i="6"/>
  <c r="F36" i="6"/>
  <c r="E36" i="6"/>
  <c r="D36" i="6"/>
  <c r="C36" i="6"/>
  <c r="AO35" i="6"/>
  <c r="AN35" i="6" s="1"/>
  <c r="S35" i="6"/>
  <c r="R35" i="6"/>
  <c r="Q35" i="6"/>
  <c r="P35" i="6"/>
  <c r="O35" i="6"/>
  <c r="N35" i="6"/>
  <c r="M35" i="6"/>
  <c r="L35" i="6"/>
  <c r="K35" i="6"/>
  <c r="J35" i="6"/>
  <c r="I35" i="6"/>
  <c r="AB35" i="6" s="1"/>
  <c r="H35" i="6"/>
  <c r="G35" i="6"/>
  <c r="F35" i="6"/>
  <c r="E35" i="6"/>
  <c r="D35" i="6"/>
  <c r="AM34" i="6"/>
  <c r="AL34" i="6" s="1"/>
  <c r="AC34" i="6"/>
  <c r="Z34" i="6"/>
  <c r="W34" i="6"/>
  <c r="S34" i="6"/>
  <c r="S32" i="6" s="1"/>
  <c r="R34" i="6"/>
  <c r="R32" i="6" s="1"/>
  <c r="Q34" i="6"/>
  <c r="P34" i="6"/>
  <c r="P32" i="6" s="1"/>
  <c r="O34" i="6"/>
  <c r="O32" i="6" s="1"/>
  <c r="N34" i="6"/>
  <c r="M34" i="6"/>
  <c r="M32" i="6" s="1"/>
  <c r="L34" i="6"/>
  <c r="L32" i="6" s="1"/>
  <c r="K34" i="6"/>
  <c r="J34" i="6"/>
  <c r="AO34" i="6" s="1"/>
  <c r="AN34" i="6" s="1"/>
  <c r="I34" i="6"/>
  <c r="AB34" i="6" s="1"/>
  <c r="H34" i="6"/>
  <c r="G34" i="6"/>
  <c r="G32" i="6" s="1"/>
  <c r="F34" i="6"/>
  <c r="F32" i="6" s="1"/>
  <c r="E34" i="6"/>
  <c r="D34" i="6"/>
  <c r="D32" i="6" s="1"/>
  <c r="AM33" i="6"/>
  <c r="AL33" i="6" s="1"/>
  <c r="AD33" i="6"/>
  <c r="AC33" i="6"/>
  <c r="AA33" i="6"/>
  <c r="Z33" i="6"/>
  <c r="X33" i="6"/>
  <c r="W33" i="6"/>
  <c r="U33" i="6"/>
  <c r="S33" i="6"/>
  <c r="R33" i="6"/>
  <c r="Q33" i="6"/>
  <c r="P33" i="6"/>
  <c r="O33" i="6"/>
  <c r="N33" i="6"/>
  <c r="M33" i="6"/>
  <c r="L33" i="6"/>
  <c r="K33" i="6"/>
  <c r="J33" i="6"/>
  <c r="AO33" i="6" s="1"/>
  <c r="AN33" i="6" s="1"/>
  <c r="I33" i="6"/>
  <c r="AB33" i="6" s="1"/>
  <c r="H33" i="6"/>
  <c r="G33" i="6"/>
  <c r="F33" i="6"/>
  <c r="E33" i="6"/>
  <c r="D33" i="6"/>
  <c r="AQ32" i="6"/>
  <c r="Q32" i="6"/>
  <c r="N32" i="6"/>
  <c r="K32" i="6"/>
  <c r="H32" i="6"/>
  <c r="E32" i="6"/>
  <c r="AQ31" i="6"/>
  <c r="AI31" i="6" s="1"/>
  <c r="AM31" i="6"/>
  <c r="AL31" i="6" s="1"/>
  <c r="AD31" i="6"/>
  <c r="AC31" i="6"/>
  <c r="AA31" i="6"/>
  <c r="Z31" i="6"/>
  <c r="X31" i="6"/>
  <c r="W31" i="6"/>
  <c r="U31" i="6"/>
  <c r="S31" i="6"/>
  <c r="R31" i="6"/>
  <c r="Q31" i="6"/>
  <c r="P31" i="6"/>
  <c r="O31" i="6"/>
  <c r="N31" i="6"/>
  <c r="M31" i="6"/>
  <c r="L31" i="6"/>
  <c r="K31" i="6"/>
  <c r="J31" i="6"/>
  <c r="AO31" i="6" s="1"/>
  <c r="AN31" i="6" s="1"/>
  <c r="I31" i="6"/>
  <c r="AK31" i="6" s="1"/>
  <c r="H31" i="6"/>
  <c r="G31" i="6"/>
  <c r="F31" i="6"/>
  <c r="E31" i="6"/>
  <c r="D31" i="6"/>
  <c r="AQ30" i="6"/>
  <c r="AI30" i="6" s="1"/>
  <c r="AM30" i="6"/>
  <c r="AL30" i="6" s="1"/>
  <c r="AD30" i="6"/>
  <c r="AC30" i="6"/>
  <c r="AA30" i="6"/>
  <c r="Z30" i="6"/>
  <c r="X30" i="6"/>
  <c r="W30" i="6"/>
  <c r="U30" i="6"/>
  <c r="S30" i="6"/>
  <c r="R30" i="6"/>
  <c r="Q30" i="6"/>
  <c r="P30" i="6"/>
  <c r="O30" i="6"/>
  <c r="N30" i="6"/>
  <c r="M30" i="6"/>
  <c r="L30" i="6"/>
  <c r="K30" i="6"/>
  <c r="J30" i="6"/>
  <c r="AO30" i="6" s="1"/>
  <c r="AN30" i="6" s="1"/>
  <c r="I30" i="6"/>
  <c r="AK30" i="6" s="1"/>
  <c r="H30" i="6"/>
  <c r="G30" i="6"/>
  <c r="F30" i="6"/>
  <c r="E30" i="6"/>
  <c r="D30" i="6"/>
  <c r="AQ29" i="6"/>
  <c r="AI29" i="6" s="1"/>
  <c r="AM29" i="6"/>
  <c r="AL29" i="6" s="1"/>
  <c r="AD29" i="6"/>
  <c r="AC29" i="6"/>
  <c r="AA29" i="6"/>
  <c r="Z29" i="6"/>
  <c r="X29" i="6"/>
  <c r="W29" i="6"/>
  <c r="U29" i="6"/>
  <c r="S29" i="6"/>
  <c r="R29" i="6"/>
  <c r="Q29" i="6"/>
  <c r="P29" i="6"/>
  <c r="O29" i="6"/>
  <c r="N29" i="6"/>
  <c r="M29" i="6"/>
  <c r="L29" i="6"/>
  <c r="K29" i="6"/>
  <c r="J29" i="6"/>
  <c r="AO29" i="6" s="1"/>
  <c r="AN29" i="6" s="1"/>
  <c r="I29" i="6"/>
  <c r="AK29" i="6" s="1"/>
  <c r="H29" i="6"/>
  <c r="G29" i="6"/>
  <c r="F29" i="6"/>
  <c r="E29" i="6"/>
  <c r="D29" i="6"/>
  <c r="AQ28" i="6"/>
  <c r="AI28" i="6" s="1"/>
  <c r="AM28" i="6"/>
  <c r="AL28" i="6" s="1"/>
  <c r="AD28" i="6"/>
  <c r="AC28" i="6"/>
  <c r="AA28" i="6"/>
  <c r="Z28" i="6"/>
  <c r="X28" i="6"/>
  <c r="W28" i="6"/>
  <c r="U28" i="6"/>
  <c r="S28" i="6"/>
  <c r="R28" i="6"/>
  <c r="Q28" i="6"/>
  <c r="P28" i="6"/>
  <c r="O28" i="6"/>
  <c r="N28" i="6"/>
  <c r="M28" i="6"/>
  <c r="L28" i="6"/>
  <c r="K28" i="6"/>
  <c r="J28" i="6"/>
  <c r="AO28" i="6" s="1"/>
  <c r="AN28" i="6" s="1"/>
  <c r="I28" i="6"/>
  <c r="AK28" i="6" s="1"/>
  <c r="H28" i="6"/>
  <c r="G28" i="6"/>
  <c r="F28" i="6"/>
  <c r="E28" i="6"/>
  <c r="D28" i="6"/>
  <c r="AO27" i="6"/>
  <c r="AN27" i="6" s="1"/>
  <c r="S27" i="6"/>
  <c r="R27" i="6"/>
  <c r="R25" i="6" s="1"/>
  <c r="Q27" i="6"/>
  <c r="Q25" i="6" s="1"/>
  <c r="P27" i="6"/>
  <c r="O27" i="6"/>
  <c r="O25" i="6" s="1"/>
  <c r="N27" i="6"/>
  <c r="N25" i="6" s="1"/>
  <c r="M27" i="6"/>
  <c r="L27" i="6"/>
  <c r="L25" i="6" s="1"/>
  <c r="K27" i="6"/>
  <c r="K25" i="6" s="1"/>
  <c r="J27" i="6"/>
  <c r="I27" i="6"/>
  <c r="AB27" i="6" s="1"/>
  <c r="H27" i="6"/>
  <c r="H25" i="6" s="1"/>
  <c r="G27" i="6"/>
  <c r="F27" i="6"/>
  <c r="F25" i="6" s="1"/>
  <c r="E27" i="6"/>
  <c r="E25" i="6" s="1"/>
  <c r="D27" i="6"/>
  <c r="C27" i="6"/>
  <c r="AF27" i="6" s="1"/>
  <c r="AM26" i="6"/>
  <c r="AL26" i="6" s="1"/>
  <c r="AH26" i="6"/>
  <c r="AC26" i="6"/>
  <c r="Z26" i="6"/>
  <c r="W26" i="6"/>
  <c r="S26" i="6"/>
  <c r="R26" i="6"/>
  <c r="Q26" i="6"/>
  <c r="P26" i="6"/>
  <c r="O26" i="6"/>
  <c r="N26" i="6"/>
  <c r="M26" i="6"/>
  <c r="L26" i="6"/>
  <c r="K26" i="6"/>
  <c r="J26" i="6"/>
  <c r="AO26" i="6" s="1"/>
  <c r="AN26" i="6" s="1"/>
  <c r="I26" i="6"/>
  <c r="AB26" i="6" s="1"/>
  <c r="H26" i="6"/>
  <c r="G26" i="6"/>
  <c r="F26" i="6"/>
  <c r="E26" i="6"/>
  <c r="D26" i="6"/>
  <c r="C26" i="6"/>
  <c r="AF26" i="6" s="1"/>
  <c r="AQ25" i="6"/>
  <c r="S25" i="6"/>
  <c r="P25" i="6"/>
  <c r="M25" i="6"/>
  <c r="J25" i="6"/>
  <c r="AO25" i="6" s="1"/>
  <c r="AN25" i="6" s="1"/>
  <c r="G25" i="6"/>
  <c r="D25" i="6"/>
  <c r="AQ24" i="6"/>
  <c r="AI24" i="6"/>
  <c r="AF24" i="6"/>
  <c r="AC24" i="6"/>
  <c r="Z24" i="6"/>
  <c r="W24" i="6"/>
  <c r="S24" i="6"/>
  <c r="R24" i="6"/>
  <c r="Q24" i="6"/>
  <c r="P24" i="6"/>
  <c r="O24" i="6"/>
  <c r="N24" i="6"/>
  <c r="M24" i="6"/>
  <c r="L24" i="6"/>
  <c r="K24" i="6"/>
  <c r="J24" i="6"/>
  <c r="AO24" i="6" s="1"/>
  <c r="AN24" i="6" s="1"/>
  <c r="E294" i="41" s="1"/>
  <c r="I24" i="6"/>
  <c r="AK24" i="6" s="1"/>
  <c r="H24" i="6"/>
  <c r="G24" i="6"/>
  <c r="F24" i="6"/>
  <c r="E24" i="6"/>
  <c r="D24" i="6"/>
  <c r="C24" i="6"/>
  <c r="AH24" i="6" s="1"/>
  <c r="AQ23" i="6"/>
  <c r="AI23" i="6"/>
  <c r="AF23" i="6"/>
  <c r="AC23" i="6"/>
  <c r="Z23" i="6"/>
  <c r="W23" i="6"/>
  <c r="S23" i="6"/>
  <c r="R23" i="6"/>
  <c r="Q23" i="6"/>
  <c r="P23" i="6"/>
  <c r="O23" i="6"/>
  <c r="N23" i="6"/>
  <c r="M23" i="6"/>
  <c r="L23" i="6"/>
  <c r="K23" i="6"/>
  <c r="J23" i="6"/>
  <c r="AO23" i="6" s="1"/>
  <c r="AN23" i="6" s="1"/>
  <c r="E293" i="41" s="1"/>
  <c r="I23" i="6"/>
  <c r="H23" i="6"/>
  <c r="G23" i="6"/>
  <c r="F23" i="6"/>
  <c r="E23" i="6"/>
  <c r="D23" i="6"/>
  <c r="C23" i="6"/>
  <c r="AH23" i="6" s="1"/>
  <c r="AQ22" i="6"/>
  <c r="AO22" i="6"/>
  <c r="AN22" i="6" s="1"/>
  <c r="AI22" i="6"/>
  <c r="AF22" i="6"/>
  <c r="AC22" i="6"/>
  <c r="Z22" i="6"/>
  <c r="W22" i="6"/>
  <c r="S22" i="6"/>
  <c r="R22" i="6"/>
  <c r="Q22" i="6"/>
  <c r="P22" i="6"/>
  <c r="O22" i="6"/>
  <c r="N22" i="6"/>
  <c r="M22" i="6"/>
  <c r="L22" i="6"/>
  <c r="K22" i="6"/>
  <c r="J22" i="6"/>
  <c r="I22" i="6"/>
  <c r="AK22" i="6" s="1"/>
  <c r="H22" i="6"/>
  <c r="G22" i="6"/>
  <c r="F22" i="6"/>
  <c r="E22" i="6"/>
  <c r="D22" i="6"/>
  <c r="C22" i="6"/>
  <c r="AH22" i="6" s="1"/>
  <c r="AQ21" i="6"/>
  <c r="AI21" i="6"/>
  <c r="AC21" i="6"/>
  <c r="Z21" i="6"/>
  <c r="W21" i="6"/>
  <c r="S21" i="6"/>
  <c r="R21" i="6"/>
  <c r="Q21" i="6"/>
  <c r="P21" i="6"/>
  <c r="O21" i="6"/>
  <c r="N21" i="6"/>
  <c r="M21" i="6"/>
  <c r="L21" i="6"/>
  <c r="K21" i="6"/>
  <c r="J21" i="6"/>
  <c r="AO21" i="6" s="1"/>
  <c r="AN21" i="6" s="1"/>
  <c r="E291" i="41" s="1"/>
  <c r="I21" i="6"/>
  <c r="AK21" i="6" s="1"/>
  <c r="H21" i="6"/>
  <c r="G21" i="6"/>
  <c r="F21" i="6"/>
  <c r="E21" i="6"/>
  <c r="D21" i="6"/>
  <c r="AN20" i="6"/>
  <c r="AM20" i="6"/>
  <c r="AL20" i="6" s="1"/>
  <c r="AJ20" i="6"/>
  <c r="AH20" i="6"/>
  <c r="AD20" i="6"/>
  <c r="AC20" i="6"/>
  <c r="AA20" i="6"/>
  <c r="Z20" i="6"/>
  <c r="X20" i="6"/>
  <c r="W20" i="6"/>
  <c r="U20" i="6"/>
  <c r="S20" i="6"/>
  <c r="R20" i="6"/>
  <c r="Q20" i="6"/>
  <c r="P20" i="6"/>
  <c r="O20" i="6"/>
  <c r="N20" i="6"/>
  <c r="M20" i="6"/>
  <c r="L20" i="6"/>
  <c r="K20" i="6"/>
  <c r="J20" i="6"/>
  <c r="AO20" i="6" s="1"/>
  <c r="I20" i="6"/>
  <c r="AB20" i="6" s="1"/>
  <c r="H20" i="6"/>
  <c r="G20" i="6"/>
  <c r="F20" i="6"/>
  <c r="E20" i="6"/>
  <c r="D20" i="6"/>
  <c r="C20" i="6"/>
  <c r="AF20" i="6" s="1"/>
  <c r="AO19" i="6"/>
  <c r="AN19" i="6" s="1"/>
  <c r="S19" i="6"/>
  <c r="R19" i="6"/>
  <c r="Q19" i="6"/>
  <c r="P19" i="6"/>
  <c r="O19" i="6"/>
  <c r="N19" i="6"/>
  <c r="M19" i="6"/>
  <c r="L19" i="6"/>
  <c r="K19" i="6"/>
  <c r="J19" i="6"/>
  <c r="I19" i="6"/>
  <c r="V19" i="6" s="1"/>
  <c r="H19" i="6"/>
  <c r="G19" i="6"/>
  <c r="F19" i="6"/>
  <c r="E19" i="6"/>
  <c r="D19" i="6"/>
  <c r="C19" i="6"/>
  <c r="AF19" i="6" s="1"/>
  <c r="E60" i="42" s="1"/>
  <c r="AM18" i="6"/>
  <c r="AL18" i="6" s="1"/>
  <c r="AH18" i="6"/>
  <c r="AC18" i="6"/>
  <c r="Z18" i="6"/>
  <c r="W18" i="6"/>
  <c r="S18" i="6"/>
  <c r="R18" i="6"/>
  <c r="Q18" i="6"/>
  <c r="P18" i="6"/>
  <c r="O18" i="6"/>
  <c r="N18" i="6"/>
  <c r="M18" i="6"/>
  <c r="L18" i="6"/>
  <c r="K18" i="6"/>
  <c r="J18" i="6"/>
  <c r="AO18" i="6" s="1"/>
  <c r="AN18" i="6" s="1"/>
  <c r="I18" i="6"/>
  <c r="AB18" i="6" s="1"/>
  <c r="H18" i="6"/>
  <c r="G18" i="6"/>
  <c r="F18" i="6"/>
  <c r="E18" i="6"/>
  <c r="D18" i="6"/>
  <c r="C18" i="6"/>
  <c r="AF18" i="6" s="1"/>
  <c r="AM17" i="6"/>
  <c r="AL17" i="6" s="1"/>
  <c r="AJ17" i="6"/>
  <c r="AH17" i="6"/>
  <c r="AD17" i="6"/>
  <c r="AC17" i="6"/>
  <c r="AA17" i="6"/>
  <c r="Z17" i="6"/>
  <c r="X17" i="6"/>
  <c r="W17" i="6"/>
  <c r="U17" i="6"/>
  <c r="S17" i="6"/>
  <c r="R17" i="6"/>
  <c r="Q17" i="6"/>
  <c r="P17" i="6"/>
  <c r="O17" i="6"/>
  <c r="N17" i="6"/>
  <c r="M17" i="6"/>
  <c r="L17" i="6"/>
  <c r="K17" i="6"/>
  <c r="J17" i="6"/>
  <c r="AO17" i="6" s="1"/>
  <c r="AN17" i="6" s="1"/>
  <c r="E287" i="41" s="1"/>
  <c r="I17" i="6"/>
  <c r="H17" i="6"/>
  <c r="G17" i="6"/>
  <c r="F17" i="6"/>
  <c r="E17" i="6"/>
  <c r="D17" i="6"/>
  <c r="C17" i="6"/>
  <c r="AO16" i="6"/>
  <c r="AN16" i="6" s="1"/>
  <c r="AB16" i="6"/>
  <c r="S16" i="6"/>
  <c r="R16" i="6"/>
  <c r="Q16" i="6"/>
  <c r="P16" i="6"/>
  <c r="O16" i="6"/>
  <c r="N16" i="6"/>
  <c r="M16" i="6"/>
  <c r="L16" i="6"/>
  <c r="K16" i="6"/>
  <c r="J16" i="6"/>
  <c r="I16" i="6"/>
  <c r="V16" i="6" s="1"/>
  <c r="H16" i="6"/>
  <c r="G16" i="6"/>
  <c r="F16" i="6"/>
  <c r="E16" i="6"/>
  <c r="AM15" i="6"/>
  <c r="AL15" i="6" s="1"/>
  <c r="AH15" i="6"/>
  <c r="AC15" i="6"/>
  <c r="Z15" i="6"/>
  <c r="W15" i="6"/>
  <c r="S15" i="6"/>
  <c r="R15" i="6"/>
  <c r="Q15" i="6"/>
  <c r="P15" i="6"/>
  <c r="O15" i="6"/>
  <c r="N15" i="6"/>
  <c r="M15" i="6"/>
  <c r="L15" i="6"/>
  <c r="K15" i="6"/>
  <c r="J15" i="6"/>
  <c r="AO15" i="6" s="1"/>
  <c r="AN15" i="6" s="1"/>
  <c r="I15" i="6"/>
  <c r="AB15" i="6" s="1"/>
  <c r="H15" i="6"/>
  <c r="G15" i="6"/>
  <c r="F15" i="6"/>
  <c r="E15" i="6"/>
  <c r="D15" i="6"/>
  <c r="C15" i="6"/>
  <c r="AF15" i="6" s="1"/>
  <c r="AM14" i="6"/>
  <c r="AL14" i="6" s="1"/>
  <c r="AH14" i="6"/>
  <c r="AD14" i="6"/>
  <c r="AC14" i="6"/>
  <c r="Z14" i="6"/>
  <c r="W14" i="6"/>
  <c r="U14" i="6"/>
  <c r="S14" i="6"/>
  <c r="R14" i="6"/>
  <c r="Q14" i="6"/>
  <c r="P14" i="6"/>
  <c r="AA14" i="6" s="1"/>
  <c r="O14" i="6"/>
  <c r="N14" i="6"/>
  <c r="N12" i="6" s="1"/>
  <c r="M14" i="6"/>
  <c r="L14" i="6"/>
  <c r="K14" i="6"/>
  <c r="J14" i="6"/>
  <c r="I14" i="6"/>
  <c r="H14" i="6"/>
  <c r="G14" i="6"/>
  <c r="F14" i="6"/>
  <c r="E14" i="6"/>
  <c r="E12" i="6" s="1"/>
  <c r="D14" i="6"/>
  <c r="C14" i="6"/>
  <c r="AO13" i="6"/>
  <c r="AN13" i="6" s="1"/>
  <c r="E283" i="41" s="1"/>
  <c r="AB13" i="6"/>
  <c r="X13" i="6"/>
  <c r="S13" i="6"/>
  <c r="R13" i="6"/>
  <c r="R12" i="6" s="1"/>
  <c r="R3" i="6" s="1"/>
  <c r="E319" i="41" s="1"/>
  <c r="Q13" i="6"/>
  <c r="P13" i="6"/>
  <c r="O13" i="6"/>
  <c r="N13" i="6"/>
  <c r="M13" i="6"/>
  <c r="L13" i="6"/>
  <c r="K13" i="6"/>
  <c r="J13" i="6"/>
  <c r="I13" i="6"/>
  <c r="AD13" i="6" s="1"/>
  <c r="H13" i="6"/>
  <c r="G13" i="6"/>
  <c r="F13" i="6"/>
  <c r="E13" i="6"/>
  <c r="D13" i="6"/>
  <c r="AQ12" i="6"/>
  <c r="Q12" i="6"/>
  <c r="O12" i="6"/>
  <c r="L12" i="6"/>
  <c r="K12" i="6"/>
  <c r="H12" i="6"/>
  <c r="F12" i="6"/>
  <c r="AQ11" i="6"/>
  <c r="AM11" i="6"/>
  <c r="AL11" i="6" s="1"/>
  <c r="AK11" i="6"/>
  <c r="AD11" i="6"/>
  <c r="X11" i="6"/>
  <c r="U11" i="6"/>
  <c r="S11" i="6"/>
  <c r="R11" i="6"/>
  <c r="Q11" i="6"/>
  <c r="AB11" i="6" s="1"/>
  <c r="P11" i="6"/>
  <c r="O11" i="6"/>
  <c r="N11" i="6"/>
  <c r="Y11" i="6" s="1"/>
  <c r="M11" i="6"/>
  <c r="L11" i="6"/>
  <c r="K11" i="6"/>
  <c r="J11" i="6"/>
  <c r="AO11" i="6" s="1"/>
  <c r="AN11" i="6" s="1"/>
  <c r="E281" i="41" s="1"/>
  <c r="I11" i="6"/>
  <c r="H11" i="6"/>
  <c r="G11" i="6"/>
  <c r="F11" i="6"/>
  <c r="E11" i="6"/>
  <c r="D11" i="6"/>
  <c r="AB10" i="6"/>
  <c r="X10" i="6"/>
  <c r="S10" i="6"/>
  <c r="R10" i="6"/>
  <c r="Q10" i="6"/>
  <c r="P10" i="6"/>
  <c r="O10" i="6"/>
  <c r="N10" i="6"/>
  <c r="M10" i="6"/>
  <c r="L10" i="6"/>
  <c r="K10" i="6"/>
  <c r="J10" i="6"/>
  <c r="AO10" i="6" s="1"/>
  <c r="AN10" i="6" s="1"/>
  <c r="E280" i="41" s="1"/>
  <c r="I10" i="6"/>
  <c r="AM10" i="6" s="1"/>
  <c r="AL10" i="6" s="1"/>
  <c r="E127" i="41" s="1"/>
  <c r="H10" i="6"/>
  <c r="G10" i="6"/>
  <c r="F10" i="6"/>
  <c r="E10" i="6"/>
  <c r="D10" i="6"/>
  <c r="AM9" i="6"/>
  <c r="AL9" i="6" s="1"/>
  <c r="E126" i="41" s="1"/>
  <c r="AC9" i="6"/>
  <c r="Z9" i="6"/>
  <c r="Y9" i="6"/>
  <c r="V9" i="6"/>
  <c r="S9" i="6"/>
  <c r="R9" i="6"/>
  <c r="Q9" i="6"/>
  <c r="P9" i="6"/>
  <c r="O9" i="6"/>
  <c r="N9" i="6"/>
  <c r="M9" i="6"/>
  <c r="L9" i="6"/>
  <c r="K9" i="6"/>
  <c r="J9" i="6"/>
  <c r="AO9" i="6" s="1"/>
  <c r="AN9" i="6" s="1"/>
  <c r="E279" i="41" s="1"/>
  <c r="I9" i="6"/>
  <c r="H9" i="6"/>
  <c r="G9" i="6"/>
  <c r="F9" i="6"/>
  <c r="E9" i="6"/>
  <c r="D9" i="6"/>
  <c r="AM8" i="6"/>
  <c r="AL8" i="6" s="1"/>
  <c r="AH8" i="6"/>
  <c r="AD8" i="6"/>
  <c r="AC8" i="6"/>
  <c r="AA8" i="6"/>
  <c r="Z8" i="6"/>
  <c r="W8" i="6"/>
  <c r="U8" i="6"/>
  <c r="S8" i="6"/>
  <c r="R8" i="6"/>
  <c r="Q8" i="6"/>
  <c r="P8" i="6"/>
  <c r="O8" i="6"/>
  <c r="N8" i="6"/>
  <c r="M8" i="6"/>
  <c r="L8" i="6"/>
  <c r="K8" i="6"/>
  <c r="J8" i="6"/>
  <c r="I8" i="6"/>
  <c r="AB8" i="6" s="1"/>
  <c r="H8" i="6"/>
  <c r="G8" i="6"/>
  <c r="F8" i="6"/>
  <c r="E8" i="6"/>
  <c r="D8" i="6"/>
  <c r="C8" i="6"/>
  <c r="AF8" i="6" s="1"/>
  <c r="AO7" i="6"/>
  <c r="AN7" i="6" s="1"/>
  <c r="E277" i="41" s="1"/>
  <c r="AJ7" i="6"/>
  <c r="AD7" i="6"/>
  <c r="X7" i="6"/>
  <c r="U7" i="6"/>
  <c r="S7" i="6"/>
  <c r="R7" i="6"/>
  <c r="Q7" i="6"/>
  <c r="AB7" i="6" s="1"/>
  <c r="P7" i="6"/>
  <c r="O7" i="6"/>
  <c r="N7" i="6"/>
  <c r="Y7" i="6" s="1"/>
  <c r="M7" i="6"/>
  <c r="L7" i="6"/>
  <c r="K7" i="6"/>
  <c r="K6" i="6" s="1"/>
  <c r="J7" i="6"/>
  <c r="I7" i="6"/>
  <c r="H7" i="6"/>
  <c r="G7" i="6"/>
  <c r="F7" i="6"/>
  <c r="E7" i="6"/>
  <c r="D7" i="6"/>
  <c r="C7" i="6"/>
  <c r="AH7" i="6" s="1"/>
  <c r="AQ6" i="6"/>
  <c r="R6" i="6"/>
  <c r="Q6" i="6"/>
  <c r="O6" i="6"/>
  <c r="N6" i="6"/>
  <c r="L6" i="6"/>
  <c r="L3" i="6" s="1"/>
  <c r="E313" i="41" s="1"/>
  <c r="I6" i="6"/>
  <c r="H6" i="6"/>
  <c r="F6" i="6"/>
  <c r="E6" i="6"/>
  <c r="AQ5" i="6"/>
  <c r="AN5" i="6"/>
  <c r="S5" i="6"/>
  <c r="R5" i="6"/>
  <c r="Q5" i="6"/>
  <c r="P5" i="6"/>
  <c r="O5" i="6"/>
  <c r="N5" i="6"/>
  <c r="M5" i="6"/>
  <c r="L5" i="6"/>
  <c r="K5" i="6"/>
  <c r="J5" i="6"/>
  <c r="AO5" i="6" s="1"/>
  <c r="I5" i="6"/>
  <c r="AM5" i="6" s="1"/>
  <c r="AL5" i="6" s="1"/>
  <c r="E122" i="41" s="1"/>
  <c r="H5" i="6"/>
  <c r="G5" i="6"/>
  <c r="F5" i="6"/>
  <c r="E5" i="6"/>
  <c r="D5" i="6"/>
  <c r="AQ4" i="6"/>
  <c r="AM4" i="6"/>
  <c r="AL4" i="6" s="1"/>
  <c r="AK4" i="6"/>
  <c r="AD4" i="6"/>
  <c r="X4" i="6"/>
  <c r="U4" i="6"/>
  <c r="S4" i="6"/>
  <c r="R4" i="6"/>
  <c r="Q4" i="6"/>
  <c r="AB4" i="6" s="1"/>
  <c r="P4" i="6"/>
  <c r="O4" i="6"/>
  <c r="N4" i="6"/>
  <c r="Y4" i="6" s="1"/>
  <c r="M4" i="6"/>
  <c r="L4" i="6"/>
  <c r="K4" i="6"/>
  <c r="J4" i="6"/>
  <c r="AO4" i="6" s="1"/>
  <c r="AN4" i="6" s="1"/>
  <c r="E274" i="41" s="1"/>
  <c r="I4" i="6"/>
  <c r="H4" i="6"/>
  <c r="G4" i="6"/>
  <c r="F4" i="6"/>
  <c r="E4" i="6"/>
  <c r="D4" i="6"/>
  <c r="O3" i="6"/>
  <c r="F3" i="6"/>
  <c r="R15" i="48"/>
  <c r="Q15" i="48"/>
  <c r="R14" i="48"/>
  <c r="Q14" i="48"/>
  <c r="R6" i="48"/>
  <c r="Q6" i="48"/>
  <c r="R5" i="48"/>
  <c r="L9" i="44"/>
  <c r="I9" i="44"/>
  <c r="F9" i="44"/>
  <c r="C9" i="44"/>
  <c r="T8" i="44"/>
  <c r="S8" i="44" s="1"/>
  <c r="N8" i="44"/>
  <c r="N12" i="44" s="1"/>
  <c r="M8" i="44"/>
  <c r="M12" i="44" s="1"/>
  <c r="L8" i="44"/>
  <c r="L12" i="44" s="1"/>
  <c r="K8" i="44"/>
  <c r="K12" i="44" s="1"/>
  <c r="J8" i="44"/>
  <c r="J12" i="44" s="1"/>
  <c r="I8" i="44"/>
  <c r="I12" i="44" s="1"/>
  <c r="H8" i="44"/>
  <c r="H12" i="44" s="1"/>
  <c r="G8" i="44"/>
  <c r="G12" i="44" s="1"/>
  <c r="F8" i="44"/>
  <c r="F12" i="44" s="1"/>
  <c r="E8" i="44"/>
  <c r="R8" i="44" s="1"/>
  <c r="D8" i="44"/>
  <c r="D12" i="44" s="1"/>
  <c r="C8" i="44"/>
  <c r="C12" i="44" s="1"/>
  <c r="N7" i="44"/>
  <c r="N10" i="44" s="1"/>
  <c r="M7" i="44"/>
  <c r="M9" i="44" s="1"/>
  <c r="L7" i="44"/>
  <c r="L10" i="44" s="1"/>
  <c r="K7" i="44"/>
  <c r="K10" i="44" s="1"/>
  <c r="J7" i="44"/>
  <c r="J9" i="44" s="1"/>
  <c r="I7" i="44"/>
  <c r="I10" i="44" s="1"/>
  <c r="H7" i="44"/>
  <c r="H10" i="44" s="1"/>
  <c r="G7" i="44"/>
  <c r="G9" i="44" s="1"/>
  <c r="F7" i="44"/>
  <c r="F10" i="44" s="1"/>
  <c r="E7" i="44"/>
  <c r="E10" i="44" s="1"/>
  <c r="D7" i="44"/>
  <c r="T10" i="44" s="1"/>
  <c r="S10" i="44" s="1"/>
  <c r="C7" i="44"/>
  <c r="C10" i="44" s="1"/>
  <c r="M5" i="44"/>
  <c r="J5" i="44"/>
  <c r="G5" i="44"/>
  <c r="D5" i="44"/>
  <c r="T4" i="44"/>
  <c r="T5" i="44" s="1"/>
  <c r="S5" i="44" s="1"/>
  <c r="N4" i="44"/>
  <c r="N5" i="44" s="1"/>
  <c r="M4" i="44"/>
  <c r="L4" i="44"/>
  <c r="L5" i="44" s="1"/>
  <c r="K4" i="44"/>
  <c r="K5" i="44" s="1"/>
  <c r="J4" i="44"/>
  <c r="I4" i="44"/>
  <c r="I5" i="44" s="1"/>
  <c r="H4" i="44"/>
  <c r="H5" i="44" s="1"/>
  <c r="G4" i="44"/>
  <c r="F4" i="44"/>
  <c r="F5" i="44" s="1"/>
  <c r="E4" i="44"/>
  <c r="R4" i="44" s="1"/>
  <c r="D4" i="44"/>
  <c r="C4" i="44"/>
  <c r="N3" i="44"/>
  <c r="M3" i="44"/>
  <c r="L3" i="44"/>
  <c r="K3" i="44"/>
  <c r="J3" i="44"/>
  <c r="I3" i="44"/>
  <c r="H3" i="44"/>
  <c r="G3" i="44"/>
  <c r="F3" i="44"/>
  <c r="E3" i="44"/>
  <c r="D3" i="44"/>
  <c r="T3" i="44" s="1"/>
  <c r="S3" i="44" s="1"/>
  <c r="C3" i="44"/>
  <c r="R5" i="47"/>
  <c r="Q5" i="47"/>
  <c r="P5" i="47"/>
  <c r="O5" i="47"/>
  <c r="N5" i="47"/>
  <c r="M5" i="47"/>
  <c r="R4" i="47"/>
  <c r="Q4" i="47"/>
  <c r="P4" i="47"/>
  <c r="O4" i="47"/>
  <c r="N4" i="47"/>
  <c r="M4" i="47"/>
  <c r="H318" i="41"/>
  <c r="H316" i="41"/>
  <c r="E316" i="41"/>
  <c r="H315" i="41"/>
  <c r="G312" i="41"/>
  <c r="F312" i="41"/>
  <c r="D312" i="41"/>
  <c r="H307" i="41"/>
  <c r="G307" i="41"/>
  <c r="F307" i="41"/>
  <c r="E307" i="41"/>
  <c r="D307" i="41"/>
  <c r="C307" i="41"/>
  <c r="H306" i="41"/>
  <c r="G306" i="41"/>
  <c r="F306" i="41"/>
  <c r="E306" i="41"/>
  <c r="D306" i="41"/>
  <c r="C306" i="41"/>
  <c r="G305" i="41"/>
  <c r="F305" i="41"/>
  <c r="E305" i="41"/>
  <c r="D305" i="41"/>
  <c r="C305" i="41"/>
  <c r="G304" i="41"/>
  <c r="F304" i="41"/>
  <c r="E304" i="41"/>
  <c r="D304" i="41"/>
  <c r="C304" i="41"/>
  <c r="G303" i="41"/>
  <c r="F303" i="41"/>
  <c r="E303" i="41"/>
  <c r="D303" i="41"/>
  <c r="C303" i="41"/>
  <c r="H302" i="41"/>
  <c r="G301" i="41"/>
  <c r="F301" i="41"/>
  <c r="E301" i="41"/>
  <c r="D301" i="41"/>
  <c r="C301" i="41"/>
  <c r="G300" i="41"/>
  <c r="F300" i="41"/>
  <c r="E300" i="41"/>
  <c r="D300" i="41"/>
  <c r="C300" i="41"/>
  <c r="G299" i="41"/>
  <c r="F299" i="41"/>
  <c r="E299" i="41"/>
  <c r="D299" i="41"/>
  <c r="C299" i="41"/>
  <c r="G298" i="41"/>
  <c r="F298" i="41"/>
  <c r="E298" i="41"/>
  <c r="D298" i="41"/>
  <c r="C298" i="41"/>
  <c r="H297" i="41"/>
  <c r="G297" i="41"/>
  <c r="F297" i="41"/>
  <c r="E297" i="41"/>
  <c r="D297" i="41"/>
  <c r="C297" i="41"/>
  <c r="G296" i="41"/>
  <c r="F296" i="41"/>
  <c r="E296" i="41"/>
  <c r="D296" i="41"/>
  <c r="C296" i="41"/>
  <c r="H295" i="41"/>
  <c r="E295" i="41"/>
  <c r="G294" i="41"/>
  <c r="F294" i="41"/>
  <c r="D294" i="41"/>
  <c r="C294" i="41"/>
  <c r="G293" i="41"/>
  <c r="F293" i="41"/>
  <c r="D293" i="41"/>
  <c r="C293" i="41"/>
  <c r="H292" i="41"/>
  <c r="G292" i="41"/>
  <c r="F292" i="41"/>
  <c r="E292" i="41"/>
  <c r="D292" i="41"/>
  <c r="C292" i="41"/>
  <c r="H291" i="41"/>
  <c r="G291" i="41"/>
  <c r="F291" i="41"/>
  <c r="D291" i="41"/>
  <c r="C291" i="41"/>
  <c r="G290" i="41"/>
  <c r="F290" i="41"/>
  <c r="E290" i="41"/>
  <c r="D290" i="41"/>
  <c r="C290" i="41"/>
  <c r="H289" i="41"/>
  <c r="G289" i="41"/>
  <c r="F289" i="41"/>
  <c r="E289" i="41"/>
  <c r="D289" i="41"/>
  <c r="C289" i="41"/>
  <c r="G288" i="41"/>
  <c r="F288" i="41"/>
  <c r="E288" i="41"/>
  <c r="D288" i="41"/>
  <c r="C288" i="41"/>
  <c r="G287" i="41"/>
  <c r="F287" i="41"/>
  <c r="D287" i="41"/>
  <c r="C287" i="41"/>
  <c r="H286" i="41"/>
  <c r="G286" i="41"/>
  <c r="F286" i="41"/>
  <c r="E286" i="41"/>
  <c r="D286" i="41"/>
  <c r="C286" i="41"/>
  <c r="G285" i="41"/>
  <c r="F285" i="41"/>
  <c r="E285" i="41"/>
  <c r="D285" i="41"/>
  <c r="C285" i="41"/>
  <c r="G284" i="41"/>
  <c r="F284" i="41"/>
  <c r="D284" i="41"/>
  <c r="C284" i="41"/>
  <c r="H283" i="41"/>
  <c r="G283" i="41"/>
  <c r="F283" i="41"/>
  <c r="D283" i="41"/>
  <c r="C283" i="41"/>
  <c r="G281" i="41"/>
  <c r="F281" i="41"/>
  <c r="D281" i="41"/>
  <c r="C281" i="41"/>
  <c r="G280" i="41"/>
  <c r="F280" i="41"/>
  <c r="D280" i="41"/>
  <c r="C280" i="41"/>
  <c r="G279" i="41"/>
  <c r="F279" i="41"/>
  <c r="D279" i="41"/>
  <c r="C279" i="41"/>
  <c r="G278" i="41"/>
  <c r="F278" i="41"/>
  <c r="D278" i="41"/>
  <c r="C278" i="41"/>
  <c r="H277" i="41"/>
  <c r="G277" i="41"/>
  <c r="F277" i="41"/>
  <c r="D277" i="41"/>
  <c r="C277" i="41"/>
  <c r="H275" i="41"/>
  <c r="G275" i="41"/>
  <c r="F275" i="41"/>
  <c r="E275" i="41"/>
  <c r="D275" i="41"/>
  <c r="C275" i="41"/>
  <c r="G274" i="41"/>
  <c r="F274" i="41"/>
  <c r="D274" i="41"/>
  <c r="C274" i="41"/>
  <c r="G269" i="41"/>
  <c r="F269" i="41"/>
  <c r="E269" i="41"/>
  <c r="D269" i="41"/>
  <c r="C269" i="41"/>
  <c r="G268" i="41"/>
  <c r="F268" i="41"/>
  <c r="D268" i="41"/>
  <c r="C268" i="41"/>
  <c r="G263" i="41"/>
  <c r="E263" i="41"/>
  <c r="D263" i="41"/>
  <c r="G262" i="41"/>
  <c r="E262" i="41"/>
  <c r="D262" i="41"/>
  <c r="G261" i="41"/>
  <c r="F261" i="41"/>
  <c r="E261" i="41"/>
  <c r="D261" i="41"/>
  <c r="C261" i="41"/>
  <c r="G260" i="41"/>
  <c r="F260" i="41"/>
  <c r="E260" i="41"/>
  <c r="D260" i="41"/>
  <c r="C260" i="41"/>
  <c r="H256" i="41"/>
  <c r="G256" i="41"/>
  <c r="F256" i="41"/>
  <c r="E256" i="41"/>
  <c r="D256" i="41"/>
  <c r="C256" i="41"/>
  <c r="G255" i="41"/>
  <c r="F255" i="41"/>
  <c r="D255" i="41"/>
  <c r="C255" i="41"/>
  <c r="H254" i="41"/>
  <c r="G254" i="41"/>
  <c r="F254" i="41"/>
  <c r="E254" i="41"/>
  <c r="D254" i="41"/>
  <c r="C254" i="41"/>
  <c r="F253" i="41"/>
  <c r="E253" i="41"/>
  <c r="C253" i="41"/>
  <c r="H243" i="41"/>
  <c r="G243" i="41"/>
  <c r="E243" i="41"/>
  <c r="D243" i="41"/>
  <c r="G237" i="41"/>
  <c r="F237" i="41"/>
  <c r="D237" i="41"/>
  <c r="C237" i="41"/>
  <c r="F236" i="41"/>
  <c r="E236" i="41"/>
  <c r="C236" i="41"/>
  <c r="H231" i="41"/>
  <c r="G231" i="41"/>
  <c r="E231" i="41"/>
  <c r="D231" i="41"/>
  <c r="E230" i="41"/>
  <c r="D230" i="41"/>
  <c r="H229" i="41"/>
  <c r="G229" i="41"/>
  <c r="F229" i="41"/>
  <c r="D229" i="41"/>
  <c r="D228" i="41"/>
  <c r="H227" i="41"/>
  <c r="G227" i="41"/>
  <c r="F227" i="41"/>
  <c r="D227" i="41"/>
  <c r="C227" i="41"/>
  <c r="G225" i="41"/>
  <c r="F225" i="41"/>
  <c r="D225" i="41"/>
  <c r="C225" i="41"/>
  <c r="G224" i="41"/>
  <c r="F224" i="41"/>
  <c r="D224" i="41"/>
  <c r="C224" i="41"/>
  <c r="G223" i="41"/>
  <c r="D223" i="41"/>
  <c r="G222" i="41"/>
  <c r="D222" i="41"/>
  <c r="G221" i="41"/>
  <c r="D220" i="41"/>
  <c r="C220" i="41"/>
  <c r="H218" i="41"/>
  <c r="F218" i="41"/>
  <c r="C218" i="41"/>
  <c r="F217" i="41"/>
  <c r="C217" i="41"/>
  <c r="F216" i="41"/>
  <c r="C216" i="41"/>
  <c r="G215" i="41"/>
  <c r="D215" i="41"/>
  <c r="H214" i="41"/>
  <c r="G214" i="41"/>
  <c r="F214" i="41"/>
  <c r="E214" i="41"/>
  <c r="D214" i="41"/>
  <c r="C214" i="41"/>
  <c r="G213" i="41"/>
  <c r="F213" i="41"/>
  <c r="D213" i="41"/>
  <c r="C213" i="41"/>
  <c r="G212" i="41"/>
  <c r="F212" i="41"/>
  <c r="D212" i="41"/>
  <c r="C212" i="41"/>
  <c r="H211" i="41"/>
  <c r="G211" i="41"/>
  <c r="F211" i="41"/>
  <c r="E211" i="41"/>
  <c r="D211" i="41"/>
  <c r="C211" i="41"/>
  <c r="G210" i="41"/>
  <c r="C210" i="41"/>
  <c r="G209" i="41"/>
  <c r="F209" i="41"/>
  <c r="D209" i="41"/>
  <c r="C209" i="41"/>
  <c r="H208" i="41"/>
  <c r="G208" i="41"/>
  <c r="F208" i="41"/>
  <c r="D208" i="41"/>
  <c r="C208" i="41"/>
  <c r="G205" i="41"/>
  <c r="F205" i="41"/>
  <c r="D205" i="41"/>
  <c r="C205" i="41"/>
  <c r="G204" i="41"/>
  <c r="F204" i="41"/>
  <c r="D204" i="41"/>
  <c r="C204" i="41"/>
  <c r="D203" i="41"/>
  <c r="G202" i="41"/>
  <c r="D202" i="41"/>
  <c r="C202" i="41"/>
  <c r="G201" i="41"/>
  <c r="F201" i="41"/>
  <c r="E201" i="41"/>
  <c r="D201" i="41"/>
  <c r="C201" i="41"/>
  <c r="G199" i="41"/>
  <c r="D199" i="41"/>
  <c r="G198" i="41"/>
  <c r="D198" i="41"/>
  <c r="H193" i="41"/>
  <c r="G193" i="41"/>
  <c r="F193" i="41"/>
  <c r="E193" i="41"/>
  <c r="D193" i="41"/>
  <c r="C193" i="41"/>
  <c r="H192" i="41"/>
  <c r="G192" i="41"/>
  <c r="F192" i="41"/>
  <c r="E192" i="41"/>
  <c r="D192" i="41"/>
  <c r="C192" i="41"/>
  <c r="H191" i="41"/>
  <c r="G191" i="41"/>
  <c r="F191" i="41"/>
  <c r="E191" i="41"/>
  <c r="D191" i="41"/>
  <c r="C191" i="41"/>
  <c r="H190" i="41"/>
  <c r="G190" i="41"/>
  <c r="F190" i="41"/>
  <c r="E190" i="41"/>
  <c r="D190" i="41"/>
  <c r="C190" i="41"/>
  <c r="H189" i="41"/>
  <c r="G189" i="41"/>
  <c r="F189" i="41"/>
  <c r="E189" i="41"/>
  <c r="D189" i="41"/>
  <c r="C189" i="41"/>
  <c r="H188" i="41"/>
  <c r="G188" i="41"/>
  <c r="F188" i="41"/>
  <c r="D188" i="41"/>
  <c r="C188" i="41"/>
  <c r="H187" i="41"/>
  <c r="G187" i="41"/>
  <c r="F187" i="41"/>
  <c r="E187" i="41"/>
  <c r="D187" i="41"/>
  <c r="C187" i="41"/>
  <c r="H186" i="41"/>
  <c r="G186" i="41"/>
  <c r="F186" i="41"/>
  <c r="E186" i="41"/>
  <c r="D186" i="41"/>
  <c r="C186" i="41"/>
  <c r="H185" i="41"/>
  <c r="G185" i="41"/>
  <c r="F185" i="41"/>
  <c r="E185" i="41"/>
  <c r="D185" i="41"/>
  <c r="C185" i="41"/>
  <c r="H184" i="41"/>
  <c r="G184" i="41"/>
  <c r="F184" i="41"/>
  <c r="E184" i="41"/>
  <c r="D184" i="41"/>
  <c r="C184" i="41"/>
  <c r="H183" i="41"/>
  <c r="G183" i="41"/>
  <c r="F183" i="41"/>
  <c r="E183" i="41"/>
  <c r="D183" i="41"/>
  <c r="C183" i="41"/>
  <c r="H182" i="41"/>
  <c r="G182" i="41"/>
  <c r="F182" i="41"/>
  <c r="E182" i="41"/>
  <c r="D182" i="41"/>
  <c r="C182" i="41"/>
  <c r="H181" i="41"/>
  <c r="G181" i="41"/>
  <c r="F181" i="41"/>
  <c r="E181" i="41"/>
  <c r="D181" i="41"/>
  <c r="C181" i="41"/>
  <c r="H180" i="41"/>
  <c r="G180" i="41"/>
  <c r="F180" i="41"/>
  <c r="E180" i="41"/>
  <c r="D180" i="41"/>
  <c r="C180" i="41"/>
  <c r="H179" i="41"/>
  <c r="G179" i="41"/>
  <c r="F179" i="41"/>
  <c r="E179" i="41"/>
  <c r="D179" i="41"/>
  <c r="C179" i="41"/>
  <c r="H178" i="41"/>
  <c r="G178" i="41"/>
  <c r="F178" i="41"/>
  <c r="E178" i="41"/>
  <c r="D178" i="41"/>
  <c r="C178" i="41"/>
  <c r="H177" i="41"/>
  <c r="G177" i="41"/>
  <c r="F177" i="41"/>
  <c r="E177" i="41"/>
  <c r="D177" i="41"/>
  <c r="C177" i="41"/>
  <c r="H176" i="41"/>
  <c r="G176" i="41"/>
  <c r="F176" i="41"/>
  <c r="E176" i="41"/>
  <c r="D176" i="41"/>
  <c r="C176" i="41"/>
  <c r="H175" i="41"/>
  <c r="G175" i="41"/>
  <c r="F175" i="41"/>
  <c r="E175" i="41"/>
  <c r="D175" i="41"/>
  <c r="C175" i="41"/>
  <c r="H174" i="41"/>
  <c r="G174" i="41"/>
  <c r="F174" i="41"/>
  <c r="E174" i="41"/>
  <c r="D174" i="41"/>
  <c r="C174" i="41"/>
  <c r="H173" i="41"/>
  <c r="G173" i="41"/>
  <c r="F173" i="41"/>
  <c r="E173" i="41"/>
  <c r="D173" i="41"/>
  <c r="C173" i="41"/>
  <c r="H172" i="41"/>
  <c r="G172" i="41"/>
  <c r="F172" i="41"/>
  <c r="E172" i="41"/>
  <c r="D172" i="41"/>
  <c r="C172" i="41"/>
  <c r="H171" i="41"/>
  <c r="G171" i="41"/>
  <c r="F171" i="41"/>
  <c r="E171" i="41"/>
  <c r="D171" i="41"/>
  <c r="C171" i="41"/>
  <c r="H170" i="41"/>
  <c r="G170" i="41"/>
  <c r="F170" i="41"/>
  <c r="E170" i="41"/>
  <c r="D170" i="41"/>
  <c r="C170" i="41"/>
  <c r="H169" i="41"/>
  <c r="G169" i="41"/>
  <c r="F169" i="41"/>
  <c r="E169" i="41"/>
  <c r="D169" i="41"/>
  <c r="C169" i="41"/>
  <c r="G168" i="41"/>
  <c r="F168" i="41"/>
  <c r="D168" i="41"/>
  <c r="C168" i="41"/>
  <c r="H167" i="41"/>
  <c r="G167" i="41"/>
  <c r="F167" i="41"/>
  <c r="E167" i="41"/>
  <c r="D167" i="41"/>
  <c r="C167" i="41"/>
  <c r="H166" i="41"/>
  <c r="G166" i="41"/>
  <c r="F166" i="41"/>
  <c r="E166" i="41"/>
  <c r="D166" i="41"/>
  <c r="C166" i="41"/>
  <c r="H165" i="41"/>
  <c r="G165" i="41"/>
  <c r="F165" i="41"/>
  <c r="E165" i="41"/>
  <c r="D165" i="41"/>
  <c r="C165" i="41"/>
  <c r="H164" i="41"/>
  <c r="G164" i="41"/>
  <c r="F164" i="41"/>
  <c r="E164" i="41"/>
  <c r="D164" i="41"/>
  <c r="C164" i="41"/>
  <c r="H163" i="41"/>
  <c r="G163" i="41"/>
  <c r="F163" i="41"/>
  <c r="E163" i="41"/>
  <c r="D163" i="41"/>
  <c r="C163" i="41"/>
  <c r="H162" i="41"/>
  <c r="G162" i="41"/>
  <c r="F162" i="41"/>
  <c r="D162" i="41"/>
  <c r="C162" i="41"/>
  <c r="H161" i="41"/>
  <c r="G161" i="41"/>
  <c r="F161" i="41"/>
  <c r="E161" i="41"/>
  <c r="D161" i="41"/>
  <c r="C161" i="41"/>
  <c r="H160" i="41"/>
  <c r="G160" i="41"/>
  <c r="F160" i="41"/>
  <c r="E160" i="41"/>
  <c r="D160" i="41"/>
  <c r="C160" i="41"/>
  <c r="G159" i="41"/>
  <c r="F159" i="41"/>
  <c r="D159" i="41"/>
  <c r="C159" i="41"/>
  <c r="G154" i="41"/>
  <c r="F154" i="41"/>
  <c r="E154" i="41"/>
  <c r="D154" i="41"/>
  <c r="C154" i="41"/>
  <c r="G153" i="41"/>
  <c r="F153" i="41"/>
  <c r="E153" i="41"/>
  <c r="D153" i="41"/>
  <c r="C153" i="41"/>
  <c r="G152" i="41"/>
  <c r="F152" i="41"/>
  <c r="D152" i="41"/>
  <c r="C152" i="41"/>
  <c r="H151" i="41"/>
  <c r="G151" i="41"/>
  <c r="F151" i="41"/>
  <c r="E151" i="41"/>
  <c r="D151" i="41"/>
  <c r="C151" i="41"/>
  <c r="G150" i="41"/>
  <c r="F150" i="41"/>
  <c r="E150" i="41"/>
  <c r="D150" i="41"/>
  <c r="C150" i="41"/>
  <c r="H148" i="41"/>
  <c r="G148" i="41"/>
  <c r="F148" i="41"/>
  <c r="E148" i="41"/>
  <c r="D148" i="41"/>
  <c r="C148" i="41"/>
  <c r="H147" i="41"/>
  <c r="G147" i="41"/>
  <c r="F147" i="41"/>
  <c r="E147" i="41"/>
  <c r="D147" i="41"/>
  <c r="C147" i="41"/>
  <c r="G146" i="41"/>
  <c r="F146" i="41"/>
  <c r="E146" i="41"/>
  <c r="D146" i="41"/>
  <c r="C146" i="41"/>
  <c r="H145" i="41"/>
  <c r="G145" i="41"/>
  <c r="F145" i="41"/>
  <c r="E145" i="41"/>
  <c r="D145" i="41"/>
  <c r="C145" i="41"/>
  <c r="G144" i="41"/>
  <c r="F144" i="41"/>
  <c r="D144" i="41"/>
  <c r="C144" i="41"/>
  <c r="H143" i="41"/>
  <c r="G143" i="41"/>
  <c r="F143" i="41"/>
  <c r="E143" i="41"/>
  <c r="D143" i="41"/>
  <c r="C143" i="41"/>
  <c r="G141" i="41"/>
  <c r="F141" i="41"/>
  <c r="D141" i="41"/>
  <c r="C141" i="41"/>
  <c r="G140" i="41"/>
  <c r="F140" i="41"/>
  <c r="D140" i="41"/>
  <c r="C140" i="41"/>
  <c r="G139" i="41"/>
  <c r="F139" i="41"/>
  <c r="D139" i="41"/>
  <c r="C139" i="41"/>
  <c r="G138" i="41"/>
  <c r="F138" i="41"/>
  <c r="D138" i="41"/>
  <c r="C138" i="41"/>
  <c r="G137" i="41"/>
  <c r="F137" i="41"/>
  <c r="E137" i="41"/>
  <c r="D137" i="41"/>
  <c r="C137" i="41"/>
  <c r="G136" i="41"/>
  <c r="F136" i="41"/>
  <c r="D136" i="41"/>
  <c r="C136" i="41"/>
  <c r="G135" i="41"/>
  <c r="F135" i="41"/>
  <c r="E135" i="41"/>
  <c r="D135" i="41"/>
  <c r="C135" i="41"/>
  <c r="G134" i="41"/>
  <c r="F134" i="41"/>
  <c r="E134" i="41"/>
  <c r="D134" i="41"/>
  <c r="C134" i="41"/>
  <c r="G133" i="41"/>
  <c r="F133" i="41"/>
  <c r="D133" i="41"/>
  <c r="C133" i="41"/>
  <c r="H132" i="41"/>
  <c r="G132" i="41"/>
  <c r="F132" i="41"/>
  <c r="E132" i="41"/>
  <c r="D132" i="41"/>
  <c r="C132" i="41"/>
  <c r="G131" i="41"/>
  <c r="F131" i="41"/>
  <c r="E131" i="41"/>
  <c r="D131" i="41"/>
  <c r="C131" i="41"/>
  <c r="G130" i="41"/>
  <c r="F130" i="41"/>
  <c r="D130" i="41"/>
  <c r="C130" i="41"/>
  <c r="C120" i="41" s="1"/>
  <c r="G128" i="41"/>
  <c r="F128" i="41"/>
  <c r="E128" i="41"/>
  <c r="D128" i="41"/>
  <c r="C128" i="41"/>
  <c r="H127" i="41"/>
  <c r="G127" i="41"/>
  <c r="F127" i="41"/>
  <c r="D127" i="41"/>
  <c r="C127" i="41"/>
  <c r="G126" i="41"/>
  <c r="F126" i="41"/>
  <c r="D126" i="41"/>
  <c r="C126" i="41"/>
  <c r="G125" i="41"/>
  <c r="F125" i="41"/>
  <c r="E125" i="41"/>
  <c r="D125" i="41"/>
  <c r="C125" i="41"/>
  <c r="G124" i="41"/>
  <c r="F124" i="41"/>
  <c r="D124" i="41"/>
  <c r="C124" i="41"/>
  <c r="G122" i="41"/>
  <c r="F122" i="41"/>
  <c r="D122" i="41"/>
  <c r="C122" i="41"/>
  <c r="G121" i="41"/>
  <c r="F121" i="41"/>
  <c r="E121" i="41"/>
  <c r="D121" i="41"/>
  <c r="C121" i="41"/>
  <c r="G120" i="41"/>
  <c r="D120" i="41"/>
  <c r="H116" i="41"/>
  <c r="G116" i="41"/>
  <c r="F116" i="41"/>
  <c r="E116" i="41"/>
  <c r="D116" i="41"/>
  <c r="C116" i="41"/>
  <c r="H115" i="41"/>
  <c r="G115" i="41"/>
  <c r="F115" i="41"/>
  <c r="E115" i="41"/>
  <c r="D115" i="41"/>
  <c r="C115" i="41"/>
  <c r="H110" i="41"/>
  <c r="G110" i="41"/>
  <c r="E110" i="41"/>
  <c r="D110" i="41"/>
  <c r="H109" i="41"/>
  <c r="G109" i="41"/>
  <c r="E109" i="41"/>
  <c r="D109" i="41"/>
  <c r="H108" i="41"/>
  <c r="G108" i="41"/>
  <c r="F108" i="41"/>
  <c r="E108" i="41"/>
  <c r="D108" i="41"/>
  <c r="C108" i="41"/>
  <c r="H107" i="41"/>
  <c r="G107" i="41"/>
  <c r="F107" i="41"/>
  <c r="E107" i="41"/>
  <c r="D107" i="41"/>
  <c r="C107" i="41"/>
  <c r="H103" i="41"/>
  <c r="G103" i="41"/>
  <c r="F103" i="41"/>
  <c r="E103" i="41"/>
  <c r="D103" i="41"/>
  <c r="C103" i="41"/>
  <c r="H102" i="41"/>
  <c r="G102" i="41"/>
  <c r="F102" i="41"/>
  <c r="E102" i="41"/>
  <c r="D102" i="41"/>
  <c r="C102" i="41"/>
  <c r="H101" i="41"/>
  <c r="G101" i="41"/>
  <c r="F101" i="41"/>
  <c r="E101" i="41"/>
  <c r="D101" i="41"/>
  <c r="C101" i="41"/>
  <c r="H100" i="41"/>
  <c r="G100" i="41"/>
  <c r="F100" i="41"/>
  <c r="E100" i="41"/>
  <c r="D100" i="41"/>
  <c r="C100" i="41"/>
  <c r="G90" i="41"/>
  <c r="F90" i="41"/>
  <c r="D90" i="41"/>
  <c r="C90" i="41"/>
  <c r="H85" i="41"/>
  <c r="H84" i="41"/>
  <c r="G84" i="41"/>
  <c r="F84" i="41"/>
  <c r="D84" i="41"/>
  <c r="C84" i="41"/>
  <c r="H83" i="41"/>
  <c r="G83" i="41"/>
  <c r="F83" i="41"/>
  <c r="D83" i="41"/>
  <c r="C83" i="41"/>
  <c r="G78" i="41"/>
  <c r="F78" i="41"/>
  <c r="E78" i="41"/>
  <c r="C78" i="41"/>
  <c r="G77" i="41"/>
  <c r="C77" i="41"/>
  <c r="G76" i="41"/>
  <c r="F76" i="41"/>
  <c r="C76" i="41"/>
  <c r="G75" i="41"/>
  <c r="H74" i="41"/>
  <c r="G74" i="41"/>
  <c r="F74" i="41"/>
  <c r="D74" i="41"/>
  <c r="C74" i="41"/>
  <c r="G72" i="41"/>
  <c r="D72" i="41"/>
  <c r="G71" i="41"/>
  <c r="D71" i="41"/>
  <c r="G70" i="41"/>
  <c r="D70" i="41"/>
  <c r="G69" i="41"/>
  <c r="D69" i="41"/>
  <c r="G68" i="41"/>
  <c r="F68" i="41"/>
  <c r="D68" i="41"/>
  <c r="C68" i="41"/>
  <c r="G67" i="41"/>
  <c r="E67" i="41"/>
  <c r="H65" i="41"/>
  <c r="G65" i="41"/>
  <c r="F65" i="41"/>
  <c r="E65" i="41"/>
  <c r="C65" i="41"/>
  <c r="H64" i="41"/>
  <c r="G64" i="41"/>
  <c r="F64" i="41"/>
  <c r="E64" i="41"/>
  <c r="C64" i="41"/>
  <c r="H63" i="41"/>
  <c r="G63" i="41"/>
  <c r="F63" i="41"/>
  <c r="E63" i="41"/>
  <c r="C63" i="41"/>
  <c r="G62" i="41"/>
  <c r="D62" i="41"/>
  <c r="H61" i="41"/>
  <c r="G61" i="41"/>
  <c r="F61" i="41"/>
  <c r="E61" i="41"/>
  <c r="D61" i="41"/>
  <c r="C61" i="41"/>
  <c r="G60" i="41"/>
  <c r="F60" i="41"/>
  <c r="D60" i="41"/>
  <c r="C60" i="41"/>
  <c r="H59" i="41"/>
  <c r="G59" i="41"/>
  <c r="F59" i="41"/>
  <c r="E59" i="41"/>
  <c r="D59" i="41"/>
  <c r="C59" i="41"/>
  <c r="H58" i="41"/>
  <c r="G58" i="41"/>
  <c r="F58" i="41"/>
  <c r="E58" i="41"/>
  <c r="D58" i="41"/>
  <c r="C58" i="41"/>
  <c r="G57" i="41"/>
  <c r="D57" i="41"/>
  <c r="H56" i="41"/>
  <c r="G56" i="41"/>
  <c r="F56" i="41"/>
  <c r="E56" i="41"/>
  <c r="D56" i="41"/>
  <c r="C56" i="41"/>
  <c r="H55" i="41"/>
  <c r="G55" i="41"/>
  <c r="F55" i="41"/>
  <c r="E55" i="41"/>
  <c r="D55" i="41"/>
  <c r="G54" i="41"/>
  <c r="F54" i="41"/>
  <c r="D54" i="41"/>
  <c r="C54" i="41"/>
  <c r="G52" i="41"/>
  <c r="D52" i="41"/>
  <c r="G51" i="41"/>
  <c r="D51" i="41"/>
  <c r="G50" i="41"/>
  <c r="G49" i="41"/>
  <c r="E49" i="41"/>
  <c r="C49" i="41"/>
  <c r="G48" i="41"/>
  <c r="F48" i="41"/>
  <c r="E48" i="41"/>
  <c r="D48" i="41"/>
  <c r="C48" i="41"/>
  <c r="G46" i="41"/>
  <c r="F46" i="41"/>
  <c r="C46" i="41"/>
  <c r="G45" i="41"/>
  <c r="F45" i="41"/>
  <c r="D45" i="41"/>
  <c r="C45" i="41"/>
  <c r="H40" i="41"/>
  <c r="G40" i="41"/>
  <c r="F40" i="41"/>
  <c r="E40" i="41"/>
  <c r="D40" i="41"/>
  <c r="C40" i="41"/>
  <c r="H39" i="41"/>
  <c r="G39" i="41"/>
  <c r="F39" i="41"/>
  <c r="E39" i="41"/>
  <c r="D39" i="41"/>
  <c r="C39" i="41"/>
  <c r="H38" i="41"/>
  <c r="G38" i="41"/>
  <c r="F38" i="41"/>
  <c r="E38" i="41"/>
  <c r="D38" i="41"/>
  <c r="C38" i="41"/>
  <c r="H37" i="41"/>
  <c r="G37" i="41"/>
  <c r="F37" i="41"/>
  <c r="E37" i="41"/>
  <c r="D37" i="41"/>
  <c r="C37" i="41"/>
  <c r="H36" i="41"/>
  <c r="G36" i="41"/>
  <c r="F36" i="41"/>
  <c r="E36" i="41"/>
  <c r="D36" i="41"/>
  <c r="C36" i="41"/>
  <c r="G35" i="41"/>
  <c r="F35" i="41"/>
  <c r="D35" i="41"/>
  <c r="C35" i="41"/>
  <c r="H34" i="41"/>
  <c r="G34" i="41"/>
  <c r="F34" i="41"/>
  <c r="E34" i="41"/>
  <c r="D34" i="41"/>
  <c r="C34" i="41"/>
  <c r="H33" i="41"/>
  <c r="G33" i="41"/>
  <c r="F33" i="41"/>
  <c r="E33" i="41"/>
  <c r="D33" i="41"/>
  <c r="C33" i="41"/>
  <c r="H32" i="41"/>
  <c r="G32" i="41"/>
  <c r="F32" i="41"/>
  <c r="E32" i="41"/>
  <c r="D32" i="41"/>
  <c r="C32" i="41"/>
  <c r="H31" i="41"/>
  <c r="G31" i="41"/>
  <c r="F31" i="41"/>
  <c r="E31" i="41"/>
  <c r="D31" i="41"/>
  <c r="C31" i="41"/>
  <c r="H30" i="41"/>
  <c r="G30" i="41"/>
  <c r="F30" i="41"/>
  <c r="E30" i="41"/>
  <c r="D30" i="41"/>
  <c r="C30" i="41"/>
  <c r="H29" i="41"/>
  <c r="G29" i="41"/>
  <c r="F29" i="41"/>
  <c r="E29" i="41"/>
  <c r="D29" i="41"/>
  <c r="C29" i="41"/>
  <c r="G28" i="41"/>
  <c r="F28" i="41"/>
  <c r="D28" i="41"/>
  <c r="C28" i="41"/>
  <c r="H27" i="41"/>
  <c r="G27" i="41"/>
  <c r="F27" i="41"/>
  <c r="E27" i="41"/>
  <c r="D27" i="41"/>
  <c r="C27" i="41"/>
  <c r="H26" i="41"/>
  <c r="G26" i="41"/>
  <c r="F26" i="41"/>
  <c r="E26" i="41"/>
  <c r="D26" i="41"/>
  <c r="C26" i="41"/>
  <c r="H25" i="41"/>
  <c r="G25" i="41"/>
  <c r="F25" i="41"/>
  <c r="E25" i="41"/>
  <c r="D25" i="41"/>
  <c r="C25" i="41"/>
  <c r="H24" i="41"/>
  <c r="G24" i="41"/>
  <c r="F24" i="41"/>
  <c r="E24" i="41"/>
  <c r="D24" i="41"/>
  <c r="C24" i="41"/>
  <c r="H23" i="41"/>
  <c r="G23" i="41"/>
  <c r="F23" i="41"/>
  <c r="E23" i="41"/>
  <c r="D23" i="41"/>
  <c r="C23" i="41"/>
  <c r="H22" i="41"/>
  <c r="G22" i="41"/>
  <c r="F22" i="41"/>
  <c r="E22" i="41"/>
  <c r="D22" i="41"/>
  <c r="C22" i="41"/>
  <c r="H21" i="41"/>
  <c r="G21" i="41"/>
  <c r="F21" i="41"/>
  <c r="E21" i="41"/>
  <c r="D21" i="41"/>
  <c r="C21" i="41"/>
  <c r="H20" i="41"/>
  <c r="G20" i="41"/>
  <c r="F20" i="41"/>
  <c r="E20" i="41"/>
  <c r="D20" i="41"/>
  <c r="C20" i="41"/>
  <c r="H19" i="41"/>
  <c r="G19" i="41"/>
  <c r="F19" i="41"/>
  <c r="E19" i="41"/>
  <c r="D19" i="41"/>
  <c r="C19" i="41"/>
  <c r="H18" i="41"/>
  <c r="G18" i="41"/>
  <c r="F18" i="41"/>
  <c r="E18" i="41"/>
  <c r="D18" i="41"/>
  <c r="C18" i="41"/>
  <c r="H17" i="41"/>
  <c r="G17" i="41"/>
  <c r="F17" i="41"/>
  <c r="E17" i="41"/>
  <c r="D17" i="41"/>
  <c r="C17" i="41"/>
  <c r="H16" i="41"/>
  <c r="G16" i="41"/>
  <c r="F16" i="41"/>
  <c r="E16" i="41"/>
  <c r="D16" i="41"/>
  <c r="C16" i="41"/>
  <c r="G15" i="41"/>
  <c r="F15" i="41"/>
  <c r="D15" i="41"/>
  <c r="C15" i="41"/>
  <c r="H14" i="41"/>
  <c r="G14" i="41"/>
  <c r="F14" i="41"/>
  <c r="E14" i="41"/>
  <c r="D14" i="41"/>
  <c r="C14" i="41"/>
  <c r="H13" i="41"/>
  <c r="G13" i="41"/>
  <c r="F13" i="41"/>
  <c r="E13" i="41"/>
  <c r="D13" i="41"/>
  <c r="C13" i="41"/>
  <c r="H12" i="41"/>
  <c r="G12" i="41"/>
  <c r="F12" i="41"/>
  <c r="E12" i="41"/>
  <c r="D12" i="41"/>
  <c r="C12" i="41"/>
  <c r="H11" i="41"/>
  <c r="G11" i="41"/>
  <c r="F11" i="41"/>
  <c r="E11" i="41"/>
  <c r="D11" i="41"/>
  <c r="C11" i="41"/>
  <c r="H10" i="41"/>
  <c r="G10" i="41"/>
  <c r="F10" i="41"/>
  <c r="E10" i="41"/>
  <c r="D10" i="41"/>
  <c r="C10" i="41"/>
  <c r="H9" i="41"/>
  <c r="G9" i="41"/>
  <c r="F9" i="41"/>
  <c r="E9" i="41"/>
  <c r="D9" i="41"/>
  <c r="C9" i="41"/>
  <c r="H8" i="41"/>
  <c r="G8" i="41"/>
  <c r="F8" i="41"/>
  <c r="E8" i="41"/>
  <c r="D8" i="41"/>
  <c r="C8" i="41"/>
  <c r="H7" i="41"/>
  <c r="G7" i="41"/>
  <c r="F7" i="41"/>
  <c r="E7" i="41"/>
  <c r="D7" i="41"/>
  <c r="C7" i="41"/>
  <c r="G6" i="41"/>
  <c r="F6" i="41"/>
  <c r="D6" i="41"/>
  <c r="C6" i="41"/>
  <c r="H116" i="42"/>
  <c r="E116" i="42"/>
  <c r="G115" i="42"/>
  <c r="G110" i="42"/>
  <c r="D110" i="42"/>
  <c r="G109" i="42"/>
  <c r="D109" i="42"/>
  <c r="G108" i="42"/>
  <c r="D108" i="42"/>
  <c r="G107" i="42"/>
  <c r="D107" i="42"/>
  <c r="H103" i="42"/>
  <c r="H102" i="42"/>
  <c r="H101" i="42"/>
  <c r="G100" i="42"/>
  <c r="D100" i="42"/>
  <c r="G90" i="42"/>
  <c r="F90" i="42"/>
  <c r="D90" i="42"/>
  <c r="C90" i="42"/>
  <c r="G83" i="42"/>
  <c r="D83" i="42"/>
  <c r="H78" i="42"/>
  <c r="E78" i="42"/>
  <c r="C78" i="42"/>
  <c r="E77" i="42"/>
  <c r="C77" i="42"/>
  <c r="G76" i="42"/>
  <c r="F76" i="42"/>
  <c r="C76" i="42"/>
  <c r="G75" i="42"/>
  <c r="F75" i="42"/>
  <c r="D74" i="42"/>
  <c r="C74" i="42"/>
  <c r="G72" i="42"/>
  <c r="F72" i="42"/>
  <c r="D72" i="42"/>
  <c r="G71" i="42"/>
  <c r="F71" i="42"/>
  <c r="D71" i="42"/>
  <c r="G70" i="42"/>
  <c r="D70" i="42"/>
  <c r="G69" i="42"/>
  <c r="D69" i="42"/>
  <c r="E68" i="42"/>
  <c r="D68" i="42"/>
  <c r="C68" i="42"/>
  <c r="G67" i="42"/>
  <c r="F67" i="42"/>
  <c r="E67" i="42"/>
  <c r="H65" i="42"/>
  <c r="E65" i="42"/>
  <c r="C65" i="42"/>
  <c r="H64" i="42"/>
  <c r="E64" i="42"/>
  <c r="C64" i="42"/>
  <c r="H63" i="42"/>
  <c r="E63" i="42"/>
  <c r="C63" i="42"/>
  <c r="G62" i="42"/>
  <c r="F62" i="42"/>
  <c r="D62" i="42"/>
  <c r="G61" i="42"/>
  <c r="F61" i="42"/>
  <c r="E61" i="42"/>
  <c r="D61" i="42"/>
  <c r="C61" i="42"/>
  <c r="H60" i="42"/>
  <c r="G60" i="42"/>
  <c r="F60" i="42"/>
  <c r="D60" i="42"/>
  <c r="C60" i="42"/>
  <c r="H59" i="42"/>
  <c r="G59" i="42"/>
  <c r="F59" i="42"/>
  <c r="E59" i="42"/>
  <c r="D59" i="42"/>
  <c r="C59" i="42"/>
  <c r="G58" i="42"/>
  <c r="F58" i="42"/>
  <c r="D58" i="42"/>
  <c r="C58" i="42"/>
  <c r="G57" i="42"/>
  <c r="D57" i="42"/>
  <c r="H56" i="42"/>
  <c r="G56" i="42"/>
  <c r="F56" i="42"/>
  <c r="E56" i="42"/>
  <c r="D56" i="42"/>
  <c r="C56" i="42"/>
  <c r="G55" i="42"/>
  <c r="F55" i="42"/>
  <c r="D55" i="42"/>
  <c r="G54" i="42"/>
  <c r="D54" i="42"/>
  <c r="C54" i="42"/>
  <c r="G52" i="42"/>
  <c r="F52" i="42"/>
  <c r="D52" i="42"/>
  <c r="G51" i="42"/>
  <c r="F51" i="42"/>
  <c r="D51" i="42"/>
  <c r="G50" i="42"/>
  <c r="F50" i="42"/>
  <c r="E49" i="42"/>
  <c r="C49" i="42"/>
  <c r="H48" i="42"/>
  <c r="G48" i="42"/>
  <c r="F48" i="42"/>
  <c r="D48" i="42"/>
  <c r="C48" i="42"/>
  <c r="C46" i="42"/>
  <c r="G45" i="42"/>
  <c r="D45" i="42"/>
  <c r="C45" i="42"/>
  <c r="H40" i="42"/>
  <c r="G40" i="42"/>
  <c r="F40" i="42"/>
  <c r="E40" i="42"/>
  <c r="D40" i="42"/>
  <c r="C40" i="42"/>
  <c r="H39" i="42"/>
  <c r="G39" i="42"/>
  <c r="F39" i="42"/>
  <c r="E39" i="42"/>
  <c r="D39" i="42"/>
  <c r="C39" i="42"/>
  <c r="H38" i="42"/>
  <c r="G38" i="42"/>
  <c r="F38" i="42"/>
  <c r="E38" i="42"/>
  <c r="D38" i="42"/>
  <c r="C38" i="42"/>
  <c r="H37" i="42"/>
  <c r="G37" i="42"/>
  <c r="F37" i="42"/>
  <c r="E37" i="42"/>
  <c r="D37" i="42"/>
  <c r="C37" i="42"/>
  <c r="C35" i="42" s="1"/>
  <c r="H36" i="42"/>
  <c r="G36" i="42"/>
  <c r="F36" i="42"/>
  <c r="E36" i="42"/>
  <c r="D36" i="42"/>
  <c r="C36" i="42"/>
  <c r="H35" i="42"/>
  <c r="G35" i="42"/>
  <c r="F35" i="42"/>
  <c r="E35" i="42"/>
  <c r="D35" i="42"/>
  <c r="H34" i="42"/>
  <c r="G34" i="42"/>
  <c r="F34" i="42"/>
  <c r="E34" i="42"/>
  <c r="D34" i="42"/>
  <c r="C34" i="42"/>
  <c r="H33" i="42"/>
  <c r="G33" i="42"/>
  <c r="F33" i="42"/>
  <c r="E33" i="42"/>
  <c r="D33" i="42"/>
  <c r="C33" i="42"/>
  <c r="H32" i="42"/>
  <c r="G32" i="42"/>
  <c r="F32" i="42"/>
  <c r="E32" i="42"/>
  <c r="D32" i="42"/>
  <c r="C32" i="42"/>
  <c r="H31" i="42"/>
  <c r="G31" i="42"/>
  <c r="F31" i="42"/>
  <c r="E31" i="42"/>
  <c r="D31" i="42"/>
  <c r="C31" i="42"/>
  <c r="H30" i="42"/>
  <c r="G30" i="42"/>
  <c r="F30" i="42"/>
  <c r="E30" i="42"/>
  <c r="D30" i="42"/>
  <c r="C30" i="42"/>
  <c r="H29" i="42"/>
  <c r="G29" i="42"/>
  <c r="F29" i="42"/>
  <c r="E29" i="42"/>
  <c r="D29" i="42"/>
  <c r="C29" i="42"/>
  <c r="C28" i="42" s="1"/>
  <c r="H28" i="42"/>
  <c r="G28" i="42"/>
  <c r="F28" i="42"/>
  <c r="E28" i="42"/>
  <c r="D28" i="42"/>
  <c r="H27" i="42"/>
  <c r="G27" i="42"/>
  <c r="F27" i="42"/>
  <c r="E27" i="42"/>
  <c r="D27" i="42"/>
  <c r="C27" i="42"/>
  <c r="H26" i="42"/>
  <c r="G26" i="42"/>
  <c r="F26" i="42"/>
  <c r="E26" i="42"/>
  <c r="D26" i="42"/>
  <c r="C26" i="42"/>
  <c r="H25" i="42"/>
  <c r="G25" i="42"/>
  <c r="F25" i="42"/>
  <c r="E25" i="42"/>
  <c r="D25" i="42"/>
  <c r="C25" i="42"/>
  <c r="H24" i="42"/>
  <c r="G24" i="42"/>
  <c r="F24" i="42"/>
  <c r="E24" i="42"/>
  <c r="D24" i="42"/>
  <c r="C24" i="42"/>
  <c r="H23" i="42"/>
  <c r="G23" i="42"/>
  <c r="F23" i="42"/>
  <c r="E23" i="42"/>
  <c r="D23" i="42"/>
  <c r="C23" i="42"/>
  <c r="H22" i="42"/>
  <c r="G22" i="42"/>
  <c r="F22" i="42"/>
  <c r="E22" i="42"/>
  <c r="D22" i="42"/>
  <c r="C22" i="42"/>
  <c r="H21" i="42"/>
  <c r="G21" i="42"/>
  <c r="F21" i="42"/>
  <c r="E21" i="42"/>
  <c r="D21" i="42"/>
  <c r="C21" i="42"/>
  <c r="H20" i="42"/>
  <c r="G20" i="42"/>
  <c r="F20" i="42"/>
  <c r="E20" i="42"/>
  <c r="D20" i="42"/>
  <c r="C20" i="42"/>
  <c r="H19" i="42"/>
  <c r="G19" i="42"/>
  <c r="F19" i="42"/>
  <c r="E19" i="42"/>
  <c r="D19" i="42"/>
  <c r="C19" i="42"/>
  <c r="H18" i="42"/>
  <c r="G18" i="42"/>
  <c r="F18" i="42"/>
  <c r="E18" i="42"/>
  <c r="D18" i="42"/>
  <c r="C18" i="42"/>
  <c r="H17" i="42"/>
  <c r="G17" i="42"/>
  <c r="F17" i="42"/>
  <c r="E17" i="42"/>
  <c r="D17" i="42"/>
  <c r="C17" i="42"/>
  <c r="H16" i="42"/>
  <c r="G16" i="42"/>
  <c r="F16" i="42"/>
  <c r="E16" i="42"/>
  <c r="D16" i="42"/>
  <c r="C16" i="42"/>
  <c r="H15" i="42"/>
  <c r="G15" i="42"/>
  <c r="F15" i="42"/>
  <c r="E15" i="42"/>
  <c r="D15" i="42"/>
  <c r="C15" i="42"/>
  <c r="H14" i="42"/>
  <c r="G14" i="42"/>
  <c r="F14" i="42"/>
  <c r="E14" i="42"/>
  <c r="D14" i="42"/>
  <c r="C14" i="42"/>
  <c r="H13" i="42"/>
  <c r="G13" i="42"/>
  <c r="F13" i="42"/>
  <c r="E13" i="42"/>
  <c r="D13" i="42"/>
  <c r="C13" i="42"/>
  <c r="H12" i="42"/>
  <c r="G12" i="42"/>
  <c r="F12" i="42"/>
  <c r="E12" i="42"/>
  <c r="D12" i="42"/>
  <c r="C12" i="42"/>
  <c r="H11" i="42"/>
  <c r="G11" i="42"/>
  <c r="F11" i="42"/>
  <c r="E11" i="42"/>
  <c r="D11" i="42"/>
  <c r="C11" i="42"/>
  <c r="H10" i="42"/>
  <c r="G10" i="42"/>
  <c r="F10" i="42"/>
  <c r="E10" i="42"/>
  <c r="D10" i="42"/>
  <c r="C10" i="42"/>
  <c r="H9" i="42"/>
  <c r="G9" i="42"/>
  <c r="F9" i="42"/>
  <c r="E9" i="42"/>
  <c r="D9" i="42"/>
  <c r="C9" i="42"/>
  <c r="H8" i="42"/>
  <c r="G8" i="42"/>
  <c r="F8" i="42"/>
  <c r="E8" i="42"/>
  <c r="D8" i="42"/>
  <c r="C8" i="42"/>
  <c r="H7" i="42"/>
  <c r="G7" i="42"/>
  <c r="F7" i="42"/>
  <c r="E7" i="42"/>
  <c r="D7" i="42"/>
  <c r="C7" i="42"/>
  <c r="H6" i="42"/>
  <c r="G6" i="42"/>
  <c r="F6" i="42"/>
  <c r="D6" i="42"/>
  <c r="R66" i="4"/>
  <c r="R39" i="4" s="1"/>
  <c r="Q66" i="4"/>
  <c r="P66" i="4"/>
  <c r="Q53" i="4"/>
  <c r="P53" i="4"/>
  <c r="S5" i="47" s="1"/>
  <c r="O53" i="4"/>
  <c r="O52" i="4"/>
  <c r="P49" i="4"/>
  <c r="O49" i="4"/>
  <c r="O37" i="48" s="1"/>
  <c r="N49" i="4"/>
  <c r="N37" i="48" s="1"/>
  <c r="M49" i="4"/>
  <c r="M37" i="48" s="1"/>
  <c r="O48" i="4"/>
  <c r="N48" i="4"/>
  <c r="N26" i="48" s="1"/>
  <c r="M48" i="4"/>
  <c r="M26" i="48" s="1"/>
  <c r="L48" i="4"/>
  <c r="K48" i="4"/>
  <c r="J48" i="4"/>
  <c r="I48" i="4"/>
  <c r="H48" i="4"/>
  <c r="Q41" i="4"/>
  <c r="O41" i="4"/>
  <c r="N41" i="4"/>
  <c r="M41" i="4"/>
  <c r="Q39" i="4"/>
  <c r="P39" i="4"/>
  <c r="P28" i="4"/>
  <c r="P33" i="48" s="1"/>
  <c r="O28" i="4"/>
  <c r="O33" i="48" s="1"/>
  <c r="N28" i="4"/>
  <c r="N33" i="48" s="1"/>
  <c r="M28" i="4"/>
  <c r="M33" i="48" s="1"/>
  <c r="L28" i="4"/>
  <c r="L33" i="48" s="1"/>
  <c r="K28" i="4"/>
  <c r="K33" i="48" s="1"/>
  <c r="J28" i="4"/>
  <c r="J33" i="48" s="1"/>
  <c r="I28" i="4"/>
  <c r="I33" i="48" s="1"/>
  <c r="H28" i="4"/>
  <c r="H33" i="48" s="1"/>
  <c r="G28" i="4"/>
  <c r="G33" i="48" s="1"/>
  <c r="F28" i="4"/>
  <c r="F33" i="48" s="1"/>
  <c r="E28" i="4"/>
  <c r="E33" i="48" s="1"/>
  <c r="D28" i="4"/>
  <c r="D33" i="48" s="1"/>
  <c r="C28" i="4"/>
  <c r="C33" i="48" s="1"/>
  <c r="P27" i="4"/>
  <c r="P22" i="48" s="1"/>
  <c r="O27" i="4"/>
  <c r="O22" i="48" s="1"/>
  <c r="N27" i="4"/>
  <c r="N22" i="48" s="1"/>
  <c r="M27" i="4"/>
  <c r="M22" i="48" s="1"/>
  <c r="L27" i="4"/>
  <c r="L22" i="48" s="1"/>
  <c r="K27" i="4"/>
  <c r="K22" i="48" s="1"/>
  <c r="J27" i="4"/>
  <c r="J22" i="48" s="1"/>
  <c r="I27" i="4"/>
  <c r="I22" i="48" s="1"/>
  <c r="H27" i="4"/>
  <c r="H22" i="48" s="1"/>
  <c r="G27" i="4"/>
  <c r="G22" i="48" s="1"/>
  <c r="F27" i="4"/>
  <c r="F22" i="48" s="1"/>
  <c r="E27" i="4"/>
  <c r="E22" i="48" s="1"/>
  <c r="D27" i="4"/>
  <c r="D22" i="48" s="1"/>
  <c r="C27" i="4"/>
  <c r="C22" i="48" s="1"/>
  <c r="P24" i="4"/>
  <c r="P14" i="48" s="1"/>
  <c r="P34" i="48" s="1"/>
  <c r="O24" i="4"/>
  <c r="O14" i="48" s="1"/>
  <c r="O34" i="48" s="1"/>
  <c r="N24" i="4"/>
  <c r="N14" i="48" s="1"/>
  <c r="N34" i="48" s="1"/>
  <c r="M24" i="4"/>
  <c r="M14" i="48" s="1"/>
  <c r="M34" i="48" s="1"/>
  <c r="L24" i="4"/>
  <c r="L14" i="48" s="1"/>
  <c r="L34" i="48" s="1"/>
  <c r="K24" i="4"/>
  <c r="K14" i="48" s="1"/>
  <c r="K34" i="48" s="1"/>
  <c r="J24" i="4"/>
  <c r="J14" i="48" s="1"/>
  <c r="J34" i="48" s="1"/>
  <c r="I24" i="4"/>
  <c r="I14" i="48" s="1"/>
  <c r="I34" i="48" s="1"/>
  <c r="H24" i="4"/>
  <c r="H14" i="48" s="1"/>
  <c r="H34" i="48" s="1"/>
  <c r="G24" i="4"/>
  <c r="G14" i="48" s="1"/>
  <c r="G34" i="48" s="1"/>
  <c r="F24" i="4"/>
  <c r="F14" i="48" s="1"/>
  <c r="F34" i="48" s="1"/>
  <c r="E24" i="4"/>
  <c r="E14" i="48" s="1"/>
  <c r="E34" i="48" s="1"/>
  <c r="D24" i="4"/>
  <c r="D14" i="48" s="1"/>
  <c r="D34" i="48" s="1"/>
  <c r="C24" i="4"/>
  <c r="C14" i="48" s="1"/>
  <c r="C34" i="48" s="1"/>
  <c r="Q23" i="4"/>
  <c r="Q5" i="48" s="1"/>
  <c r="Q23" i="48" s="1"/>
  <c r="P23" i="4"/>
  <c r="P5" i="48" s="1"/>
  <c r="P23" i="48" s="1"/>
  <c r="O23" i="4"/>
  <c r="O5" i="48" s="1"/>
  <c r="O23" i="48" s="1"/>
  <c r="N23" i="4"/>
  <c r="N5" i="48" s="1"/>
  <c r="N23" i="48" s="1"/>
  <c r="M23" i="4"/>
  <c r="M5" i="48" s="1"/>
  <c r="M23" i="48" s="1"/>
  <c r="L23" i="4"/>
  <c r="L5" i="48" s="1"/>
  <c r="L23" i="48" s="1"/>
  <c r="K23" i="4"/>
  <c r="K5" i="48" s="1"/>
  <c r="K23" i="48" s="1"/>
  <c r="J23" i="4"/>
  <c r="J5" i="48" s="1"/>
  <c r="J23" i="48" s="1"/>
  <c r="I23" i="4"/>
  <c r="I5" i="48" s="1"/>
  <c r="I23" i="48" s="1"/>
  <c r="H23" i="4"/>
  <c r="H5" i="48" s="1"/>
  <c r="H23" i="48" s="1"/>
  <c r="G23" i="4"/>
  <c r="G5" i="48" s="1"/>
  <c r="G23" i="48" s="1"/>
  <c r="F23" i="4"/>
  <c r="F5" i="48" s="1"/>
  <c r="F23" i="48" s="1"/>
  <c r="E23" i="4"/>
  <c r="E5" i="48" s="1"/>
  <c r="E23" i="48" s="1"/>
  <c r="D23" i="4"/>
  <c r="D5" i="48" s="1"/>
  <c r="D23" i="48" s="1"/>
  <c r="C23" i="4"/>
  <c r="C5" i="48" s="1"/>
  <c r="C23" i="48" s="1"/>
  <c r="P20" i="4"/>
  <c r="O20" i="4"/>
  <c r="N20" i="4"/>
  <c r="M20" i="4"/>
  <c r="L20" i="4"/>
  <c r="K20" i="4"/>
  <c r="J20" i="4"/>
  <c r="I20" i="4"/>
  <c r="H20" i="4"/>
  <c r="G20" i="4"/>
  <c r="F20" i="4"/>
  <c r="E20" i="4"/>
  <c r="D20" i="4"/>
  <c r="C20" i="4"/>
  <c r="P15" i="4"/>
  <c r="O15" i="4"/>
  <c r="O35" i="48" s="1"/>
  <c r="N15" i="4"/>
  <c r="N35" i="48" s="1"/>
  <c r="M15" i="4"/>
  <c r="M35" i="48" s="1"/>
  <c r="L15" i="4"/>
  <c r="L35" i="48" s="1"/>
  <c r="K15" i="4"/>
  <c r="K35" i="48" s="1"/>
  <c r="J15" i="4"/>
  <c r="J35" i="48" s="1"/>
  <c r="I15" i="4"/>
  <c r="I35" i="48" s="1"/>
  <c r="H15" i="4"/>
  <c r="H35" i="48" s="1"/>
  <c r="G15" i="4"/>
  <c r="G35" i="48" s="1"/>
  <c r="F15" i="4"/>
  <c r="F35" i="48" s="1"/>
  <c r="E15" i="4"/>
  <c r="E35" i="48" s="1"/>
  <c r="D15" i="4"/>
  <c r="D35" i="48" s="1"/>
  <c r="P14" i="4"/>
  <c r="O14" i="4"/>
  <c r="O24" i="48" s="1"/>
  <c r="N14" i="4"/>
  <c r="N24" i="48" s="1"/>
  <c r="M14" i="4"/>
  <c r="M24" i="48" s="1"/>
  <c r="L14" i="4"/>
  <c r="L24" i="48" s="1"/>
  <c r="K14" i="4"/>
  <c r="K24" i="48" s="1"/>
  <c r="J14" i="4"/>
  <c r="J24" i="48" s="1"/>
  <c r="I14" i="4"/>
  <c r="I24" i="48" s="1"/>
  <c r="H14" i="4"/>
  <c r="H24" i="48" s="1"/>
  <c r="G14" i="4"/>
  <c r="G24" i="48" s="1"/>
  <c r="F14" i="4"/>
  <c r="F24" i="48" s="1"/>
  <c r="E14" i="4"/>
  <c r="E24" i="48" s="1"/>
  <c r="D14" i="4"/>
  <c r="D24" i="48" s="1"/>
  <c r="P11" i="4"/>
  <c r="P15" i="48" s="1"/>
  <c r="P36" i="48" s="1"/>
  <c r="O11" i="4"/>
  <c r="O15" i="48" s="1"/>
  <c r="O36" i="48" s="1"/>
  <c r="N11" i="4"/>
  <c r="N15" i="48" s="1"/>
  <c r="N36" i="48" s="1"/>
  <c r="M11" i="4"/>
  <c r="M15" i="48" s="1"/>
  <c r="M36" i="48" s="1"/>
  <c r="L11" i="4"/>
  <c r="L15" i="48" s="1"/>
  <c r="L36" i="48" s="1"/>
  <c r="K11" i="4"/>
  <c r="K15" i="48" s="1"/>
  <c r="K36" i="48" s="1"/>
  <c r="J11" i="4"/>
  <c r="J15" i="48" s="1"/>
  <c r="J36" i="48" s="1"/>
  <c r="I11" i="4"/>
  <c r="I15" i="48" s="1"/>
  <c r="I36" i="48" s="1"/>
  <c r="H11" i="4"/>
  <c r="H15" i="48" s="1"/>
  <c r="H36" i="48" s="1"/>
  <c r="G11" i="4"/>
  <c r="G15" i="48" s="1"/>
  <c r="G36" i="48" s="1"/>
  <c r="F11" i="4"/>
  <c r="F15" i="48" s="1"/>
  <c r="F36" i="48" s="1"/>
  <c r="E11" i="4"/>
  <c r="E15" i="48" s="1"/>
  <c r="E36" i="48" s="1"/>
  <c r="D11" i="4"/>
  <c r="D15" i="48" s="1"/>
  <c r="D36" i="48" s="1"/>
  <c r="P10" i="4"/>
  <c r="P6" i="48" s="1"/>
  <c r="P25" i="48" s="1"/>
  <c r="O10" i="4"/>
  <c r="O6" i="48" s="1"/>
  <c r="O25" i="48" s="1"/>
  <c r="N10" i="4"/>
  <c r="N6" i="48" s="1"/>
  <c r="N25" i="48" s="1"/>
  <c r="M10" i="4"/>
  <c r="M6" i="48" s="1"/>
  <c r="M25" i="48" s="1"/>
  <c r="L10" i="4"/>
  <c r="L6" i="48" s="1"/>
  <c r="L25" i="48" s="1"/>
  <c r="K10" i="4"/>
  <c r="K6" i="48" s="1"/>
  <c r="K25" i="48" s="1"/>
  <c r="J10" i="4"/>
  <c r="J6" i="48" s="1"/>
  <c r="J25" i="48" s="1"/>
  <c r="I10" i="4"/>
  <c r="I6" i="48" s="1"/>
  <c r="I25" i="48" s="1"/>
  <c r="H10" i="4"/>
  <c r="H6" i="48" s="1"/>
  <c r="H25" i="48" s="1"/>
  <c r="G10" i="4"/>
  <c r="G6" i="48" s="1"/>
  <c r="G25" i="48" s="1"/>
  <c r="F10" i="4"/>
  <c r="F6" i="48" s="1"/>
  <c r="F25" i="48" s="1"/>
  <c r="E10" i="4"/>
  <c r="E6" i="48" s="1"/>
  <c r="E25" i="48" s="1"/>
  <c r="D10" i="4"/>
  <c r="D6" i="48" s="1"/>
  <c r="D25" i="48" s="1"/>
  <c r="P7" i="4"/>
  <c r="O7" i="4"/>
  <c r="N7" i="4"/>
  <c r="M7" i="4"/>
  <c r="L7" i="4"/>
  <c r="K7" i="4"/>
  <c r="J7" i="4"/>
  <c r="I7" i="4"/>
  <c r="H7" i="4"/>
  <c r="G7" i="4"/>
  <c r="F7" i="4"/>
  <c r="E7" i="4"/>
  <c r="D7" i="4"/>
  <c r="F120" i="41" l="1"/>
  <c r="C6" i="42"/>
  <c r="AP7" i="39"/>
  <c r="AP3" i="39"/>
  <c r="AP7" i="38"/>
  <c r="AP3" i="38"/>
  <c r="AP7" i="37"/>
  <c r="AP3" i="37"/>
  <c r="AP3" i="35"/>
  <c r="AP7" i="36"/>
  <c r="AP7" i="35"/>
  <c r="AP3" i="36"/>
  <c r="AP7" i="34"/>
  <c r="AP3" i="34"/>
  <c r="AP7" i="33"/>
  <c r="AP3" i="33"/>
  <c r="AP7" i="32"/>
  <c r="AP3" i="32"/>
  <c r="AP7" i="31"/>
  <c r="AP3" i="31"/>
  <c r="AP7" i="30"/>
  <c r="AP3" i="30"/>
  <c r="AP7" i="29"/>
  <c r="AP7" i="19"/>
  <c r="AP3" i="29"/>
  <c r="AP7" i="28"/>
  <c r="AP3" i="28"/>
  <c r="AP7" i="27"/>
  <c r="AP3" i="27"/>
  <c r="AP7" i="26"/>
  <c r="AP3" i="26"/>
  <c r="AP7" i="22"/>
  <c r="AP7" i="25"/>
  <c r="AP3" i="25"/>
  <c r="AP7" i="24"/>
  <c r="AP3" i="24"/>
  <c r="AP7" i="23"/>
  <c r="AP3" i="23"/>
  <c r="AP3" i="22"/>
  <c r="AP7" i="21"/>
  <c r="AP3" i="21"/>
  <c r="AP7" i="17"/>
  <c r="AP3" i="17"/>
  <c r="AP7" i="14"/>
  <c r="AP3" i="14"/>
  <c r="AP7" i="13"/>
  <c r="AP3" i="19"/>
  <c r="AP7" i="18"/>
  <c r="AP7" i="15"/>
  <c r="AP3" i="15"/>
  <c r="AP3" i="18"/>
  <c r="AP7" i="8"/>
  <c r="AP7" i="10"/>
  <c r="AP3" i="13"/>
  <c r="AP7" i="11"/>
  <c r="AP3" i="10"/>
  <c r="AP7" i="9"/>
  <c r="AP3" i="9"/>
  <c r="AP3" i="8"/>
  <c r="AP7" i="7"/>
  <c r="AP3" i="7"/>
  <c r="AP3" i="11"/>
  <c r="O4" i="44"/>
  <c r="T12" i="44"/>
  <c r="S12" i="44" s="1"/>
  <c r="P12" i="44"/>
  <c r="O9" i="44"/>
  <c r="O3" i="44"/>
  <c r="AQ3" i="6"/>
  <c r="H5" i="47"/>
  <c r="H4" i="47"/>
  <c r="Q52" i="4"/>
  <c r="D5" i="47" s="1"/>
  <c r="J5" i="47"/>
  <c r="G5" i="47"/>
  <c r="J4" i="47"/>
  <c r="G4" i="47"/>
  <c r="I5" i="47"/>
  <c r="F5" i="47"/>
  <c r="I4" i="47"/>
  <c r="F4" i="47"/>
  <c r="AQ8" i="13"/>
  <c r="AQ9" i="13"/>
  <c r="AQ5" i="13"/>
  <c r="AQ7" i="13"/>
  <c r="AQ3" i="13"/>
  <c r="AQ4" i="13"/>
  <c r="P4" i="44"/>
  <c r="P5" i="44"/>
  <c r="Q10" i="44"/>
  <c r="R10" i="44"/>
  <c r="K5" i="47"/>
  <c r="K4" i="47"/>
  <c r="P52" i="4"/>
  <c r="D4" i="47" s="1"/>
  <c r="P48" i="4"/>
  <c r="E5" i="47" s="1"/>
  <c r="AQ3" i="16"/>
  <c r="R41" i="4"/>
  <c r="O26" i="48"/>
  <c r="E4" i="47"/>
  <c r="P41" i="4"/>
  <c r="Q3" i="44"/>
  <c r="O10" i="44"/>
  <c r="O12" i="44"/>
  <c r="R3" i="44"/>
  <c r="S4" i="44"/>
  <c r="V4" i="44"/>
  <c r="E5" i="44"/>
  <c r="O7" i="44"/>
  <c r="R7" i="44"/>
  <c r="P8" i="44"/>
  <c r="V8" i="44"/>
  <c r="U8" i="44" s="1"/>
  <c r="E9" i="44"/>
  <c r="H9" i="44"/>
  <c r="K9" i="44"/>
  <c r="N9" i="44"/>
  <c r="T9" i="44"/>
  <c r="S9" i="44" s="1"/>
  <c r="AI4" i="6"/>
  <c r="E83" i="41" s="1"/>
  <c r="AC4" i="6"/>
  <c r="Z4" i="6"/>
  <c r="W4" i="6"/>
  <c r="V4" i="6"/>
  <c r="AA4" i="6"/>
  <c r="X5" i="6"/>
  <c r="AB5" i="6"/>
  <c r="AK5" i="6"/>
  <c r="E237" i="41" s="1"/>
  <c r="Y6" i="6"/>
  <c r="AM6" i="6"/>
  <c r="AL6" i="6" s="1"/>
  <c r="E123" i="41" s="1"/>
  <c r="AM7" i="6"/>
  <c r="AL7" i="6" s="1"/>
  <c r="E124" i="41" s="1"/>
  <c r="AC7" i="6"/>
  <c r="Z7" i="6"/>
  <c r="W7" i="6"/>
  <c r="V7" i="6"/>
  <c r="AA7" i="6"/>
  <c r="AF7" i="6"/>
  <c r="E48" i="42" s="1"/>
  <c r="D6" i="6"/>
  <c r="G6" i="6"/>
  <c r="AO8" i="6"/>
  <c r="AN8" i="6" s="1"/>
  <c r="E278" i="41" s="1"/>
  <c r="J6" i="6"/>
  <c r="U6" i="6" s="1"/>
  <c r="M6" i="6"/>
  <c r="P6" i="6"/>
  <c r="S6" i="6"/>
  <c r="X8" i="6"/>
  <c r="AJ8" i="6"/>
  <c r="E202" i="41" s="1"/>
  <c r="AD9" i="6"/>
  <c r="AA9" i="6"/>
  <c r="X9" i="6"/>
  <c r="U9" i="6"/>
  <c r="W9" i="6"/>
  <c r="AB9" i="6"/>
  <c r="U10" i="6"/>
  <c r="Y10" i="6"/>
  <c r="AD10" i="6"/>
  <c r="AI11" i="6"/>
  <c r="E90" i="41" s="1"/>
  <c r="AC11" i="6"/>
  <c r="Z11" i="6"/>
  <c r="W11" i="6"/>
  <c r="V11" i="6"/>
  <c r="AA11" i="6"/>
  <c r="I12" i="6"/>
  <c r="U13" i="6"/>
  <c r="Y13" i="6"/>
  <c r="AF14" i="6"/>
  <c r="E55" i="42" s="1"/>
  <c r="AB14" i="6"/>
  <c r="AF17" i="6"/>
  <c r="E58" i="42" s="1"/>
  <c r="AB17" i="6"/>
  <c r="AB19" i="6"/>
  <c r="AK23" i="6"/>
  <c r="E255" i="41" s="1"/>
  <c r="AN6" i="16"/>
  <c r="H276" i="41" s="1"/>
  <c r="S4" i="47"/>
  <c r="P3" i="44"/>
  <c r="V3" i="44"/>
  <c r="U3" i="44" s="1"/>
  <c r="Q4" i="44"/>
  <c r="C5" i="44"/>
  <c r="O5" i="44" s="1"/>
  <c r="P7" i="44"/>
  <c r="V7" i="44"/>
  <c r="U7" i="44" s="1"/>
  <c r="Q8" i="44"/>
  <c r="D10" i="44"/>
  <c r="P10" i="44" s="1"/>
  <c r="G10" i="44"/>
  <c r="J10" i="44"/>
  <c r="M10" i="44"/>
  <c r="V10" i="44"/>
  <c r="U10" i="44" s="1"/>
  <c r="E12" i="44"/>
  <c r="U5" i="6"/>
  <c r="Y5" i="6"/>
  <c r="AD5" i="6"/>
  <c r="H3" i="6"/>
  <c r="E6" i="42" s="1"/>
  <c r="Q3" i="6"/>
  <c r="E318" i="41" s="1"/>
  <c r="V6" i="6"/>
  <c r="AC10" i="6"/>
  <c r="Z10" i="6"/>
  <c r="W10" i="6"/>
  <c r="V10" i="6"/>
  <c r="AA10" i="6"/>
  <c r="AM13" i="6"/>
  <c r="AL13" i="6" s="1"/>
  <c r="E130" i="41" s="1"/>
  <c r="AC13" i="6"/>
  <c r="Z13" i="6"/>
  <c r="W13" i="6"/>
  <c r="V13" i="6"/>
  <c r="AA13" i="6"/>
  <c r="G12" i="6"/>
  <c r="AO14" i="6"/>
  <c r="AN14" i="6" s="1"/>
  <c r="E284" i="41" s="1"/>
  <c r="J12" i="6"/>
  <c r="M12" i="6"/>
  <c r="P12" i="6"/>
  <c r="S12" i="6"/>
  <c r="X14" i="6"/>
  <c r="AJ14" i="6"/>
  <c r="E208" i="41" s="1"/>
  <c r="AD16" i="6"/>
  <c r="AA16" i="6"/>
  <c r="X16" i="6"/>
  <c r="U16" i="6"/>
  <c r="AM16" i="6"/>
  <c r="AL16" i="6" s="1"/>
  <c r="E133" i="41" s="1"/>
  <c r="AC16" i="6"/>
  <c r="Z16" i="6"/>
  <c r="W16" i="6"/>
  <c r="Y16" i="6"/>
  <c r="T4" i="47"/>
  <c r="T5" i="47"/>
  <c r="Q7" i="44"/>
  <c r="T7" i="44"/>
  <c r="S7" i="44" s="1"/>
  <c r="O8" i="44"/>
  <c r="D9" i="44"/>
  <c r="P9" i="44" s="1"/>
  <c r="V9" i="44"/>
  <c r="U9" i="44" s="1"/>
  <c r="AI5" i="6"/>
  <c r="E84" i="41" s="1"/>
  <c r="AC5" i="6"/>
  <c r="Z5" i="6"/>
  <c r="W5" i="6"/>
  <c r="V5" i="6"/>
  <c r="AA5" i="6"/>
  <c r="E3" i="6"/>
  <c r="AI6" i="6"/>
  <c r="E85" i="41" s="1"/>
  <c r="AC6" i="6"/>
  <c r="Z6" i="6"/>
  <c r="W6" i="6"/>
  <c r="N3" i="6"/>
  <c r="E315" i="41" s="1"/>
  <c r="X6" i="6"/>
  <c r="AB6" i="6"/>
  <c r="AK6" i="6"/>
  <c r="E238" i="41" s="1"/>
  <c r="AJ19" i="6"/>
  <c r="E213" i="41" s="1"/>
  <c r="AH19" i="6"/>
  <c r="E60" i="41" s="1"/>
  <c r="AD19" i="6"/>
  <c r="AA19" i="6"/>
  <c r="X19" i="6"/>
  <c r="U19" i="6"/>
  <c r="AM19" i="6"/>
  <c r="AL19" i="6" s="1"/>
  <c r="E136" i="41" s="1"/>
  <c r="AC19" i="6"/>
  <c r="Z19" i="6"/>
  <c r="W19" i="6"/>
  <c r="Y19" i="6"/>
  <c r="V8" i="6"/>
  <c r="Y8" i="6"/>
  <c r="V14" i="6"/>
  <c r="Y14" i="6"/>
  <c r="U15" i="6"/>
  <c r="X15" i="6"/>
  <c r="AA15" i="6"/>
  <c r="AD15" i="6"/>
  <c r="AJ15" i="6"/>
  <c r="E209" i="41" s="1"/>
  <c r="V17" i="6"/>
  <c r="Y17" i="6"/>
  <c r="U18" i="6"/>
  <c r="X18" i="6"/>
  <c r="AA18" i="6"/>
  <c r="AD18" i="6"/>
  <c r="AJ18" i="6"/>
  <c r="E212" i="41" s="1"/>
  <c r="V20" i="6"/>
  <c r="Y20" i="6"/>
  <c r="U21" i="6"/>
  <c r="X21" i="6"/>
  <c r="AA21" i="6"/>
  <c r="AD21" i="6"/>
  <c r="AM21" i="6"/>
  <c r="AL21" i="6" s="1"/>
  <c r="E138" i="41" s="1"/>
  <c r="U22" i="6"/>
  <c r="X22" i="6"/>
  <c r="AA22" i="6"/>
  <c r="AD22" i="6"/>
  <c r="AG22" i="6"/>
  <c r="E101" i="42" s="1"/>
  <c r="AJ22" i="6"/>
  <c r="E216" i="41" s="1"/>
  <c r="AM22" i="6"/>
  <c r="AL22" i="6" s="1"/>
  <c r="E139" i="41" s="1"/>
  <c r="U23" i="6"/>
  <c r="X23" i="6"/>
  <c r="AA23" i="6"/>
  <c r="AD23" i="6"/>
  <c r="AG23" i="6"/>
  <c r="E102" i="42" s="1"/>
  <c r="AJ23" i="6"/>
  <c r="E217" i="41" s="1"/>
  <c r="AM23" i="6"/>
  <c r="AL23" i="6" s="1"/>
  <c r="E140" i="41" s="1"/>
  <c r="U24" i="6"/>
  <c r="X24" i="6"/>
  <c r="AA24" i="6"/>
  <c r="AD24" i="6"/>
  <c r="AG24" i="6"/>
  <c r="E103" i="42" s="1"/>
  <c r="AJ24" i="6"/>
  <c r="E218" i="41" s="1"/>
  <c r="AM24" i="6"/>
  <c r="AL24" i="6" s="1"/>
  <c r="E141" i="41" s="1"/>
  <c r="U26" i="6"/>
  <c r="X26" i="6"/>
  <c r="AA26" i="6"/>
  <c r="AD26" i="6"/>
  <c r="AJ26" i="6"/>
  <c r="E220" i="41" s="1"/>
  <c r="W27" i="6"/>
  <c r="Z27" i="6"/>
  <c r="AC27" i="6"/>
  <c r="AH27" i="6"/>
  <c r="E68" i="41" s="1"/>
  <c r="AM27" i="6"/>
  <c r="AL27" i="6" s="1"/>
  <c r="E144" i="41" s="1"/>
  <c r="V28" i="6"/>
  <c r="Y28" i="6"/>
  <c r="AB28" i="6"/>
  <c r="V29" i="6"/>
  <c r="Y29" i="6"/>
  <c r="AB29" i="6"/>
  <c r="V30" i="6"/>
  <c r="Y30" i="6"/>
  <c r="AB30" i="6"/>
  <c r="V31" i="6"/>
  <c r="Y31" i="6"/>
  <c r="AB31" i="6"/>
  <c r="I32" i="6"/>
  <c r="V33" i="6"/>
  <c r="Y33" i="6"/>
  <c r="U34" i="6"/>
  <c r="X34" i="6"/>
  <c r="AA34" i="6"/>
  <c r="AD34" i="6"/>
  <c r="W35" i="6"/>
  <c r="Z35" i="6"/>
  <c r="AC35" i="6"/>
  <c r="AM35" i="6"/>
  <c r="AL35" i="6" s="1"/>
  <c r="E152" i="41" s="1"/>
  <c r="AH36" i="6"/>
  <c r="E77" i="41" s="1"/>
  <c r="AE36" i="6"/>
  <c r="AK36" i="6"/>
  <c r="E268" i="41" s="1"/>
  <c r="AB36" i="6"/>
  <c r="V36" i="6"/>
  <c r="Y36" i="6"/>
  <c r="AC36" i="6"/>
  <c r="AG36" i="6"/>
  <c r="E115" i="42" s="1"/>
  <c r="Y4" i="16"/>
  <c r="AC4" i="16"/>
  <c r="Y5" i="16"/>
  <c r="AC5" i="16"/>
  <c r="AH5" i="16"/>
  <c r="H46" i="41" s="1"/>
  <c r="Y6" i="16"/>
  <c r="AC6" i="16"/>
  <c r="V7" i="16"/>
  <c r="AD10" i="16"/>
  <c r="AA10" i="16"/>
  <c r="X10" i="16"/>
  <c r="U10" i="16"/>
  <c r="AC10" i="16"/>
  <c r="Z10" i="16"/>
  <c r="W10" i="16"/>
  <c r="Y10" i="16"/>
  <c r="AD11" i="16"/>
  <c r="AA11" i="16"/>
  <c r="X11" i="16"/>
  <c r="U11" i="16"/>
  <c r="AI11" i="16"/>
  <c r="H90" i="41" s="1"/>
  <c r="AC11" i="16"/>
  <c r="Z11" i="16"/>
  <c r="W11" i="16"/>
  <c r="Y11" i="16"/>
  <c r="I12" i="16"/>
  <c r="AD13" i="16"/>
  <c r="AA13" i="16"/>
  <c r="X13" i="16"/>
  <c r="U13" i="16"/>
  <c r="AC13" i="16"/>
  <c r="Z13" i="16"/>
  <c r="W13" i="16"/>
  <c r="Y13" i="16"/>
  <c r="D12" i="16"/>
  <c r="D3" i="16" s="1"/>
  <c r="G12" i="16"/>
  <c r="G3" i="16" s="1"/>
  <c r="AJ15" i="16"/>
  <c r="H209" i="41" s="1"/>
  <c r="U15" i="16"/>
  <c r="J12" i="16"/>
  <c r="J3" i="16" s="1"/>
  <c r="X15" i="16"/>
  <c r="M12" i="16"/>
  <c r="M3" i="16" s="1"/>
  <c r="H314" i="41" s="1"/>
  <c r="AA15" i="16"/>
  <c r="P12" i="16"/>
  <c r="P3" i="16" s="1"/>
  <c r="H317" i="41" s="1"/>
  <c r="AD15" i="16"/>
  <c r="S12" i="16"/>
  <c r="S3" i="16" s="1"/>
  <c r="H320" i="41" s="1"/>
  <c r="AB16" i="16"/>
  <c r="AK21" i="16"/>
  <c r="H253" i="41" s="1"/>
  <c r="AJ22" i="16"/>
  <c r="H216" i="41" s="1"/>
  <c r="U22" i="16"/>
  <c r="V15" i="6"/>
  <c r="Y15" i="6"/>
  <c r="V18" i="6"/>
  <c r="Y18" i="6"/>
  <c r="V21" i="6"/>
  <c r="Y21" i="6"/>
  <c r="AB21" i="6"/>
  <c r="V22" i="6"/>
  <c r="Y22" i="6"/>
  <c r="AB22" i="6"/>
  <c r="AE22" i="6"/>
  <c r="V23" i="6"/>
  <c r="Y23" i="6"/>
  <c r="AB23" i="6"/>
  <c r="AE23" i="6"/>
  <c r="V24" i="6"/>
  <c r="Y24" i="6"/>
  <c r="AB24" i="6"/>
  <c r="AE24" i="6"/>
  <c r="C25" i="6"/>
  <c r="I25" i="6"/>
  <c r="V26" i="6"/>
  <c r="Y26" i="6"/>
  <c r="U27" i="6"/>
  <c r="X27" i="6"/>
  <c r="AA27" i="6"/>
  <c r="AD27" i="6"/>
  <c r="AJ27" i="6"/>
  <c r="E221" i="41" s="1"/>
  <c r="J32" i="6"/>
  <c r="V34" i="6"/>
  <c r="Y34" i="6"/>
  <c r="U35" i="6"/>
  <c r="X35" i="6"/>
  <c r="AA35" i="6"/>
  <c r="AD35" i="6"/>
  <c r="V4" i="16"/>
  <c r="Z4" i="16"/>
  <c r="V5" i="16"/>
  <c r="Z5" i="16"/>
  <c r="L3" i="16"/>
  <c r="H313" i="41" s="1"/>
  <c r="V6" i="16"/>
  <c r="Z6" i="16"/>
  <c r="AJ7" i="16"/>
  <c r="H201" i="41" s="1"/>
  <c r="AD7" i="16"/>
  <c r="AA7" i="16"/>
  <c r="X7" i="16"/>
  <c r="U7" i="16"/>
  <c r="W7" i="16"/>
  <c r="AB7" i="16"/>
  <c r="AH7" i="16"/>
  <c r="H48" i="41" s="1"/>
  <c r="AJ19" i="16"/>
  <c r="H213" i="41" s="1"/>
  <c r="AH19" i="16"/>
  <c r="H60" i="41" s="1"/>
  <c r="AD19" i="16"/>
  <c r="AA19" i="16"/>
  <c r="X19" i="16"/>
  <c r="U19" i="16"/>
  <c r="AC19" i="16"/>
  <c r="Z19" i="16"/>
  <c r="W19" i="16"/>
  <c r="Y19" i="16"/>
  <c r="AK23" i="16"/>
  <c r="H255" i="41" s="1"/>
  <c r="V27" i="6"/>
  <c r="Y27" i="6"/>
  <c r="V35" i="6"/>
  <c r="Y35" i="6"/>
  <c r="AD4" i="16"/>
  <c r="AA4" i="16"/>
  <c r="X4" i="16"/>
  <c r="U4" i="16"/>
  <c r="W4" i="16"/>
  <c r="AB4" i="16"/>
  <c r="AK4" i="16"/>
  <c r="H236" i="41" s="1"/>
  <c r="AJ5" i="16"/>
  <c r="H199" i="41" s="1"/>
  <c r="AG5" i="16"/>
  <c r="H84" i="42" s="1"/>
  <c r="AD5" i="16"/>
  <c r="AA5" i="16"/>
  <c r="X5" i="16"/>
  <c r="U5" i="16"/>
  <c r="W5" i="16"/>
  <c r="AB5" i="16"/>
  <c r="AF5" i="16"/>
  <c r="H46" i="42" s="1"/>
  <c r="AK5" i="16"/>
  <c r="H237" i="41" s="1"/>
  <c r="AL6" i="16"/>
  <c r="H123" i="41" s="1"/>
  <c r="AD6" i="16"/>
  <c r="AA6" i="16"/>
  <c r="X6" i="16"/>
  <c r="U6" i="16"/>
  <c r="R3" i="16"/>
  <c r="H319" i="41" s="1"/>
  <c r="W6" i="16"/>
  <c r="AB6" i="16"/>
  <c r="AK6" i="16"/>
  <c r="H238" i="41" s="1"/>
  <c r="AD16" i="16"/>
  <c r="AA16" i="16"/>
  <c r="X16" i="16"/>
  <c r="U16" i="16"/>
  <c r="AC16" i="16"/>
  <c r="Z16" i="16"/>
  <c r="W16" i="16"/>
  <c r="Y16" i="16"/>
  <c r="AJ18" i="16"/>
  <c r="H212" i="41" s="1"/>
  <c r="U18" i="16"/>
  <c r="AJ23" i="16"/>
  <c r="H217" i="41" s="1"/>
  <c r="U23" i="16"/>
  <c r="V27" i="16"/>
  <c r="Y27" i="16"/>
  <c r="AB27" i="16"/>
  <c r="V35" i="16"/>
  <c r="Y35" i="16"/>
  <c r="AB35" i="16"/>
  <c r="AF35" i="16"/>
  <c r="H76" i="42" s="1"/>
  <c r="AO3" i="7"/>
  <c r="AN3" i="7" s="1"/>
  <c r="AF4" i="7"/>
  <c r="AF8" i="7"/>
  <c r="F45" i="42" s="1"/>
  <c r="AO3" i="8"/>
  <c r="AN3" i="8" s="1"/>
  <c r="AF4" i="8"/>
  <c r="AJ7" i="8"/>
  <c r="AG7" i="8"/>
  <c r="AD7" i="8"/>
  <c r="AA7" i="8"/>
  <c r="X7" i="8"/>
  <c r="U7" i="8"/>
  <c r="W7" i="8"/>
  <c r="AB7" i="8"/>
  <c r="AF7" i="8"/>
  <c r="AK7" i="8"/>
  <c r="AD3" i="9"/>
  <c r="AA3" i="9"/>
  <c r="X3" i="9"/>
  <c r="U3" i="9"/>
  <c r="W3" i="9"/>
  <c r="AB3" i="9"/>
  <c r="AH3" i="9"/>
  <c r="AD7" i="9"/>
  <c r="AA7" i="9"/>
  <c r="X7" i="9"/>
  <c r="U7" i="9"/>
  <c r="W7" i="9"/>
  <c r="AB7" i="9"/>
  <c r="AH7" i="9"/>
  <c r="AJ3" i="10"/>
  <c r="AD3" i="10"/>
  <c r="AA3" i="10"/>
  <c r="X3" i="10"/>
  <c r="U3" i="10"/>
  <c r="A3" i="10"/>
  <c r="W3" i="10"/>
  <c r="AB3" i="10"/>
  <c r="AH3" i="10"/>
  <c r="AH5" i="10"/>
  <c r="AJ8" i="10"/>
  <c r="F202" i="41" s="1"/>
  <c r="C7" i="10"/>
  <c r="AH8" i="10"/>
  <c r="F49" i="41" s="1"/>
  <c r="AF9" i="10"/>
  <c r="AB7" i="11"/>
  <c r="AK7" i="13"/>
  <c r="V8" i="16"/>
  <c r="Y8" i="16"/>
  <c r="AB8" i="16"/>
  <c r="V14" i="16"/>
  <c r="Y14" i="16"/>
  <c r="AB14" i="16"/>
  <c r="AF14" i="16"/>
  <c r="H55" i="42" s="1"/>
  <c r="V17" i="16"/>
  <c r="Y17" i="16"/>
  <c r="AB17" i="16"/>
  <c r="AF17" i="16"/>
  <c r="H58" i="42" s="1"/>
  <c r="V20" i="16"/>
  <c r="Y20" i="16"/>
  <c r="AB20" i="16"/>
  <c r="AF20" i="16"/>
  <c r="H61" i="42" s="1"/>
  <c r="W27" i="16"/>
  <c r="Z27" i="16"/>
  <c r="AC27" i="16"/>
  <c r="V28" i="16"/>
  <c r="Y28" i="16"/>
  <c r="AB28" i="16"/>
  <c r="AK28" i="16"/>
  <c r="H260" i="41" s="1"/>
  <c r="V29" i="16"/>
  <c r="Y29" i="16"/>
  <c r="AB29" i="16"/>
  <c r="AK29" i="16"/>
  <c r="H261" i="41" s="1"/>
  <c r="V30" i="16"/>
  <c r="Y30" i="16"/>
  <c r="AB30" i="16"/>
  <c r="AK30" i="16"/>
  <c r="H262" i="41" s="1"/>
  <c r="V31" i="16"/>
  <c r="Y31" i="16"/>
  <c r="AB31" i="16"/>
  <c r="AK31" i="16"/>
  <c r="H263" i="41" s="1"/>
  <c r="I32" i="16"/>
  <c r="V33" i="16"/>
  <c r="Y33" i="16"/>
  <c r="AB33" i="16"/>
  <c r="AF33" i="16"/>
  <c r="H74" i="42" s="1"/>
  <c r="U34" i="16"/>
  <c r="X34" i="16"/>
  <c r="AA34" i="16"/>
  <c r="AD34" i="16"/>
  <c r="W35" i="16"/>
  <c r="Z35" i="16"/>
  <c r="AC35" i="16"/>
  <c r="AH35" i="16"/>
  <c r="H76" i="41" s="1"/>
  <c r="V36" i="16"/>
  <c r="Y36" i="16"/>
  <c r="AB36" i="16"/>
  <c r="AK36" i="16"/>
  <c r="H268" i="41" s="1"/>
  <c r="V37" i="16"/>
  <c r="Y37" i="16"/>
  <c r="AB37" i="16"/>
  <c r="AE37" i="16"/>
  <c r="AH37" i="16"/>
  <c r="H78" i="41" s="1"/>
  <c r="AK37" i="16"/>
  <c r="H269" i="41" s="1"/>
  <c r="A3" i="7"/>
  <c r="AG4" i="7"/>
  <c r="C83" i="42" s="1"/>
  <c r="AJ4" i="7"/>
  <c r="C198" i="41" s="1"/>
  <c r="AE5" i="7"/>
  <c r="AK5" i="7"/>
  <c r="D236" i="41" s="1"/>
  <c r="A7" i="7"/>
  <c r="AG8" i="7"/>
  <c r="F83" i="42" s="1"/>
  <c r="AJ8" i="7"/>
  <c r="F198" i="41" s="1"/>
  <c r="AE9" i="7"/>
  <c r="AK9" i="7"/>
  <c r="G236" i="41" s="1"/>
  <c r="A3" i="8"/>
  <c r="AG4" i="8"/>
  <c r="C84" i="42" s="1"/>
  <c r="AJ4" i="8"/>
  <c r="C199" i="41" s="1"/>
  <c r="Y7" i="8"/>
  <c r="AC7" i="8"/>
  <c r="AH7" i="8"/>
  <c r="Y3" i="9"/>
  <c r="AC3" i="9"/>
  <c r="Y7" i="9"/>
  <c r="AC7" i="9"/>
  <c r="AH9" i="10"/>
  <c r="G49" i="42" s="1"/>
  <c r="AJ4" i="11"/>
  <c r="C203" i="41" s="1"/>
  <c r="C3" i="11"/>
  <c r="AH4" i="11"/>
  <c r="AK3" i="13"/>
  <c r="V37" i="6"/>
  <c r="Y37" i="6"/>
  <c r="AB37" i="6"/>
  <c r="AE37" i="6"/>
  <c r="W8" i="16"/>
  <c r="Z8" i="16"/>
  <c r="V9" i="16"/>
  <c r="Y9" i="16"/>
  <c r="W14" i="16"/>
  <c r="Z14" i="16"/>
  <c r="V15" i="16"/>
  <c r="Y15" i="16"/>
  <c r="W17" i="16"/>
  <c r="Z17" i="16"/>
  <c r="V18" i="16"/>
  <c r="Y18" i="16"/>
  <c r="W20" i="16"/>
  <c r="Z20" i="16"/>
  <c r="V21" i="16"/>
  <c r="Y21" i="16"/>
  <c r="AB21" i="16"/>
  <c r="V22" i="16"/>
  <c r="Y22" i="16"/>
  <c r="AB22" i="16"/>
  <c r="AE22" i="16"/>
  <c r="V23" i="16"/>
  <c r="Y23" i="16"/>
  <c r="AB23" i="16"/>
  <c r="AE23" i="16"/>
  <c r="V24" i="16"/>
  <c r="Y24" i="16"/>
  <c r="AB24" i="16"/>
  <c r="AE24" i="16"/>
  <c r="I25" i="16"/>
  <c r="V26" i="16"/>
  <c r="Y26" i="16"/>
  <c r="U27" i="16"/>
  <c r="X27" i="16"/>
  <c r="AA27" i="16"/>
  <c r="W28" i="16"/>
  <c r="Z28" i="16"/>
  <c r="AC28" i="16"/>
  <c r="W29" i="16"/>
  <c r="Z29" i="16"/>
  <c r="AC29" i="16"/>
  <c r="W30" i="16"/>
  <c r="Z30" i="16"/>
  <c r="AC30" i="16"/>
  <c r="W31" i="16"/>
  <c r="Z31" i="16"/>
  <c r="AC31" i="16"/>
  <c r="W33" i="16"/>
  <c r="Z33" i="16"/>
  <c r="V34" i="16"/>
  <c r="Y34" i="16"/>
  <c r="U35" i="16"/>
  <c r="X35" i="16"/>
  <c r="AA35" i="16"/>
  <c r="W36" i="16"/>
  <c r="Z36" i="16"/>
  <c r="AC36" i="16"/>
  <c r="W37" i="16"/>
  <c r="Z37" i="16"/>
  <c r="AC37" i="16"/>
  <c r="C3" i="7"/>
  <c r="V3" i="7"/>
  <c r="Y3" i="7"/>
  <c r="AB3" i="7"/>
  <c r="AE4" i="7"/>
  <c r="C7" i="7"/>
  <c r="V7" i="7"/>
  <c r="Y7" i="7"/>
  <c r="AB7" i="7"/>
  <c r="AE8" i="7"/>
  <c r="C3" i="8"/>
  <c r="V3" i="8"/>
  <c r="Y3" i="8"/>
  <c r="AB3" i="8"/>
  <c r="AE4" i="8"/>
  <c r="AH5" i="8"/>
  <c r="AE5" i="8"/>
  <c r="AG5" i="8"/>
  <c r="D84" i="42" s="1"/>
  <c r="V7" i="8"/>
  <c r="Z7" i="8"/>
  <c r="AE7" i="8"/>
  <c r="AI7" i="8"/>
  <c r="AJ8" i="8"/>
  <c r="F199" i="41" s="1"/>
  <c r="AG8" i="8"/>
  <c r="F84" i="42" s="1"/>
  <c r="AF8" i="8"/>
  <c r="F46" i="42" s="1"/>
  <c r="AH9" i="8"/>
  <c r="G46" i="42" s="1"/>
  <c r="AE9" i="8"/>
  <c r="AG9" i="8"/>
  <c r="G84" i="42" s="1"/>
  <c r="V3" i="9"/>
  <c r="Z3" i="9"/>
  <c r="AF3" i="9"/>
  <c r="AM3" i="9"/>
  <c r="AL3" i="9" s="1"/>
  <c r="V7" i="9"/>
  <c r="Z7" i="9"/>
  <c r="AF7" i="9"/>
  <c r="V3" i="10"/>
  <c r="Z3" i="10"/>
  <c r="AF3" i="10"/>
  <c r="AM3" i="10"/>
  <c r="AL3" i="10" s="1"/>
  <c r="AF5" i="10"/>
  <c r="AF8" i="10"/>
  <c r="F49" i="42" s="1"/>
  <c r="AB3" i="11"/>
  <c r="AH5" i="11"/>
  <c r="U7" i="11"/>
  <c r="AJ8" i="11"/>
  <c r="F203" i="41" s="1"/>
  <c r="C7" i="11"/>
  <c r="AH8" i="11"/>
  <c r="F50" i="41" s="1"/>
  <c r="AF9" i="11"/>
  <c r="AJ9" i="11"/>
  <c r="G203" i="41" s="1"/>
  <c r="V7" i="10"/>
  <c r="Y7" i="10"/>
  <c r="V3" i="11"/>
  <c r="Y3" i="11"/>
  <c r="V7" i="11"/>
  <c r="Y7" i="11"/>
  <c r="C3" i="13"/>
  <c r="V3" i="13"/>
  <c r="Y3" i="13"/>
  <c r="AB3" i="13"/>
  <c r="AE4" i="13"/>
  <c r="AH4" i="13"/>
  <c r="C7" i="13"/>
  <c r="V7" i="13"/>
  <c r="Y7" i="13"/>
  <c r="AB7" i="13"/>
  <c r="AE8" i="13"/>
  <c r="AH8" i="13"/>
  <c r="F51" i="41" s="1"/>
  <c r="C3" i="14"/>
  <c r="V3" i="14"/>
  <c r="Y3" i="14"/>
  <c r="AB3" i="14"/>
  <c r="AE4" i="14"/>
  <c r="AH4" i="14"/>
  <c r="AK4" i="14"/>
  <c r="C243" i="41" s="1"/>
  <c r="C7" i="14"/>
  <c r="V7" i="14"/>
  <c r="Y7" i="14"/>
  <c r="AB7" i="14"/>
  <c r="AE8" i="14"/>
  <c r="AH8" i="14"/>
  <c r="F52" i="41" s="1"/>
  <c r="AK8" i="14"/>
  <c r="F243" i="41" s="1"/>
  <c r="C3" i="15"/>
  <c r="V3" i="15"/>
  <c r="Y3" i="15"/>
  <c r="AJ4" i="15"/>
  <c r="C207" i="41" s="1"/>
  <c r="AJ5" i="15"/>
  <c r="D207" i="41" s="1"/>
  <c r="C7" i="15"/>
  <c r="V7" i="15"/>
  <c r="Y7" i="15"/>
  <c r="AJ8" i="15"/>
  <c r="F207" i="41" s="1"/>
  <c r="AJ9" i="15"/>
  <c r="G207" i="41" s="1"/>
  <c r="Y3" i="17"/>
  <c r="A7" i="18"/>
  <c r="A3" i="19"/>
  <c r="AF4" i="15"/>
  <c r="AF5" i="15"/>
  <c r="AF8" i="15"/>
  <c r="F54" i="42" s="1"/>
  <c r="AF9" i="15"/>
  <c r="V3" i="17"/>
  <c r="Z3" i="17"/>
  <c r="A7" i="17"/>
  <c r="D3" i="19"/>
  <c r="D16" i="6" s="1"/>
  <c r="D12" i="6" s="1"/>
  <c r="AJ8" i="19"/>
  <c r="F210" i="41" s="1"/>
  <c r="AH8" i="19"/>
  <c r="F57" i="41" s="1"/>
  <c r="C7" i="19"/>
  <c r="AF8" i="19"/>
  <c r="F57" i="42" s="1"/>
  <c r="AF3" i="17"/>
  <c r="AJ3" i="17"/>
  <c r="AB3" i="17"/>
  <c r="AD3" i="17"/>
  <c r="AA3" i="17"/>
  <c r="X3" i="17"/>
  <c r="U3" i="17"/>
  <c r="W3" i="17"/>
  <c r="AC3" i="17"/>
  <c r="AH4" i="19"/>
  <c r="C3" i="19"/>
  <c r="AF4" i="19"/>
  <c r="AF5" i="19"/>
  <c r="AJ5" i="19"/>
  <c r="D210" i="41" s="1"/>
  <c r="V7" i="22"/>
  <c r="Y7" i="22"/>
  <c r="AB7" i="22"/>
  <c r="AF7" i="22"/>
  <c r="W3" i="24"/>
  <c r="Z3" i="24"/>
  <c r="AC3" i="24"/>
  <c r="AH3" i="24"/>
  <c r="AM3" i="24"/>
  <c r="AL3" i="24" s="1"/>
  <c r="W7" i="24"/>
  <c r="Z7" i="24"/>
  <c r="AC7" i="24"/>
  <c r="AH7" i="24"/>
  <c r="U3" i="25"/>
  <c r="AG4" i="25"/>
  <c r="C100" i="42" s="1"/>
  <c r="AJ4" i="25"/>
  <c r="C215" i="41" s="1"/>
  <c r="AE5" i="25"/>
  <c r="AK5" i="25"/>
  <c r="D253" i="41" s="1"/>
  <c r="U7" i="25"/>
  <c r="AG8" i="25"/>
  <c r="F100" i="42" s="1"/>
  <c r="AJ8" i="25"/>
  <c r="F215" i="41" s="1"/>
  <c r="AE9" i="25"/>
  <c r="AK9" i="25"/>
  <c r="G253" i="41" s="1"/>
  <c r="W3" i="26"/>
  <c r="Z3" i="26"/>
  <c r="AC3" i="26"/>
  <c r="AF3" i="26"/>
  <c r="AI3" i="26"/>
  <c r="AF4" i="26"/>
  <c r="AG5" i="26"/>
  <c r="D101" i="42" s="1"/>
  <c r="AJ5" i="26"/>
  <c r="D216" i="41" s="1"/>
  <c r="W7" i="26"/>
  <c r="Z7" i="26"/>
  <c r="AC7" i="26"/>
  <c r="AF7" i="26"/>
  <c r="AI7" i="26"/>
  <c r="AF8" i="26"/>
  <c r="F63" i="42" s="1"/>
  <c r="AG9" i="26"/>
  <c r="G101" i="42" s="1"/>
  <c r="AJ9" i="26"/>
  <c r="G216" i="41" s="1"/>
  <c r="W3" i="27"/>
  <c r="Z3" i="27"/>
  <c r="AC3" i="27"/>
  <c r="AF3" i="27"/>
  <c r="AI3" i="27"/>
  <c r="AF4" i="27"/>
  <c r="AG5" i="27"/>
  <c r="D102" i="42" s="1"/>
  <c r="AJ5" i="27"/>
  <c r="D217" i="41" s="1"/>
  <c r="W7" i="27"/>
  <c r="Z7" i="27"/>
  <c r="AC7" i="27"/>
  <c r="AF7" i="27"/>
  <c r="AI7" i="27"/>
  <c r="AF8" i="27"/>
  <c r="F64" i="42" s="1"/>
  <c r="AG9" i="27"/>
  <c r="G102" i="42" s="1"/>
  <c r="AJ9" i="27"/>
  <c r="G217" i="41" s="1"/>
  <c r="W3" i="28"/>
  <c r="Z3" i="28"/>
  <c r="AC3" i="28"/>
  <c r="AF3" i="28"/>
  <c r="AI3" i="28"/>
  <c r="AF4" i="28"/>
  <c r="AG5" i="28"/>
  <c r="D103" i="42" s="1"/>
  <c r="AJ5" i="28"/>
  <c r="D218" i="41" s="1"/>
  <c r="W7" i="28"/>
  <c r="Z7" i="28"/>
  <c r="AC7" i="28"/>
  <c r="AF7" i="28"/>
  <c r="AI7" i="28"/>
  <c r="AF8" i="28"/>
  <c r="F65" i="42" s="1"/>
  <c r="AG9" i="28"/>
  <c r="G103" i="42" s="1"/>
  <c r="AJ9" i="28"/>
  <c r="G218" i="41" s="1"/>
  <c r="W3" i="29"/>
  <c r="AA3" i="29"/>
  <c r="AH3" i="29"/>
  <c r="AH5" i="29"/>
  <c r="U7" i="29"/>
  <c r="AJ8" i="29"/>
  <c r="F220" i="41" s="1"/>
  <c r="C7" i="29"/>
  <c r="AH8" i="29"/>
  <c r="F67" i="41" s="1"/>
  <c r="AJ8" i="30"/>
  <c r="F221" i="41" s="1"/>
  <c r="AF8" i="30"/>
  <c r="F68" i="42" s="1"/>
  <c r="C7" i="30"/>
  <c r="X3" i="31"/>
  <c r="AH4" i="17"/>
  <c r="U7" i="17"/>
  <c r="X7" i="17"/>
  <c r="AA7" i="17"/>
  <c r="AD7" i="17"/>
  <c r="AJ7" i="17"/>
  <c r="U3" i="18"/>
  <c r="X3" i="18"/>
  <c r="AA3" i="18"/>
  <c r="AD3" i="18"/>
  <c r="AJ3" i="18"/>
  <c r="U7" i="18"/>
  <c r="X7" i="18"/>
  <c r="AA7" i="18"/>
  <c r="AD7" i="18"/>
  <c r="AJ7" i="18"/>
  <c r="U3" i="19"/>
  <c r="X3" i="19"/>
  <c r="AA3" i="19"/>
  <c r="AD3" i="19"/>
  <c r="V7" i="19"/>
  <c r="Y7" i="19"/>
  <c r="U3" i="21"/>
  <c r="X3" i="21"/>
  <c r="AA3" i="21"/>
  <c r="AD3" i="21"/>
  <c r="AJ3" i="21"/>
  <c r="U7" i="21"/>
  <c r="X7" i="21"/>
  <c r="AA7" i="21"/>
  <c r="AD7" i="21"/>
  <c r="AJ7" i="21"/>
  <c r="U3" i="22"/>
  <c r="X3" i="22"/>
  <c r="AA3" i="22"/>
  <c r="AD3" i="22"/>
  <c r="AJ3" i="22"/>
  <c r="W7" i="22"/>
  <c r="Z7" i="22"/>
  <c r="AC7" i="22"/>
  <c r="AH7" i="22"/>
  <c r="U3" i="23"/>
  <c r="X3" i="23"/>
  <c r="AA3" i="23"/>
  <c r="AD3" i="23"/>
  <c r="AJ3" i="23"/>
  <c r="U7" i="23"/>
  <c r="X7" i="23"/>
  <c r="AA7" i="23"/>
  <c r="AD7" i="23"/>
  <c r="AJ7" i="23"/>
  <c r="U3" i="24"/>
  <c r="X3" i="24"/>
  <c r="AA3" i="24"/>
  <c r="AD3" i="24"/>
  <c r="AJ3" i="24"/>
  <c r="U7" i="24"/>
  <c r="X7" i="24"/>
  <c r="AA7" i="24"/>
  <c r="AD7" i="24"/>
  <c r="AJ7" i="24"/>
  <c r="C3" i="25"/>
  <c r="V3" i="25"/>
  <c r="Y3" i="25"/>
  <c r="AB3" i="25"/>
  <c r="AE4" i="25"/>
  <c r="AH4" i="25"/>
  <c r="C7" i="25"/>
  <c r="V7" i="25"/>
  <c r="Y7" i="25"/>
  <c r="AB7" i="25"/>
  <c r="AE8" i="25"/>
  <c r="AH8" i="25"/>
  <c r="F62" i="41" s="1"/>
  <c r="U3" i="26"/>
  <c r="X3" i="26"/>
  <c r="AA3" i="26"/>
  <c r="AD3" i="26"/>
  <c r="AG3" i="26"/>
  <c r="AJ3" i="26"/>
  <c r="AM3" i="26"/>
  <c r="AL3" i="26" s="1"/>
  <c r="AG4" i="26"/>
  <c r="C101" i="42" s="1"/>
  <c r="AE5" i="26"/>
  <c r="AH5" i="26"/>
  <c r="U7" i="26"/>
  <c r="X7" i="26"/>
  <c r="AA7" i="26"/>
  <c r="AD7" i="26"/>
  <c r="AG7" i="26"/>
  <c r="AJ7" i="26"/>
  <c r="AG8" i="26"/>
  <c r="F101" i="42" s="1"/>
  <c r="AE9" i="26"/>
  <c r="AH9" i="26"/>
  <c r="G63" i="42" s="1"/>
  <c r="U3" i="27"/>
  <c r="X3" i="27"/>
  <c r="AA3" i="27"/>
  <c r="AD3" i="27"/>
  <c r="AG3" i="27"/>
  <c r="AJ3" i="27"/>
  <c r="AM3" i="27"/>
  <c r="AL3" i="27" s="1"/>
  <c r="AG4" i="27"/>
  <c r="C102" i="42" s="1"/>
  <c r="AE5" i="27"/>
  <c r="AH5" i="27"/>
  <c r="U7" i="27"/>
  <c r="X7" i="27"/>
  <c r="AA7" i="27"/>
  <c r="AD7" i="27"/>
  <c r="AG7" i="27"/>
  <c r="AJ7" i="27"/>
  <c r="AG8" i="27"/>
  <c r="F102" i="42" s="1"/>
  <c r="AE9" i="27"/>
  <c r="AH9" i="27"/>
  <c r="G64" i="42" s="1"/>
  <c r="U3" i="28"/>
  <c r="X3" i="28"/>
  <c r="AA3" i="28"/>
  <c r="AD3" i="28"/>
  <c r="AG3" i="28"/>
  <c r="AJ3" i="28"/>
  <c r="AM3" i="28"/>
  <c r="AL3" i="28" s="1"/>
  <c r="AG4" i="28"/>
  <c r="C103" i="42" s="1"/>
  <c r="AE5" i="28"/>
  <c r="AH5" i="28"/>
  <c r="U7" i="28"/>
  <c r="X7" i="28"/>
  <c r="AA7" i="28"/>
  <c r="AD7" i="28"/>
  <c r="AG7" i="28"/>
  <c r="AJ7" i="28"/>
  <c r="AG8" i="28"/>
  <c r="F103" i="42" s="1"/>
  <c r="AE9" i="28"/>
  <c r="AH9" i="28"/>
  <c r="G65" i="42" s="1"/>
  <c r="U3" i="29"/>
  <c r="X3" i="29"/>
  <c r="AJ3" i="29"/>
  <c r="AF4" i="29"/>
  <c r="AB7" i="29"/>
  <c r="AJ3" i="30"/>
  <c r="U3" i="31"/>
  <c r="AO3" i="31"/>
  <c r="AN3" i="31" s="1"/>
  <c r="V7" i="17"/>
  <c r="Y7" i="17"/>
  <c r="V3" i="18"/>
  <c r="Y3" i="18"/>
  <c r="V7" i="18"/>
  <c r="Y7" i="18"/>
  <c r="V3" i="19"/>
  <c r="Y3" i="19"/>
  <c r="V3" i="21"/>
  <c r="Y3" i="21"/>
  <c r="V7" i="21"/>
  <c r="Y7" i="21"/>
  <c r="V3" i="22"/>
  <c r="Y3" i="22"/>
  <c r="U7" i="22"/>
  <c r="X7" i="22"/>
  <c r="AA7" i="22"/>
  <c r="V3" i="23"/>
  <c r="Y3" i="23"/>
  <c r="V7" i="23"/>
  <c r="Y7" i="23"/>
  <c r="V3" i="24"/>
  <c r="Y3" i="24"/>
  <c r="V7" i="24"/>
  <c r="Y7" i="24"/>
  <c r="V3" i="26"/>
  <c r="Y3" i="26"/>
  <c r="AB3" i="26"/>
  <c r="AE3" i="26"/>
  <c r="V7" i="26"/>
  <c r="Y7" i="26"/>
  <c r="AB7" i="26"/>
  <c r="AE7" i="26"/>
  <c r="V3" i="27"/>
  <c r="Y3" i="27"/>
  <c r="AB3" i="27"/>
  <c r="AE3" i="27"/>
  <c r="V7" i="27"/>
  <c r="Y7" i="27"/>
  <c r="AB7" i="27"/>
  <c r="AE7" i="27"/>
  <c r="V3" i="28"/>
  <c r="Y3" i="28"/>
  <c r="AB3" i="28"/>
  <c r="AE3" i="28"/>
  <c r="V7" i="28"/>
  <c r="Y7" i="28"/>
  <c r="AB7" i="28"/>
  <c r="AE7" i="28"/>
  <c r="AB3" i="29"/>
  <c r="Y3" i="29"/>
  <c r="V3" i="29"/>
  <c r="Z3" i="29"/>
  <c r="AD3" i="29"/>
  <c r="AM3" i="29"/>
  <c r="AL3" i="29" s="1"/>
  <c r="AH4" i="29"/>
  <c r="V7" i="29"/>
  <c r="Y7" i="29"/>
  <c r="AJ9" i="29"/>
  <c r="G220" i="41" s="1"/>
  <c r="V3" i="30"/>
  <c r="Y3" i="30"/>
  <c r="AB3" i="30"/>
  <c r="AF3" i="30"/>
  <c r="AJ4" i="30"/>
  <c r="C221" i="41" s="1"/>
  <c r="AJ5" i="30"/>
  <c r="D221" i="41" s="1"/>
  <c r="V7" i="30"/>
  <c r="Y7" i="30"/>
  <c r="AB7" i="30"/>
  <c r="AK3" i="31"/>
  <c r="AH4" i="31"/>
  <c r="AE4" i="31"/>
  <c r="C3" i="31"/>
  <c r="AG4" i="31"/>
  <c r="C107" i="42" s="1"/>
  <c r="A7" i="31"/>
  <c r="AK7" i="31"/>
  <c r="AH8" i="31"/>
  <c r="F69" i="41" s="1"/>
  <c r="AE8" i="31"/>
  <c r="C7" i="31"/>
  <c r="AG8" i="31"/>
  <c r="F107" i="42" s="1"/>
  <c r="A3" i="32"/>
  <c r="AK3" i="32"/>
  <c r="AO3" i="32"/>
  <c r="AN3" i="32" s="1"/>
  <c r="AH4" i="32"/>
  <c r="AE4" i="32"/>
  <c r="C3" i="32"/>
  <c r="AG4" i="32"/>
  <c r="C108" i="42" s="1"/>
  <c r="A7" i="32"/>
  <c r="AK7" i="32"/>
  <c r="AH8" i="32"/>
  <c r="F70" i="41" s="1"/>
  <c r="AE8" i="32"/>
  <c r="C7" i="32"/>
  <c r="AG8" i="32"/>
  <c r="F108" i="42" s="1"/>
  <c r="AI4" i="33"/>
  <c r="C109" i="41" s="1"/>
  <c r="AK4" i="33"/>
  <c r="C262" i="41" s="1"/>
  <c r="AI8" i="33"/>
  <c r="F109" i="41" s="1"/>
  <c r="AK8" i="33"/>
  <c r="F262" i="41" s="1"/>
  <c r="AI4" i="34"/>
  <c r="C110" i="41" s="1"/>
  <c r="AK4" i="34"/>
  <c r="C263" i="41" s="1"/>
  <c r="AI8" i="34"/>
  <c r="F110" i="41" s="1"/>
  <c r="AK8" i="34"/>
  <c r="F263" i="41" s="1"/>
  <c r="X3" i="36"/>
  <c r="AI7" i="1"/>
  <c r="AF7" i="1"/>
  <c r="AD7" i="1"/>
  <c r="AG7" i="1"/>
  <c r="AE7" i="1"/>
  <c r="AL7" i="1"/>
  <c r="AK7" i="1" s="1"/>
  <c r="AC7" i="1"/>
  <c r="Z7" i="1"/>
  <c r="AH7" i="1"/>
  <c r="Y7" i="1"/>
  <c r="U7" i="1"/>
  <c r="AB7" i="1"/>
  <c r="X7" i="1"/>
  <c r="AJ7" i="1"/>
  <c r="V7" i="1"/>
  <c r="AG8" i="1"/>
  <c r="AD8" i="1"/>
  <c r="AF8" i="1"/>
  <c r="AI8" i="1"/>
  <c r="AE8" i="1"/>
  <c r="AJ7" i="35"/>
  <c r="AH7" i="35"/>
  <c r="AD7" i="35"/>
  <c r="AA7" i="35"/>
  <c r="X7" i="35"/>
  <c r="U7" i="35"/>
  <c r="AC7" i="35"/>
  <c r="Z7" i="35"/>
  <c r="A7" i="35"/>
  <c r="W7" i="35"/>
  <c r="Y7" i="35"/>
  <c r="AO3" i="36"/>
  <c r="AN3" i="36" s="1"/>
  <c r="U3" i="36"/>
  <c r="AJ8" i="38"/>
  <c r="F230" i="41" s="1"/>
  <c r="AG8" i="38"/>
  <c r="F115" i="42" s="1"/>
  <c r="AE8" i="38"/>
  <c r="AH8" i="38"/>
  <c r="F77" i="41" s="1"/>
  <c r="C7" i="38"/>
  <c r="AF8" i="38"/>
  <c r="F77" i="42" s="1"/>
  <c r="U7" i="30"/>
  <c r="X7" i="30"/>
  <c r="AA7" i="30"/>
  <c r="AH9" i="30"/>
  <c r="G68" i="42" s="1"/>
  <c r="AF4" i="31"/>
  <c r="AJ4" i="31"/>
  <c r="C222" i="41" s="1"/>
  <c r="AF8" i="31"/>
  <c r="F69" i="42" s="1"/>
  <c r="AJ8" i="31"/>
  <c r="F222" i="41" s="1"/>
  <c r="AF4" i="32"/>
  <c r="AJ4" i="32"/>
  <c r="C223" i="41" s="1"/>
  <c r="AF8" i="32"/>
  <c r="F70" i="42" s="1"/>
  <c r="AJ8" i="32"/>
  <c r="F223" i="41" s="1"/>
  <c r="AG4" i="33"/>
  <c r="C109" i="42" s="1"/>
  <c r="AG8" i="33"/>
  <c r="F109" i="42" s="1"/>
  <c r="AG4" i="34"/>
  <c r="C110" i="42" s="1"/>
  <c r="AG8" i="34"/>
  <c r="F110" i="42" s="1"/>
  <c r="AB7" i="35"/>
  <c r="AJ9" i="36"/>
  <c r="G228" i="41" s="1"/>
  <c r="AF9" i="36"/>
  <c r="AJ4" i="37"/>
  <c r="C229" i="41" s="1"/>
  <c r="C3" i="37"/>
  <c r="AF4" i="37"/>
  <c r="AA7" i="1"/>
  <c r="V3" i="31"/>
  <c r="Y3" i="31"/>
  <c r="AB3" i="31"/>
  <c r="V7" i="31"/>
  <c r="Y7" i="31"/>
  <c r="AB7" i="31"/>
  <c r="V3" i="32"/>
  <c r="Y3" i="32"/>
  <c r="AB3" i="32"/>
  <c r="V7" i="32"/>
  <c r="Y7" i="32"/>
  <c r="AB7" i="32"/>
  <c r="C3" i="33"/>
  <c r="V3" i="33"/>
  <c r="Y3" i="33"/>
  <c r="AB3" i="33"/>
  <c r="AE4" i="33"/>
  <c r="AH4" i="33"/>
  <c r="C7" i="33"/>
  <c r="V7" i="33"/>
  <c r="Y7" i="33"/>
  <c r="AB7" i="33"/>
  <c r="AE8" i="33"/>
  <c r="AH8" i="33"/>
  <c r="F71" i="41" s="1"/>
  <c r="C3" i="34"/>
  <c r="V3" i="34"/>
  <c r="Y3" i="34"/>
  <c r="AB3" i="34"/>
  <c r="AE4" i="34"/>
  <c r="AH4" i="34"/>
  <c r="C7" i="34"/>
  <c r="V7" i="34"/>
  <c r="Y7" i="34"/>
  <c r="AB7" i="34"/>
  <c r="AE8" i="34"/>
  <c r="AH8" i="34"/>
  <c r="F72" i="41" s="1"/>
  <c r="C3" i="35"/>
  <c r="V3" i="35"/>
  <c r="Y3" i="35"/>
  <c r="AF5" i="35"/>
  <c r="AF8" i="35"/>
  <c r="F74" i="42" s="1"/>
  <c r="AH9" i="35"/>
  <c r="G74" i="42" s="1"/>
  <c r="AJ4" i="36"/>
  <c r="C228" i="41" s="1"/>
  <c r="C3" i="36"/>
  <c r="AH4" i="36"/>
  <c r="AF5" i="36"/>
  <c r="AB3" i="37"/>
  <c r="AH5" i="37"/>
  <c r="W3" i="38"/>
  <c r="AH9" i="38"/>
  <c r="G77" i="42" s="1"/>
  <c r="AE9" i="38"/>
  <c r="AJ9" i="38"/>
  <c r="G230" i="41" s="1"/>
  <c r="AF9" i="38"/>
  <c r="W7" i="39"/>
  <c r="AH5" i="36"/>
  <c r="AJ8" i="36"/>
  <c r="F228" i="41" s="1"/>
  <c r="C7" i="36"/>
  <c r="AH8" i="36"/>
  <c r="F75" i="41" s="1"/>
  <c r="AJ3" i="38"/>
  <c r="AG3" i="38"/>
  <c r="AE3" i="38"/>
  <c r="AH3" i="38"/>
  <c r="AM3" i="38"/>
  <c r="AL3" i="38" s="1"/>
  <c r="AD3" i="38"/>
  <c r="AA3" i="38"/>
  <c r="X3" i="38"/>
  <c r="U3" i="38"/>
  <c r="AI3" i="38"/>
  <c r="Z3" i="38"/>
  <c r="V3" i="38"/>
  <c r="AC3" i="38"/>
  <c r="Y3" i="38"/>
  <c r="AB3" i="38"/>
  <c r="AJ7" i="39"/>
  <c r="AG7" i="39"/>
  <c r="AE7" i="39"/>
  <c r="AH7" i="39"/>
  <c r="AD7" i="39"/>
  <c r="AA7" i="39"/>
  <c r="X7" i="39"/>
  <c r="U7" i="39"/>
  <c r="AI7" i="39"/>
  <c r="Z7" i="39"/>
  <c r="V7" i="39"/>
  <c r="AC7" i="39"/>
  <c r="Y7" i="39"/>
  <c r="AB7" i="39"/>
  <c r="V3" i="36"/>
  <c r="Y3" i="36"/>
  <c r="V7" i="36"/>
  <c r="Y7" i="36"/>
  <c r="V3" i="37"/>
  <c r="Y3" i="37"/>
  <c r="AJ7" i="37"/>
  <c r="AD7" i="37"/>
  <c r="AA7" i="37"/>
  <c r="V7" i="37"/>
  <c r="Y7" i="37"/>
  <c r="AC7" i="37"/>
  <c r="AF5" i="38"/>
  <c r="AD7" i="38"/>
  <c r="AA7" i="38"/>
  <c r="X7" i="38"/>
  <c r="U7" i="38"/>
  <c r="A7" i="38"/>
  <c r="W7" i="38"/>
  <c r="AB7" i="38"/>
  <c r="AK7" i="38"/>
  <c r="V3" i="39"/>
  <c r="Z3" i="39"/>
  <c r="AJ4" i="39"/>
  <c r="C231" i="41" s="1"/>
  <c r="AG4" i="39"/>
  <c r="C116" i="42" s="1"/>
  <c r="AF4" i="39"/>
  <c r="AH5" i="39"/>
  <c r="AE5" i="39"/>
  <c r="AG5" i="39"/>
  <c r="D116" i="42" s="1"/>
  <c r="AF9" i="39"/>
  <c r="AE5" i="1"/>
  <c r="C3" i="1"/>
  <c r="AG5" i="1"/>
  <c r="AJ4" i="38"/>
  <c r="C230" i="41" s="1"/>
  <c r="AG4" i="38"/>
  <c r="C115" i="42" s="1"/>
  <c r="AF4" i="38"/>
  <c r="AH5" i="38"/>
  <c r="AE5" i="38"/>
  <c r="AG5" i="38"/>
  <c r="D115" i="42" s="1"/>
  <c r="AJ3" i="39"/>
  <c r="AG3" i="39"/>
  <c r="AM3" i="39"/>
  <c r="AL3" i="39" s="1"/>
  <c r="AD3" i="39"/>
  <c r="AA3" i="39"/>
  <c r="X3" i="39"/>
  <c r="U3" i="39"/>
  <c r="A3" i="39"/>
  <c r="W3" i="39"/>
  <c r="AB3" i="39"/>
  <c r="AF3" i="39"/>
  <c r="AK3" i="39"/>
  <c r="AJ8" i="39"/>
  <c r="F231" i="41" s="1"/>
  <c r="AG8" i="39"/>
  <c r="F116" i="42" s="1"/>
  <c r="AF8" i="39"/>
  <c r="F78" i="42" s="1"/>
  <c r="AH9" i="39"/>
  <c r="G78" i="42" s="1"/>
  <c r="AE9" i="39"/>
  <c r="AG9" i="39"/>
  <c r="G116" i="42" s="1"/>
  <c r="V3" i="1"/>
  <c r="Y3" i="1"/>
  <c r="AB3" i="1"/>
  <c r="AF4" i="1"/>
  <c r="AF9" i="1"/>
  <c r="AN3" i="16" l="1"/>
  <c r="H273" i="41" s="1"/>
  <c r="R43" i="4"/>
  <c r="D78" i="42"/>
  <c r="D78" i="41"/>
  <c r="AF3" i="36"/>
  <c r="AH3" i="36"/>
  <c r="AJ3" i="36"/>
  <c r="C34" i="6"/>
  <c r="AH7" i="32"/>
  <c r="AE7" i="32"/>
  <c r="AG7" i="32"/>
  <c r="AJ7" i="32"/>
  <c r="AF7" i="32"/>
  <c r="C29" i="16"/>
  <c r="AN7" i="32"/>
  <c r="AO29" i="16"/>
  <c r="AN29" i="16" s="1"/>
  <c r="H299" i="41" s="1"/>
  <c r="C70" i="42"/>
  <c r="C70" i="41"/>
  <c r="AH3" i="31"/>
  <c r="AE3" i="31"/>
  <c r="AJ3" i="31"/>
  <c r="AF3" i="31"/>
  <c r="AG3" i="31"/>
  <c r="C28" i="6"/>
  <c r="D65" i="42"/>
  <c r="D65" i="41"/>
  <c r="AL7" i="26"/>
  <c r="AM22" i="16"/>
  <c r="AL22" i="16" s="1"/>
  <c r="H139" i="41" s="1"/>
  <c r="C55" i="41"/>
  <c r="C55" i="42"/>
  <c r="AF7" i="29"/>
  <c r="AJ7" i="29"/>
  <c r="AH7" i="29"/>
  <c r="C26" i="16"/>
  <c r="D67" i="41"/>
  <c r="D67" i="42"/>
  <c r="AJ3" i="15"/>
  <c r="AH3" i="15"/>
  <c r="AF3" i="15"/>
  <c r="C13" i="6"/>
  <c r="C52" i="42"/>
  <c r="C52" i="41"/>
  <c r="C51" i="42"/>
  <c r="C51" i="41"/>
  <c r="AF7" i="11"/>
  <c r="C9" i="16"/>
  <c r="AJ7" i="11"/>
  <c r="AH7" i="11"/>
  <c r="D50" i="42"/>
  <c r="D50" i="41"/>
  <c r="AH3" i="8"/>
  <c r="AE3" i="8"/>
  <c r="AJ3" i="8"/>
  <c r="AG3" i="8"/>
  <c r="AF3" i="8"/>
  <c r="C5" i="6"/>
  <c r="AM5" i="16"/>
  <c r="AL5" i="16" s="1"/>
  <c r="H122" i="41" s="1"/>
  <c r="AL7" i="8"/>
  <c r="AN7" i="7"/>
  <c r="AO4" i="16"/>
  <c r="AN4" i="16" s="1"/>
  <c r="H274" i="41" s="1"/>
  <c r="AI25" i="6"/>
  <c r="E104" i="41" s="1"/>
  <c r="AC25" i="6"/>
  <c r="Z25" i="6"/>
  <c r="W25" i="6"/>
  <c r="AK25" i="6"/>
  <c r="E257" i="41" s="1"/>
  <c r="AB25" i="6"/>
  <c r="Y25" i="6"/>
  <c r="V25" i="6"/>
  <c r="AM25" i="6"/>
  <c r="AL25" i="6" s="1"/>
  <c r="E142" i="41" s="1"/>
  <c r="AD25" i="6"/>
  <c r="AA25" i="6"/>
  <c r="X25" i="6"/>
  <c r="U25" i="6"/>
  <c r="E28" i="41"/>
  <c r="P3" i="6"/>
  <c r="E317" i="41" s="1"/>
  <c r="R9" i="44"/>
  <c r="Q9" i="44"/>
  <c r="V5" i="44"/>
  <c r="U5" i="44" s="1"/>
  <c r="U4" i="44"/>
  <c r="AI4" i="13"/>
  <c r="C89" i="41" s="1"/>
  <c r="AK4" i="13"/>
  <c r="C242" i="41" s="1"/>
  <c r="AG4" i="13"/>
  <c r="C89" i="42" s="1"/>
  <c r="AG5" i="13"/>
  <c r="D89" i="42" s="1"/>
  <c r="AI5" i="13"/>
  <c r="D89" i="41" s="1"/>
  <c r="AK5" i="13"/>
  <c r="D242" i="41" s="1"/>
  <c r="AE5" i="13"/>
  <c r="AE3" i="1"/>
  <c r="AI3" i="1"/>
  <c r="AD3" i="1"/>
  <c r="AG3" i="1"/>
  <c r="AF3" i="1"/>
  <c r="D75" i="42"/>
  <c r="D75" i="41"/>
  <c r="AH3" i="35"/>
  <c r="AF3" i="35"/>
  <c r="AJ3" i="35"/>
  <c r="C33" i="6"/>
  <c r="AF7" i="34"/>
  <c r="AH7" i="34"/>
  <c r="AE7" i="34"/>
  <c r="AJ7" i="34"/>
  <c r="AG7" i="34"/>
  <c r="C31" i="16"/>
  <c r="AF3" i="34"/>
  <c r="AH3" i="34"/>
  <c r="AE3" i="34"/>
  <c r="AJ3" i="34"/>
  <c r="AG3" i="34"/>
  <c r="C31" i="6"/>
  <c r="AF7" i="33"/>
  <c r="AH7" i="33"/>
  <c r="AE7" i="33"/>
  <c r="AJ7" i="33"/>
  <c r="AG7" i="33"/>
  <c r="C30" i="16"/>
  <c r="AF3" i="33"/>
  <c r="AH3" i="33"/>
  <c r="AE3" i="33"/>
  <c r="AJ3" i="33"/>
  <c r="AG3" i="33"/>
  <c r="C30" i="6"/>
  <c r="AF3" i="37"/>
  <c r="AJ3" i="37"/>
  <c r="AH3" i="37"/>
  <c r="C35" i="6"/>
  <c r="AH3" i="32"/>
  <c r="AE3" i="32"/>
  <c r="AG3" i="32"/>
  <c r="AJ3" i="32"/>
  <c r="AF3" i="32"/>
  <c r="C29" i="6"/>
  <c r="C67" i="42"/>
  <c r="C67" i="41"/>
  <c r="AL7" i="27"/>
  <c r="AM23" i="16"/>
  <c r="AL23" i="16" s="1"/>
  <c r="H140" i="41" s="1"/>
  <c r="D63" i="42"/>
  <c r="D63" i="41"/>
  <c r="AF7" i="25"/>
  <c r="AH7" i="25"/>
  <c r="AE7" i="25"/>
  <c r="AJ7" i="25"/>
  <c r="AG7" i="25"/>
  <c r="C21" i="16"/>
  <c r="AF3" i="25"/>
  <c r="AH3" i="25"/>
  <c r="AE3" i="25"/>
  <c r="AJ3" i="25"/>
  <c r="AG3" i="25"/>
  <c r="C21" i="6"/>
  <c r="AL7" i="22"/>
  <c r="AM18" i="16"/>
  <c r="AL18" i="16" s="1"/>
  <c r="H135" i="41" s="1"/>
  <c r="AF3" i="19"/>
  <c r="AJ3" i="19"/>
  <c r="AH3" i="19"/>
  <c r="C16" i="6"/>
  <c r="AH7" i="19"/>
  <c r="AF7" i="19"/>
  <c r="AJ7" i="19"/>
  <c r="C16" i="16"/>
  <c r="AJ7" i="15"/>
  <c r="AH7" i="15"/>
  <c r="AF7" i="15"/>
  <c r="C13" i="16"/>
  <c r="AJ7" i="14"/>
  <c r="AG7" i="14"/>
  <c r="AF7" i="14"/>
  <c r="AH7" i="14"/>
  <c r="AE7" i="14"/>
  <c r="C11" i="16"/>
  <c r="D46" i="41"/>
  <c r="D46" i="42"/>
  <c r="AH3" i="7"/>
  <c r="AE3" i="7"/>
  <c r="AJ3" i="7"/>
  <c r="AG3" i="7"/>
  <c r="AF3" i="7"/>
  <c r="C4" i="6"/>
  <c r="C50" i="42"/>
  <c r="C50" i="41"/>
  <c r="D49" i="42"/>
  <c r="D49" i="41"/>
  <c r="AO32" i="6"/>
  <c r="AN32" i="6" s="1"/>
  <c r="E302" i="41" s="1"/>
  <c r="E188" i="41"/>
  <c r="AF25" i="6"/>
  <c r="E66" i="42" s="1"/>
  <c r="AH25" i="6"/>
  <c r="E66" i="41" s="1"/>
  <c r="AE25" i="6"/>
  <c r="AJ25" i="6"/>
  <c r="E219" i="41" s="1"/>
  <c r="AG25" i="6"/>
  <c r="E104" i="42" s="1"/>
  <c r="AN12" i="16"/>
  <c r="H282" i="41" s="1"/>
  <c r="H168" i="41"/>
  <c r="H159" i="41" s="1"/>
  <c r="AO12" i="6"/>
  <c r="AN12" i="6" s="1"/>
  <c r="E282" i="41" s="1"/>
  <c r="E168" i="41"/>
  <c r="M3" i="6"/>
  <c r="G3" i="6"/>
  <c r="AA6" i="6"/>
  <c r="AI3" i="13"/>
  <c r="AQ10" i="6"/>
  <c r="AK9" i="13"/>
  <c r="G242" i="41" s="1"/>
  <c r="AE9" i="13"/>
  <c r="AG9" i="13"/>
  <c r="G89" i="42" s="1"/>
  <c r="AI9" i="13"/>
  <c r="G89" i="41" s="1"/>
  <c r="D77" i="42"/>
  <c r="D77" i="41"/>
  <c r="AL7" i="38"/>
  <c r="AM36" i="16"/>
  <c r="AL36" i="16" s="1"/>
  <c r="H153" i="41" s="1"/>
  <c r="AL7" i="39"/>
  <c r="AM37" i="16"/>
  <c r="AL37" i="16" s="1"/>
  <c r="H154" i="41" s="1"/>
  <c r="AF7" i="36"/>
  <c r="AJ7" i="36"/>
  <c r="AH7" i="36"/>
  <c r="C34" i="16"/>
  <c r="D76" i="42"/>
  <c r="D76" i="41"/>
  <c r="C75" i="42"/>
  <c r="C75" i="41"/>
  <c r="C72" i="42"/>
  <c r="C72" i="41"/>
  <c r="C71" i="42"/>
  <c r="C71" i="41"/>
  <c r="AJ7" i="38"/>
  <c r="AG7" i="38"/>
  <c r="AH7" i="38"/>
  <c r="AF7" i="38"/>
  <c r="AE7" i="38"/>
  <c r="C36" i="16"/>
  <c r="AL7" i="35"/>
  <c r="AM33" i="16"/>
  <c r="AL33" i="16" s="1"/>
  <c r="H150" i="41" s="1"/>
  <c r="AH7" i="31"/>
  <c r="AE7" i="31"/>
  <c r="AG7" i="31"/>
  <c r="AJ7" i="31"/>
  <c r="AF7" i="31"/>
  <c r="C28" i="16"/>
  <c r="AN7" i="31"/>
  <c r="AO28" i="16"/>
  <c r="AN28" i="16" s="1"/>
  <c r="H298" i="41" s="1"/>
  <c r="C69" i="42"/>
  <c r="C69" i="41"/>
  <c r="AL7" i="28"/>
  <c r="AM24" i="16"/>
  <c r="AL24" i="16" s="1"/>
  <c r="H141" i="41" s="1"/>
  <c r="D64" i="42"/>
  <c r="D64" i="41"/>
  <c r="C62" i="41"/>
  <c r="C62" i="42"/>
  <c r="AJ7" i="30"/>
  <c r="AF7" i="30"/>
  <c r="AH7" i="30"/>
  <c r="C27" i="16"/>
  <c r="AL7" i="24"/>
  <c r="AM20" i="16"/>
  <c r="AL20" i="16" s="1"/>
  <c r="H137" i="41" s="1"/>
  <c r="C57" i="41"/>
  <c r="C57" i="42"/>
  <c r="AJ3" i="14"/>
  <c r="AG3" i="14"/>
  <c r="AF3" i="14"/>
  <c r="AH3" i="14"/>
  <c r="AE3" i="14"/>
  <c r="C11" i="6"/>
  <c r="AF7" i="13"/>
  <c r="AH7" i="13"/>
  <c r="AE7" i="13"/>
  <c r="AJ7" i="13"/>
  <c r="AG7" i="13"/>
  <c r="C10" i="16"/>
  <c r="AF3" i="13"/>
  <c r="AH3" i="13"/>
  <c r="AE3" i="13"/>
  <c r="AJ3" i="13"/>
  <c r="AG3" i="13"/>
  <c r="C10" i="6"/>
  <c r="AL7" i="9"/>
  <c r="AM7" i="16"/>
  <c r="AL7" i="16" s="1"/>
  <c r="H124" i="41" s="1"/>
  <c r="AH7" i="7"/>
  <c r="AE7" i="7"/>
  <c r="AJ7" i="7"/>
  <c r="AG7" i="7"/>
  <c r="AF7" i="7"/>
  <c r="C4" i="16"/>
  <c r="AK25" i="16"/>
  <c r="H257" i="41" s="1"/>
  <c r="AB25" i="16"/>
  <c r="Y25" i="16"/>
  <c r="V25" i="16"/>
  <c r="AL25" i="16"/>
  <c r="H142" i="41" s="1"/>
  <c r="AD25" i="16"/>
  <c r="AA25" i="16"/>
  <c r="X25" i="16"/>
  <c r="U25" i="16"/>
  <c r="AI25" i="16"/>
  <c r="H104" i="41" s="1"/>
  <c r="AC25" i="16"/>
  <c r="Z25" i="16"/>
  <c r="W25" i="16"/>
  <c r="H28" i="41"/>
  <c r="AF3" i="11"/>
  <c r="AH3" i="11"/>
  <c r="AJ3" i="11"/>
  <c r="C9" i="6"/>
  <c r="AI32" i="16"/>
  <c r="H111" i="41" s="1"/>
  <c r="AC32" i="16"/>
  <c r="Z32" i="16"/>
  <c r="W32" i="16"/>
  <c r="AK32" i="16"/>
  <c r="H264" i="41" s="1"/>
  <c r="AB32" i="16"/>
  <c r="Y32" i="16"/>
  <c r="V32" i="16"/>
  <c r="AL32" i="16"/>
  <c r="H149" i="41" s="1"/>
  <c r="AD32" i="16"/>
  <c r="AA32" i="16"/>
  <c r="X32" i="16"/>
  <c r="U32" i="16"/>
  <c r="H35" i="41"/>
  <c r="AF7" i="10"/>
  <c r="AJ7" i="10"/>
  <c r="AH7" i="10"/>
  <c r="C8" i="16"/>
  <c r="I3" i="16"/>
  <c r="H312" i="41"/>
  <c r="AL12" i="16"/>
  <c r="H129" i="41" s="1"/>
  <c r="AD12" i="16"/>
  <c r="AA12" i="16"/>
  <c r="X12" i="16"/>
  <c r="U12" i="16"/>
  <c r="AI12" i="16"/>
  <c r="H91" i="41" s="1"/>
  <c r="AC12" i="16"/>
  <c r="Z12" i="16"/>
  <c r="W12" i="16"/>
  <c r="Y12" i="16"/>
  <c r="V12" i="16"/>
  <c r="AK12" i="16"/>
  <c r="H244" i="41" s="1"/>
  <c r="AB12" i="16"/>
  <c r="H15" i="41"/>
  <c r="AM32" i="6"/>
  <c r="AL32" i="6" s="1"/>
  <c r="E149" i="41" s="1"/>
  <c r="AD32" i="6"/>
  <c r="AA32" i="6"/>
  <c r="X32" i="6"/>
  <c r="U32" i="6"/>
  <c r="AI32" i="6"/>
  <c r="E111" i="41" s="1"/>
  <c r="AC32" i="6"/>
  <c r="Z32" i="6"/>
  <c r="W32" i="6"/>
  <c r="AK32" i="6"/>
  <c r="E264" i="41" s="1"/>
  <c r="AB32" i="6"/>
  <c r="Y32" i="6"/>
  <c r="V32" i="6"/>
  <c r="E35" i="41"/>
  <c r="R12" i="44"/>
  <c r="S16" i="48" s="1"/>
  <c r="Q12" i="44"/>
  <c r="S7" i="48" s="1"/>
  <c r="V12" i="44"/>
  <c r="U12" i="44" s="1"/>
  <c r="AI12" i="6"/>
  <c r="E91" i="41" s="1"/>
  <c r="AC12" i="6"/>
  <c r="Z12" i="6"/>
  <c r="W12" i="6"/>
  <c r="AA12" i="6"/>
  <c r="V12" i="6"/>
  <c r="AM12" i="6"/>
  <c r="AL12" i="6" s="1"/>
  <c r="E129" i="41" s="1"/>
  <c r="AD12" i="6"/>
  <c r="Y12" i="6"/>
  <c r="U12" i="6"/>
  <c r="I3" i="6"/>
  <c r="E15" i="41"/>
  <c r="E6" i="41" s="1"/>
  <c r="AK12" i="6"/>
  <c r="E244" i="41" s="1"/>
  <c r="AB12" i="6"/>
  <c r="X12" i="6"/>
  <c r="S3" i="6"/>
  <c r="E320" i="41" s="1"/>
  <c r="AO6" i="6"/>
  <c r="AN6" i="6" s="1"/>
  <c r="E276" i="41" s="1"/>
  <c r="J3" i="6"/>
  <c r="E162" i="41"/>
  <c r="D3" i="6"/>
  <c r="AD6" i="6"/>
  <c r="R5" i="44"/>
  <c r="Q5" i="44"/>
  <c r="AO3" i="1"/>
  <c r="AP3" i="16"/>
  <c r="AP3" i="6"/>
  <c r="AI7" i="13"/>
  <c r="AQ10" i="16"/>
  <c r="AG8" i="13"/>
  <c r="F89" i="42" s="1"/>
  <c r="AI8" i="13"/>
  <c r="F89" i="41" s="1"/>
  <c r="AK8" i="13"/>
  <c r="F242" i="41" s="1"/>
  <c r="AM3" i="6" l="1"/>
  <c r="AL3" i="6" s="1"/>
  <c r="E120" i="41" s="1"/>
  <c r="AD3" i="6"/>
  <c r="E332" i="41" s="1"/>
  <c r="AA3" i="6"/>
  <c r="E329" i="41" s="1"/>
  <c r="X3" i="6"/>
  <c r="E326" i="41" s="1"/>
  <c r="U3" i="6"/>
  <c r="AC3" i="6"/>
  <c r="E331" i="41" s="1"/>
  <c r="Y3" i="6"/>
  <c r="E327" i="41" s="1"/>
  <c r="AK3" i="6"/>
  <c r="AB3" i="6"/>
  <c r="E330" i="41" s="1"/>
  <c r="W3" i="6"/>
  <c r="E325" i="41" s="1"/>
  <c r="AI3" i="6"/>
  <c r="E82" i="41" s="1"/>
  <c r="Z3" i="6"/>
  <c r="E328" i="41" s="1"/>
  <c r="AF36" i="16"/>
  <c r="H77" i="42" s="1"/>
  <c r="AH36" i="16"/>
  <c r="H77" i="41" s="1"/>
  <c r="AE36" i="16"/>
  <c r="AJ36" i="16"/>
  <c r="H230" i="41" s="1"/>
  <c r="AG36" i="16"/>
  <c r="H115" i="42" s="1"/>
  <c r="AF4" i="6"/>
  <c r="E45" i="42" s="1"/>
  <c r="AH4" i="6"/>
  <c r="E45" i="41" s="1"/>
  <c r="AG4" i="6"/>
  <c r="E83" i="42" s="1"/>
  <c r="AJ4" i="6"/>
  <c r="E198" i="41" s="1"/>
  <c r="AE4" i="6"/>
  <c r="AJ16" i="16"/>
  <c r="H210" i="41" s="1"/>
  <c r="AH16" i="16"/>
  <c r="H57" i="41" s="1"/>
  <c r="AF16" i="16"/>
  <c r="H57" i="42" s="1"/>
  <c r="AJ28" i="6"/>
  <c r="E222" i="41" s="1"/>
  <c r="AG28" i="6"/>
  <c r="E107" i="42" s="1"/>
  <c r="AF28" i="6"/>
  <c r="E69" i="42" s="1"/>
  <c r="AH28" i="6"/>
  <c r="E69" i="41" s="1"/>
  <c r="AE28" i="6"/>
  <c r="AK10" i="16"/>
  <c r="H242" i="41" s="1"/>
  <c r="AI10" i="16"/>
  <c r="H89" i="41" s="1"/>
  <c r="E159" i="41"/>
  <c r="H6" i="41"/>
  <c r="AK3" i="16"/>
  <c r="AB3" i="16"/>
  <c r="H330" i="41" s="1"/>
  <c r="Y3" i="16"/>
  <c r="H327" i="41" s="1"/>
  <c r="V3" i="16"/>
  <c r="AL3" i="16"/>
  <c r="H120" i="41" s="1"/>
  <c r="AI3" i="16"/>
  <c r="H82" i="41" s="1"/>
  <c r="AD3" i="16"/>
  <c r="H332" i="41" s="1"/>
  <c r="Z3" i="16"/>
  <c r="H328" i="41" s="1"/>
  <c r="U3" i="16"/>
  <c r="AC3" i="16"/>
  <c r="H331" i="41" s="1"/>
  <c r="X3" i="16"/>
  <c r="H326" i="41" s="1"/>
  <c r="AA3" i="16"/>
  <c r="H329" i="41" s="1"/>
  <c r="W3" i="16"/>
  <c r="H325" i="41" s="1"/>
  <c r="AF10" i="6"/>
  <c r="E51" i="42" s="1"/>
  <c r="AG10" i="6"/>
  <c r="E89" i="42" s="1"/>
  <c r="AJ10" i="6"/>
  <c r="E204" i="41" s="1"/>
  <c r="AE10" i="6"/>
  <c r="AH10" i="6"/>
  <c r="E51" i="41" s="1"/>
  <c r="AJ10" i="16"/>
  <c r="H204" i="41" s="1"/>
  <c r="AG10" i="16"/>
  <c r="H89" i="42" s="1"/>
  <c r="AF10" i="16"/>
  <c r="H51" i="42" s="1"/>
  <c r="AE10" i="16"/>
  <c r="AH10" i="16"/>
  <c r="H51" i="41" s="1"/>
  <c r="AF11" i="6"/>
  <c r="E52" i="42" s="1"/>
  <c r="AH11" i="6"/>
  <c r="E52" i="41" s="1"/>
  <c r="AG11" i="6"/>
  <c r="E90" i="42" s="1"/>
  <c r="AJ11" i="6"/>
  <c r="E205" i="41" s="1"/>
  <c r="AE11" i="6"/>
  <c r="AF28" i="16"/>
  <c r="H69" i="42" s="1"/>
  <c r="AH28" i="16"/>
  <c r="H69" i="41" s="1"/>
  <c r="AE28" i="16"/>
  <c r="AJ28" i="16"/>
  <c r="H222" i="41" s="1"/>
  <c r="AG28" i="16"/>
  <c r="H107" i="42" s="1"/>
  <c r="AK10" i="6"/>
  <c r="E242" i="41" s="1"/>
  <c r="AI10" i="6"/>
  <c r="E89" i="41" s="1"/>
  <c r="AJ16" i="6"/>
  <c r="E210" i="41" s="1"/>
  <c r="AH16" i="6"/>
  <c r="E57" i="41" s="1"/>
  <c r="AF16" i="6"/>
  <c r="E57" i="42" s="1"/>
  <c r="AH21" i="6"/>
  <c r="E62" i="41" s="1"/>
  <c r="AE21" i="6"/>
  <c r="AJ21" i="6"/>
  <c r="E215" i="41" s="1"/>
  <c r="AG21" i="6"/>
  <c r="E100" i="42" s="1"/>
  <c r="AF21" i="6"/>
  <c r="E62" i="42" s="1"/>
  <c r="AH21" i="16"/>
  <c r="H62" i="41" s="1"/>
  <c r="AE21" i="16"/>
  <c r="AJ21" i="16"/>
  <c r="H215" i="41" s="1"/>
  <c r="AG21" i="16"/>
  <c r="H100" i="42" s="1"/>
  <c r="AF21" i="16"/>
  <c r="H62" i="42" s="1"/>
  <c r="AJ29" i="6"/>
  <c r="E223" i="41" s="1"/>
  <c r="AG29" i="6"/>
  <c r="E108" i="42" s="1"/>
  <c r="AF29" i="6"/>
  <c r="E70" i="42" s="1"/>
  <c r="AH29" i="6"/>
  <c r="E70" i="41" s="1"/>
  <c r="AE29" i="6"/>
  <c r="AF35" i="6"/>
  <c r="E76" i="42" s="1"/>
  <c r="AJ35" i="6"/>
  <c r="E229" i="41" s="1"/>
  <c r="AH35" i="6"/>
  <c r="E76" i="41" s="1"/>
  <c r="AF5" i="6"/>
  <c r="AJ5" i="6"/>
  <c r="AE5" i="6"/>
  <c r="AH5" i="6"/>
  <c r="E46" i="41" s="1"/>
  <c r="AG5" i="6"/>
  <c r="E84" i="42" s="1"/>
  <c r="AF29" i="16"/>
  <c r="H70" i="42" s="1"/>
  <c r="AH29" i="16"/>
  <c r="H70" i="41" s="1"/>
  <c r="AE29" i="16"/>
  <c r="AJ29" i="16"/>
  <c r="H223" i="41" s="1"/>
  <c r="AG29" i="16"/>
  <c r="H108" i="42" s="1"/>
  <c r="AH34" i="6"/>
  <c r="E75" i="41" s="1"/>
  <c r="AF34" i="6"/>
  <c r="E75" i="42" s="1"/>
  <c r="AJ34" i="6"/>
  <c r="E228" i="41" s="1"/>
  <c r="R44" i="4"/>
  <c r="R7" i="48" s="1"/>
  <c r="R27" i="48" s="1"/>
  <c r="R45" i="4"/>
  <c r="Q43" i="4"/>
  <c r="AO3" i="6"/>
  <c r="AN3" i="6" s="1"/>
  <c r="E273" i="41" s="1"/>
  <c r="AH8" i="16"/>
  <c r="H49" i="41" s="1"/>
  <c r="AF8" i="16"/>
  <c r="H49" i="42" s="1"/>
  <c r="AJ8" i="16"/>
  <c r="H202" i="41" s="1"/>
  <c r="C6" i="16"/>
  <c r="AJ9" i="6"/>
  <c r="E203" i="41" s="1"/>
  <c r="AF9" i="6"/>
  <c r="E50" i="42" s="1"/>
  <c r="C6" i="6"/>
  <c r="AH9" i="6"/>
  <c r="E50" i="41" s="1"/>
  <c r="AJ4" i="16"/>
  <c r="H198" i="41" s="1"/>
  <c r="AG4" i="16"/>
  <c r="H83" i="42" s="1"/>
  <c r="AF4" i="16"/>
  <c r="H45" i="42" s="1"/>
  <c r="AE4" i="16"/>
  <c r="AH4" i="16"/>
  <c r="H45" i="41" s="1"/>
  <c r="AJ27" i="16"/>
  <c r="H221" i="41" s="1"/>
  <c r="AH27" i="16"/>
  <c r="H68" i="41" s="1"/>
  <c r="AF27" i="16"/>
  <c r="H68" i="42" s="1"/>
  <c r="AF34" i="16"/>
  <c r="H75" i="42" s="1"/>
  <c r="AJ34" i="16"/>
  <c r="H228" i="41" s="1"/>
  <c r="C32" i="16"/>
  <c r="AH34" i="16"/>
  <c r="H75" i="41" s="1"/>
  <c r="E314" i="41"/>
  <c r="K3" i="6"/>
  <c r="E312" i="41" s="1"/>
  <c r="AJ11" i="16"/>
  <c r="H205" i="41" s="1"/>
  <c r="AG11" i="16"/>
  <c r="H90" i="42" s="1"/>
  <c r="AF11" i="16"/>
  <c r="H52" i="42" s="1"/>
  <c r="AE11" i="16"/>
  <c r="AH11" i="16"/>
  <c r="H52" i="41" s="1"/>
  <c r="AJ13" i="16"/>
  <c r="H207" i="41" s="1"/>
  <c r="AH13" i="16"/>
  <c r="H54" i="41" s="1"/>
  <c r="AF13" i="16"/>
  <c r="H54" i="42" s="1"/>
  <c r="C12" i="16"/>
  <c r="AJ30" i="6"/>
  <c r="E224" i="41" s="1"/>
  <c r="AG30" i="6"/>
  <c r="E109" i="42" s="1"/>
  <c r="AF30" i="6"/>
  <c r="E71" i="42" s="1"/>
  <c r="AH30" i="6"/>
  <c r="E71" i="41" s="1"/>
  <c r="AE30" i="6"/>
  <c r="AF30" i="16"/>
  <c r="H71" i="42" s="1"/>
  <c r="AH30" i="16"/>
  <c r="H71" i="41" s="1"/>
  <c r="AE30" i="16"/>
  <c r="AJ30" i="16"/>
  <c r="H224" i="41" s="1"/>
  <c r="AG30" i="16"/>
  <c r="H109" i="42" s="1"/>
  <c r="AJ31" i="6"/>
  <c r="E225" i="41" s="1"/>
  <c r="AG31" i="6"/>
  <c r="E110" i="42" s="1"/>
  <c r="AF31" i="6"/>
  <c r="E72" i="42" s="1"/>
  <c r="AH31" i="6"/>
  <c r="E72" i="41" s="1"/>
  <c r="AE31" i="6"/>
  <c r="AF31" i="16"/>
  <c r="H72" i="42" s="1"/>
  <c r="AH31" i="16"/>
  <c r="H72" i="41" s="1"/>
  <c r="AE31" i="16"/>
  <c r="AJ31" i="16"/>
  <c r="H225" i="41" s="1"/>
  <c r="AG31" i="16"/>
  <c r="H110" i="42" s="1"/>
  <c r="AJ33" i="6"/>
  <c r="E227" i="41" s="1"/>
  <c r="AH33" i="6"/>
  <c r="E74" i="41" s="1"/>
  <c r="AF33" i="6"/>
  <c r="E74" i="42" s="1"/>
  <c r="C32" i="6"/>
  <c r="AF9" i="16"/>
  <c r="H50" i="42" s="1"/>
  <c r="AJ9" i="16"/>
  <c r="H203" i="41" s="1"/>
  <c r="AH9" i="16"/>
  <c r="H50" i="41" s="1"/>
  <c r="AH13" i="6"/>
  <c r="E54" i="41" s="1"/>
  <c r="AJ13" i="6"/>
  <c r="E207" i="41" s="1"/>
  <c r="C12" i="6"/>
  <c r="AF13" i="6"/>
  <c r="E54" i="42" s="1"/>
  <c r="AF26" i="16"/>
  <c r="H67" i="42" s="1"/>
  <c r="C25" i="16"/>
  <c r="AJ26" i="16"/>
  <c r="H220" i="41" s="1"/>
  <c r="AH26" i="16"/>
  <c r="H67" i="41" s="1"/>
  <c r="AF6" i="6" l="1"/>
  <c r="E47" i="42" s="1"/>
  <c r="AG6" i="6"/>
  <c r="E85" i="42" s="1"/>
  <c r="AJ6" i="6"/>
  <c r="E200" i="41" s="1"/>
  <c r="AE6" i="6"/>
  <c r="AH6" i="6"/>
  <c r="E47" i="41" s="1"/>
  <c r="C3" i="6"/>
  <c r="R16" i="48"/>
  <c r="R38" i="48" s="1"/>
  <c r="L5" i="47"/>
  <c r="E199" i="41"/>
  <c r="E46" i="42"/>
  <c r="H324" i="41"/>
  <c r="H235" i="41"/>
  <c r="C5" i="47"/>
  <c r="AH25" i="16"/>
  <c r="AE25" i="16"/>
  <c r="AJ25" i="16"/>
  <c r="AG25" i="16"/>
  <c r="H104" i="42" s="1"/>
  <c r="AF25" i="16"/>
  <c r="H66" i="42" s="1"/>
  <c r="AF12" i="6"/>
  <c r="E53" i="42" s="1"/>
  <c r="AJ12" i="6"/>
  <c r="E206" i="41" s="1"/>
  <c r="AE12" i="6"/>
  <c r="AH12" i="6"/>
  <c r="E53" i="41" s="1"/>
  <c r="AG12" i="6"/>
  <c r="E91" i="42" s="1"/>
  <c r="AJ32" i="6"/>
  <c r="E226" i="41" s="1"/>
  <c r="AG32" i="6"/>
  <c r="E111" i="42" s="1"/>
  <c r="AF32" i="6"/>
  <c r="E73" i="42" s="1"/>
  <c r="AH32" i="6"/>
  <c r="E73" i="41" s="1"/>
  <c r="AE32" i="6"/>
  <c r="AJ12" i="16"/>
  <c r="AG12" i="16"/>
  <c r="H91" i="42" s="1"/>
  <c r="AF12" i="16"/>
  <c r="H53" i="42" s="1"/>
  <c r="AH12" i="16"/>
  <c r="AE12" i="16"/>
  <c r="AF32" i="16"/>
  <c r="H73" i="42" s="1"/>
  <c r="AH32" i="16"/>
  <c r="AE32" i="16"/>
  <c r="AJ32" i="16"/>
  <c r="AG32" i="16"/>
  <c r="H111" i="42" s="1"/>
  <c r="Q44" i="4"/>
  <c r="Q7" i="48" s="1"/>
  <c r="Q27" i="48" s="1"/>
  <c r="Q45" i="4"/>
  <c r="E235" i="41"/>
  <c r="C4" i="47"/>
  <c r="AJ6" i="16"/>
  <c r="AG6" i="16"/>
  <c r="H85" i="42" s="1"/>
  <c r="C3" i="16"/>
  <c r="AF6" i="16"/>
  <c r="H47" i="42" s="1"/>
  <c r="AE6" i="16"/>
  <c r="AH6" i="16"/>
  <c r="V3" i="6"/>
  <c r="E324" i="41" s="1"/>
  <c r="AH3" i="16" l="1"/>
  <c r="H44" i="41" s="1"/>
  <c r="AE3" i="16"/>
  <c r="AG3" i="16"/>
  <c r="H82" i="42" s="1"/>
  <c r="AJ3" i="16"/>
  <c r="H197" i="41" s="1"/>
  <c r="AF3" i="16"/>
  <c r="H44" i="42" s="1"/>
  <c r="AJ3" i="6"/>
  <c r="E197" i="41" s="1"/>
  <c r="AG3" i="6"/>
  <c r="E82" i="42" s="1"/>
  <c r="AH3" i="6"/>
  <c r="E44" i="41" s="1"/>
  <c r="AF3" i="6"/>
  <c r="E44" i="42" s="1"/>
  <c r="AE3" i="6"/>
  <c r="H206" i="41"/>
  <c r="H53" i="41"/>
  <c r="H47" i="41"/>
  <c r="H200" i="41"/>
  <c r="Q16" i="48"/>
  <c r="Q38" i="48" s="1"/>
  <c r="L4" i="47"/>
  <c r="H73" i="41"/>
  <c r="H226" i="41"/>
  <c r="H219" i="41"/>
  <c r="H66" i="41"/>
</calcChain>
</file>

<file path=xl/sharedStrings.xml><?xml version="1.0" encoding="utf-8"?>
<sst xmlns="http://schemas.openxmlformats.org/spreadsheetml/2006/main" count="3347" uniqueCount="435">
  <si>
    <t>CONTENTS</t>
  </si>
  <si>
    <t>CISSS</t>
  </si>
  <si>
    <t>Palliative Care Patients</t>
  </si>
  <si>
    <t>Totals</t>
  </si>
  <si>
    <t>Reason Euthanasia Not Provided</t>
  </si>
  <si>
    <t>Rates of CPS, Euthanasia Requests and Euthanasia</t>
  </si>
  <si>
    <t>No. Palliative Patients</t>
  </si>
  <si>
    <t>Hospital Centre</t>
  </si>
  <si>
    <t>Long Term Care(CHSLD)
or Community Facilities</t>
  </si>
  <si>
    <t>Home</t>
  </si>
  <si>
    <t>Hospice</t>
  </si>
  <si>
    <t>CPS</t>
  </si>
  <si>
    <t>Euthanasia Requests</t>
  </si>
  <si>
    <t>Not Qualified</t>
  </si>
  <si>
    <t>Request Withdrawn</t>
  </si>
  <si>
    <t>Opted for CPS</t>
  </si>
  <si>
    <t>Patient Died Before</t>
  </si>
  <si>
    <t>Patient Became Incompetent</t>
  </si>
  <si>
    <t>Being Processed</t>
  </si>
  <si>
    <t>Other</t>
  </si>
  <si>
    <t>Notes</t>
  </si>
  <si>
    <t>Palliative Patients Per 100,000 Population</t>
  </si>
  <si>
    <t>CPS Per 100,000 Palliative Patients</t>
  </si>
  <si>
    <t>CPS Per 100,000 Population</t>
  </si>
  <si>
    <t>Euthanasia Requests Per 100,000 Palliative Patients</t>
  </si>
  <si>
    <t>Euthanasia Requests Per 100,000 Population</t>
  </si>
  <si>
    <t>Euthanasia Per 100,000 Palliative Patients</t>
  </si>
  <si>
    <t>Euthanasia Per 100,000 Population</t>
  </si>
  <si>
    <t>2015-2016 First Year</t>
  </si>
  <si>
    <t>2015-12-10 to 2016-06-09</t>
  </si>
  <si>
    <t>2016-06-10 to 2016-12-10</t>
  </si>
  <si>
    <t>2016-2017 Second Year</t>
  </si>
  <si>
    <t>2016-12-10 to 2017-06-09</t>
  </si>
  <si>
    <t>2017-06-10 to 2017-12-10</t>
  </si>
  <si>
    <t>This work is licensed under a Creative Commons Attribution-NonCommercial 4.0 International License.</t>
  </si>
  <si>
    <t>Euthanasia Reported in Quebec</t>
  </si>
  <si>
    <t>Individual Agency Returns</t>
  </si>
  <si>
    <t>Overview</t>
  </si>
  <si>
    <t>Quebec Health Regions</t>
  </si>
  <si>
    <t>Summary of Returns from All Agencies &amp; Regions</t>
  </si>
  <si>
    <t>Table</t>
  </si>
  <si>
    <t>Bas-Saint-Laurent (01)</t>
  </si>
  <si>
    <t>Chart</t>
  </si>
  <si>
    <t>Centre-Sud-de-l'Île-De-Montréal (06)</t>
  </si>
  <si>
    <t xml:space="preserve">Continous Palliative Sedation </t>
  </si>
  <si>
    <t>Tables</t>
  </si>
  <si>
    <t>Province Wide</t>
  </si>
  <si>
    <t xml:space="preserve">In Reporting Agencies </t>
  </si>
  <si>
    <t>CHU Montreal (06)</t>
  </si>
  <si>
    <t>In Administrative Regions</t>
  </si>
  <si>
    <t>Est-de-l'Île-de-Montréal (06)</t>
  </si>
  <si>
    <t>Per 100,000 Palliative Patients in Reporting Agencies</t>
  </si>
  <si>
    <t>Per 100,000 Palliative Patients in Admin. Regions</t>
  </si>
  <si>
    <t>Gaspésie (11)</t>
  </si>
  <si>
    <t>Per 100,000 Population in Administrative Regions</t>
  </si>
  <si>
    <t>Îles (11)</t>
  </si>
  <si>
    <t>In Reporting Agencies</t>
  </si>
  <si>
    <t>Montérégie-Est (16)</t>
  </si>
  <si>
    <t>Montérégie-Ouest (16)</t>
  </si>
  <si>
    <t>Frequency of Euthansia Requests (Weekly/Daily)</t>
  </si>
  <si>
    <t>Euthanasia Provided</t>
  </si>
  <si>
    <t>Per 100,000 Palliative Patients in Agencies</t>
  </si>
  <si>
    <t>Frequency of Euthanasia (Weekly/Daily)</t>
  </si>
  <si>
    <t>Euthanasia Not Provided (Of All Requests)</t>
  </si>
  <si>
    <t>Comparisons</t>
  </si>
  <si>
    <t>Quebec-Belgium-Netherlands</t>
  </si>
  <si>
    <t>Euthanasia Deaths as % of All Deaths</t>
  </si>
  <si>
    <t>Euthanasia &amp; Selected Causes as % of All Deaths</t>
  </si>
  <si>
    <t>Reason Euthanasia Not Provided as % of All Requests</t>
  </si>
  <si>
    <t>Euthanasia Not Provided</t>
  </si>
  <si>
    <t>Provided or Not</t>
  </si>
  <si>
    <t>Frequency</t>
  </si>
  <si>
    <t>Contents</t>
  </si>
  <si>
    <t>Quebec</t>
  </si>
  <si>
    <t>Jursidiction</t>
  </si>
  <si>
    <t>2002</t>
  </si>
  <si>
    <t>Bas-Saint-Laurent-01</t>
  </si>
  <si>
    <t>Saguenay Lac-Saint-Jean-02</t>
  </si>
  <si>
    <t>NATIONAL CAPITAL  -03</t>
  </si>
  <si>
    <t>Mauricie-et-Centre-du-Québec-04</t>
  </si>
  <si>
    <t>Estrie-05</t>
  </si>
  <si>
    <t>MONTREAL -06</t>
  </si>
  <si>
    <t>Outaouais-07</t>
  </si>
  <si>
    <t>Abitibi-Témiscamingue-08</t>
  </si>
  <si>
    <t>Côte-Nord-09</t>
  </si>
  <si>
    <t>Nord du Quebec -10</t>
  </si>
  <si>
    <r>
      <t>GASP</t>
    </r>
    <r>
      <rPr>
        <b/>
        <sz val="10"/>
        <color theme="1"/>
        <rFont val="Calibri"/>
        <family val="2"/>
      </rPr>
      <t>É</t>
    </r>
    <r>
      <rPr>
        <b/>
        <sz val="10"/>
        <color theme="1"/>
        <rFont val="Calibri"/>
        <family val="2"/>
        <scheme val="minor"/>
      </rPr>
      <t>SPIE-</t>
    </r>
    <r>
      <rPr>
        <b/>
        <sz val="10"/>
        <color theme="1"/>
        <rFont val="Calibri"/>
        <family val="2"/>
      </rPr>
      <t>Î</t>
    </r>
    <r>
      <rPr>
        <b/>
        <sz val="10"/>
        <color theme="1"/>
        <rFont val="Calibri"/>
        <family val="2"/>
        <scheme val="minor"/>
      </rPr>
      <t>LES-DE-LA-MADELEINE -11</t>
    </r>
  </si>
  <si>
    <t>Chaudière-Appalaches-12</t>
  </si>
  <si>
    <t xml:space="preserve"> Laval-13</t>
  </si>
  <si>
    <t>Lanaudière-14</t>
  </si>
  <si>
    <t>Laurentides-15</t>
  </si>
  <si>
    <r>
      <t>MONT</t>
    </r>
    <r>
      <rPr>
        <b/>
        <sz val="10"/>
        <color theme="1"/>
        <rFont val="Calibri"/>
        <family val="2"/>
      </rPr>
      <t>É</t>
    </r>
    <r>
      <rPr>
        <b/>
        <sz val="10"/>
        <color theme="1"/>
        <rFont val="Calibri"/>
        <family val="2"/>
        <scheme val="minor"/>
      </rPr>
      <t>R</t>
    </r>
    <r>
      <rPr>
        <b/>
        <sz val="10"/>
        <color theme="1"/>
        <rFont val="Calibri"/>
        <family val="2"/>
      </rPr>
      <t>É</t>
    </r>
    <r>
      <rPr>
        <b/>
        <sz val="10"/>
        <color theme="1"/>
        <rFont val="Calibri"/>
        <family val="2"/>
        <scheme val="minor"/>
      </rPr>
      <t>GIE -16</t>
    </r>
  </si>
  <si>
    <t>Nunavik -17</t>
  </si>
  <si>
    <t>Terres-Cries-de-la-Baie-James  -18</t>
  </si>
  <si>
    <t>Population</t>
  </si>
  <si>
    <t>VITAL STATISTICS</t>
  </si>
  <si>
    <t>Deaths from all causes</t>
  </si>
  <si>
    <t>Deaths per 100,000 population</t>
  </si>
  <si>
    <t>BELGIUM</t>
  </si>
  <si>
    <t>NETHERLANDS</t>
  </si>
  <si>
    <t>CANADA</t>
  </si>
  <si>
    <t>Year</t>
  </si>
  <si>
    <t>Regional</t>
  </si>
  <si>
    <t>Deaths</t>
  </si>
  <si>
    <t>Per 100,000 Population in Quebec</t>
  </si>
  <si>
    <t>Requests Weekly</t>
  </si>
  <si>
    <t>Requests Daily</t>
  </si>
  <si>
    <t>Euthanasia Weekly</t>
  </si>
  <si>
    <t>Euthansia Daily</t>
  </si>
  <si>
    <t>Ouest-de-l'Île-de-Montréal (06)</t>
  </si>
  <si>
    <t>Nord-de-l'Île-de-Montréal (06</t>
  </si>
  <si>
    <t>McGill University Health Centre (06)</t>
  </si>
  <si>
    <r>
      <t>GASP</t>
    </r>
    <r>
      <rPr>
        <b/>
        <sz val="11"/>
        <color theme="1"/>
        <rFont val="Calibri"/>
        <family val="2"/>
      </rPr>
      <t>É</t>
    </r>
    <r>
      <rPr>
        <b/>
        <sz val="11"/>
        <color theme="1"/>
        <rFont val="Calibri"/>
        <family val="2"/>
        <scheme val="minor"/>
      </rPr>
      <t>SPIE-</t>
    </r>
    <r>
      <rPr>
        <b/>
        <sz val="11"/>
        <color theme="1"/>
        <rFont val="Calibri"/>
        <family val="2"/>
      </rPr>
      <t>Î</t>
    </r>
    <r>
      <rPr>
        <b/>
        <sz val="11"/>
        <color theme="1"/>
        <rFont val="Calibri"/>
        <family val="2"/>
        <scheme val="minor"/>
      </rPr>
      <t>LES-DE-LA-MADELEINE -11</t>
    </r>
  </si>
  <si>
    <t>'Montérégie-Centre (16)</t>
  </si>
  <si>
    <r>
      <t>MONT</t>
    </r>
    <r>
      <rPr>
        <b/>
        <sz val="11"/>
        <color theme="1"/>
        <rFont val="Calibri"/>
        <family val="2"/>
      </rPr>
      <t>É</t>
    </r>
    <r>
      <rPr>
        <b/>
        <sz val="11"/>
        <color theme="1"/>
        <rFont val="Calibri"/>
        <family val="2"/>
        <scheme val="minor"/>
      </rPr>
      <t>R</t>
    </r>
    <r>
      <rPr>
        <b/>
        <sz val="11"/>
        <color theme="1"/>
        <rFont val="Calibri"/>
        <family val="2"/>
      </rPr>
      <t>É</t>
    </r>
    <r>
      <rPr>
        <b/>
        <sz val="11"/>
        <color theme="1"/>
        <rFont val="Calibri"/>
        <family val="2"/>
        <scheme val="minor"/>
      </rPr>
      <t>GIE -16</t>
    </r>
  </si>
  <si>
    <t>All ISSS</t>
  </si>
  <si>
    <t>2015-12-10 to 2016-06-10</t>
  </si>
  <si>
    <t>'Capitale-Nationale-03</t>
  </si>
  <si>
    <t>Capitale-Nationale-03</t>
  </si>
  <si>
    <t>NATIONAL CAPITAL-03</t>
  </si>
  <si>
    <t>IUCPQ-03</t>
  </si>
  <si>
    <t>CHU de Quebéc-03</t>
  </si>
  <si>
    <t xml:space="preserve">4 euthanasia in period covered by report.  1 scheduled for 12 December. </t>
  </si>
  <si>
    <t>NA</t>
  </si>
  <si>
    <t>ND</t>
  </si>
  <si>
    <t>NR</t>
  </si>
  <si>
    <t>Other: 2 returned home</t>
  </si>
  <si>
    <t>CPS: 8 became incompetent, so CPS
Other: 4 transferred to hospice</t>
  </si>
  <si>
    <t>CPS: due to distress &amp; rapid deterioration</t>
  </si>
  <si>
    <t>CPS: 2 due to distress &amp; rapid deterioration, 1 incompetent</t>
  </si>
  <si>
    <t>Estrie (05)</t>
  </si>
  <si>
    <t>Preliminary</t>
  </si>
  <si>
    <t>Centre-Ouest-de-l'Île-de-Montréal-06</t>
  </si>
  <si>
    <t>Centre-Sud-de-l'Île-De-Montréal-06</t>
  </si>
  <si>
    <t>CHU Montreal-06</t>
  </si>
  <si>
    <t>Est-de-l'Île-de-Montréal-06</t>
  </si>
  <si>
    <t>Institut de Cardiologie de Montréal-06</t>
  </si>
  <si>
    <t>McGill University Health Centre-06</t>
  </si>
  <si>
    <t>Ouest-de-l'Île-de-Montréal-06</t>
  </si>
  <si>
    <t>N A</t>
  </si>
  <si>
    <t>CPS:1 patient eligibility difficult to assess for euthanasia</t>
  </si>
  <si>
    <t>Nord-de-l'Île-de-MontréaL-06</t>
  </si>
  <si>
    <t>2015-12-10 to 2016-03-31</t>
  </si>
  <si>
    <t>Note: December to March</t>
  </si>
  <si>
    <t>Other: increased palliative care, presumably until death.  It appears the request was not withdrawn</t>
  </si>
  <si>
    <t>Gaspésie-11</t>
  </si>
  <si>
    <t>Îles-11</t>
  </si>
  <si>
    <t>2015-12-10 to 2016-05-31</t>
  </si>
  <si>
    <t>Other: 2 other therapeutic options</t>
  </si>
  <si>
    <t>Other: 1 wanted to go through the process in anticipation</t>
  </si>
  <si>
    <t>1 died before a doctor could be found.  Other: postponed.</t>
  </si>
  <si>
    <t>'Montérégie-Centre-16</t>
  </si>
  <si>
    <t>Montérégie-Est-16</t>
  </si>
  <si>
    <t>Montérégie-Ouest-16</t>
  </si>
  <si>
    <t>Montérégie-Centre-16</t>
  </si>
  <si>
    <t>Reasons Not Reported</t>
  </si>
  <si>
    <t>'Montérégie-Ouest-16</t>
  </si>
  <si>
    <t>Terres-Cries-de-la-Baie-James-18</t>
  </si>
  <si>
    <t>EUTHANASIA TABLES</t>
  </si>
  <si>
    <t>2015/2016</t>
  </si>
  <si>
    <t>Dec-June</t>
  </si>
  <si>
    <t>June-Dec</t>
  </si>
  <si>
    <t>2016/2017</t>
  </si>
  <si>
    <t>EUTHANASIA REQUESTS</t>
  </si>
  <si>
    <t>Number of Requests</t>
  </si>
  <si>
    <t>Requests per 100,000 Palliative Patients</t>
  </si>
  <si>
    <t>Number of Euthanasia Requests</t>
  </si>
  <si>
    <t>Requests per 100,000 Population</t>
  </si>
  <si>
    <t xml:space="preserve">Requests Per 100,000 Palliative Patients </t>
  </si>
  <si>
    <t>Requests Per 100,000 Population</t>
  </si>
  <si>
    <t>Frequency of requests</t>
  </si>
  <si>
    <t>Frequency of requests weekly</t>
  </si>
  <si>
    <t>EUTHANASIA PROVIDED</t>
  </si>
  <si>
    <t>Frequency of Euthanasia Weekly</t>
  </si>
  <si>
    <t>Frequency of Euthanasia</t>
  </si>
  <si>
    <t>Reasons were that patients died before, became incompetent, were ineligible, and withdrew the request, but the number in each category was not reported.</t>
  </si>
  <si>
    <t>CPS TABLES</t>
  </si>
  <si>
    <t>CPS PROVIDED</t>
  </si>
  <si>
    <t>Continuous Palliative Sedation Provided</t>
  </si>
  <si>
    <t>CPS Provided</t>
  </si>
  <si>
    <t>Continuous Palliative Sedation Per 100,000 Palliative Patients</t>
  </si>
  <si>
    <t>Continuous Palliative Sedation Per 100,000 Population</t>
  </si>
  <si>
    <t>Per 100,000 Palliative Patients</t>
  </si>
  <si>
    <t>EUTHANASIA NOT PROVIDED</t>
  </si>
  <si>
    <t>Opted for Continuous Palliative Sedation</t>
  </si>
  <si>
    <t>Percentage of All Euthanasia Requests Not Fulfilled &amp; Reasons</t>
  </si>
  <si>
    <t>Number of All Euthanasia Requests Not Fulfilled &amp; Reasons</t>
  </si>
  <si>
    <t>No. of All Euthanasia Requests Not Fulfilled &amp; Reasons</t>
  </si>
  <si>
    <t>% of All Euthanasia Requests Not Fulfilled &amp; Reasons</t>
  </si>
  <si>
    <t xml:space="preserve">Per 100,000 Palliative Patients </t>
  </si>
  <si>
    <t>2nd Half of 2016</t>
  </si>
  <si>
    <t>Projection for 2017</t>
  </si>
  <si>
    <t>If rates in preceding half year persist without escalation.</t>
  </si>
  <si>
    <t>1st Half of 2017</t>
  </si>
  <si>
    <t>Revised Projection for 2017</t>
  </si>
  <si>
    <t>(If preceding semi-annual rates remain constant)</t>
  </si>
  <si>
    <t>Rates</t>
  </si>
  <si>
    <t>CPS/100,000 Population</t>
  </si>
  <si>
    <t>Euthanasia as % of All Deaths</t>
  </si>
  <si>
    <t>Euthanasia Requests
/100,000 Population</t>
  </si>
  <si>
    <t>Euthanasia Per
100,000 Population</t>
  </si>
  <si>
    <t>1st Half of 2016</t>
  </si>
  <si>
    <t>SEMI-ANNUAL RETURNS &amp; PROJECTIONS</t>
  </si>
  <si>
    <t>Semi-Annual Returns &amp; Projections</t>
  </si>
  <si>
    <t>Reported Euthanasia Deaths</t>
  </si>
  <si>
    <t>Euthanasia Deaths per 100,000 Population</t>
  </si>
  <si>
    <t>Reported Euthanasia Deaths per 100,000 Population</t>
  </si>
  <si>
    <t>Reported Euthanasia Deaths as % of All Deaths</t>
  </si>
  <si>
    <t>Calculated</t>
  </si>
  <si>
    <r>
      <rPr>
        <b/>
        <sz val="11"/>
        <color theme="1"/>
        <rFont val="Calibri"/>
        <family val="2"/>
        <scheme val="minor"/>
      </rPr>
      <t>From 2015</t>
    </r>
    <r>
      <rPr>
        <sz val="11"/>
        <color theme="1"/>
        <rFont val="Calibri"/>
        <family val="2"/>
        <scheme val="minor"/>
      </rPr>
      <t>:  Population is the sum of the ISQ estimates for each administrative district.</t>
    </r>
  </si>
  <si>
    <t>2002-2010: Eurostat: Netherlands, Causes of Death- Absolute Number-Annual Data (Accessed 2017-09-09)</t>
  </si>
  <si>
    <t>2011-2014: Eurostat:  Netherlands, Causes of Death-Deaths by Country of Residence and Occurrence (Accessed 2017-08-09)</t>
  </si>
  <si>
    <t>Suicide Deaths</t>
  </si>
  <si>
    <t>Suicide per 100,000 Population</t>
  </si>
  <si>
    <t>Suicide as % of All Deaths</t>
  </si>
  <si>
    <t>Suicide Per 100,000 Population</t>
  </si>
  <si>
    <t>Belgium</t>
  </si>
  <si>
    <t>Netherlands</t>
  </si>
  <si>
    <t>Non-medical Homicides</t>
  </si>
  <si>
    <t>Non-medical Homicides as % of All Deaths</t>
  </si>
  <si>
    <t>Non-medical Homicides per 100,000 Population</t>
  </si>
  <si>
    <t>2015: Stabel: Mortality since 1950 (French) (Accessed 2017-08-09)</t>
  </si>
  <si>
    <t>As reported</t>
  </si>
  <si>
    <t>2002-2014:  Statistics Canada, Table 051-0001, Estimates of population, by age group and sex for July 1, Canada, provinces and territories  (Accessed 2017-08-09)</t>
  </si>
  <si>
    <t>Sources</t>
  </si>
  <si>
    <t>As reported to the Commission Fédérale de Contrôle et d'Évaluation de l'Euthanasie</t>
  </si>
  <si>
    <t>Institut de la statistique du Québec, 01 - Bas-Saint-Laurent and its regional county municipalities (RCMs).  (Accessed 2017-08-09)</t>
  </si>
  <si>
    <t>Institut de la statistique du Québec, 02 - Saguenay-Lac-Saint-Jean and its regional county municipalities (RCMs).   (Accessed 2017-08-09)</t>
  </si>
  <si>
    <t>Institut de la statistique du Québec, 03 - Capitale-Nationale and its regional county municipalities (RCMs).  (Accessed 2017-08-09)</t>
  </si>
  <si>
    <t>Institut de la statistique du Québec,  04 - Mauricie and its regional county municipalities (RCMs) (Accessed 2017-08-09)</t>
  </si>
  <si>
    <t>Institut de la statistique du Québec, 05 - Estrie and its regional county municipalities (RCMs).  (Accessed 2017-08-09)</t>
  </si>
  <si>
    <t>Institut de la statistique du Québec, 06 - Montréal.   (Accessed 2017-08-09)</t>
  </si>
  <si>
    <t>Institut de la statistique du Québec, 07 - Outaouais and its regional county municipalities (RCMs).   (Accessed 2017-08-09)</t>
  </si>
  <si>
    <t>Institut de la statistique du Québec, 08 - Abitibi-Témiscamingue and its regional county municipalities (RCMs). (Accessed 2017-08-09)</t>
  </si>
  <si>
    <t>Institut de la statistique du Québec, 09 - Côte-Nord and its regional county municipalities (RCMs).   (Accessed 2017-08-09)</t>
  </si>
  <si>
    <t>Institut de la statistique du Québec, 10 - Nord-du-Québec and its regional county municipalities (RCMs). (Accessed 2017-08-09)</t>
  </si>
  <si>
    <t>Institut de la statistique du Québec, 11 - Gaspésie-Îles-de-la-Madeleine and its regional county municipalities (RCMs). (Accessed 2017-08-09)</t>
  </si>
  <si>
    <t>Canada</t>
  </si>
  <si>
    <t>QUEBEC MORTALITY TABLE</t>
  </si>
  <si>
    <t xml:space="preserve">Euthanasia </t>
  </si>
  <si>
    <t>Motor Vehicle Accidents (2013)</t>
  </si>
  <si>
    <t>2015-2016: Province Wide</t>
  </si>
  <si>
    <t>2016-2017: Province Wide</t>
  </si>
  <si>
    <t>Deaths - Tumours</t>
  </si>
  <si>
    <t>Deaths - Endocrinal, Nutritional, &amp; Metabolic Disorders</t>
  </si>
  <si>
    <t>Deaths - Alzheimer's Disease</t>
  </si>
  <si>
    <t>Deaths - Myocardial Infarction</t>
  </si>
  <si>
    <t>Deaths - Respiratory Disorders</t>
  </si>
  <si>
    <t>Deaths - Motor Vehicle Accidents</t>
  </si>
  <si>
    <t>Non-Medical Homicide (2015)</t>
  </si>
  <si>
    <t>Suicide
(2014)</t>
  </si>
  <si>
    <t>Vital Statistics</t>
  </si>
  <si>
    <t>COMPARISON TABLES</t>
  </si>
  <si>
    <t>Netherlands Suicide</t>
  </si>
  <si>
    <t>Netherlands Euthanasia</t>
  </si>
  <si>
    <t>Belgium Suicide</t>
  </si>
  <si>
    <t>Belgium Euthanasia</t>
  </si>
  <si>
    <t>Quebec Suicide</t>
  </si>
  <si>
    <t>Quebec Euthanasia</t>
  </si>
  <si>
    <t>Euthanasia and Suicide as % of All Deaths</t>
  </si>
  <si>
    <t>Institut de la statistique du Québec,  17 - Centre-du-Quebec and its regional county municipalities (RCMs) (Accessed 2017-08-10)</t>
  </si>
  <si>
    <t>Data copied from 2016</t>
  </si>
  <si>
    <t>Deaths from selected causes</t>
  </si>
  <si>
    <t>Euthanasia</t>
  </si>
  <si>
    <t>Suicide</t>
  </si>
  <si>
    <t>Homicide</t>
  </si>
  <si>
    <t>Euthanasia and Suicide Per 100,000 Population</t>
  </si>
  <si>
    <t>Euthanasia &amp; Suicide as % of All Deaths</t>
  </si>
  <si>
    <r>
      <rPr>
        <b/>
        <sz val="11"/>
        <color theme="1"/>
        <rFont val="Calibri"/>
        <family val="2"/>
        <scheme val="minor"/>
      </rPr>
      <t>Note:</t>
    </r>
    <r>
      <rPr>
        <sz val="11"/>
        <color theme="1"/>
        <rFont val="Calibri"/>
        <family val="2"/>
        <scheme val="minor"/>
      </rPr>
      <t xml:space="preserve"> Netherlands and Belgian statistics include both euthanasia and assisted suicide.</t>
    </r>
  </si>
  <si>
    <t>Euthanasia &amp; Suicide per 100,000 Population</t>
  </si>
  <si>
    <t>Continuous Palliative Sedation</t>
  </si>
  <si>
    <t>CPS, Euthanasia Requests, Euthanasia Provided</t>
  </si>
  <si>
    <t>Rates of CPS, Euthanasia Requests, Euthanasia</t>
  </si>
  <si>
    <t>Tables and Charts</t>
  </si>
  <si>
    <t>CPS CHARTS</t>
  </si>
  <si>
    <t>CPS/100,000 Palliative Patients</t>
  </si>
  <si>
    <t>EUTHANASIA CHARTS</t>
  </si>
  <si>
    <t>Requests Weekly Province Wide</t>
  </si>
  <si>
    <t>Requests Weekly In Reporting Agencies</t>
  </si>
  <si>
    <t>Requests Weekly In Administrative Regions</t>
  </si>
  <si>
    <t>Euthanasia Weekly in Reporting Agencies</t>
  </si>
  <si>
    <t>Euthanasia Weekly in Administrative Regions</t>
  </si>
  <si>
    <t>Euthanasia Weekly Province Wide</t>
  </si>
  <si>
    <t>CPS: 2 incompetent, 1due to distress &amp; rapid deterioration
Other: rapid deterioration, palliative care.  Euthanasia: extra case probably result of request in preceding reporting period.</t>
  </si>
  <si>
    <t>Of All Requests Province Wide</t>
  </si>
  <si>
    <t>As % of All Requests Province Wide</t>
  </si>
  <si>
    <t>Reasons Not Provided (Of All Requests Province Wide)</t>
  </si>
  <si>
    <t>Reasons Not Provided (As % of All Requests Province Wide)</t>
  </si>
  <si>
    <t>Euthanasia &amp; Mortality Rates</t>
  </si>
  <si>
    <t>QUEBEC MORTALITY
 CHARTS</t>
  </si>
  <si>
    <t>Euthanasia &amp; Non-Natural Deaths</t>
  </si>
  <si>
    <t>Suicide (2014)</t>
  </si>
  <si>
    <t>Euthanasia &amp; Natural Deaths</t>
  </si>
  <si>
    <t>Euthasnasia &amp; Non-Natural Deaths</t>
  </si>
  <si>
    <t>Euthanasia &amp; Selected Causes of Death/ 100,000 Population</t>
  </si>
  <si>
    <t>Euthanasia and Selected Causes of Death as % of All Deaths Province Wide</t>
  </si>
  <si>
    <t>Euthanasia and Selected Causes of Death Per 100,000 Pop. (Province-Wide)</t>
  </si>
  <si>
    <t>Euthanasia &amp; Selected Natural Deaths/100,000 Population</t>
  </si>
  <si>
    <t>Euthansia, Non-Medical Homicide, Suicide, MVA Deaths /100,000 Population</t>
  </si>
  <si>
    <t>Euthansia &amp; Selected Natural Deaths as % of All Deaths</t>
  </si>
  <si>
    <t>Euthanasia, Non-Medical Homicide, Suicide, MVA Deaths as % of All Deaths</t>
  </si>
  <si>
    <t>COMPARISON CHARTS</t>
  </si>
  <si>
    <t>Quebec, Belgium, Netherlands</t>
  </si>
  <si>
    <t>Euthanasia &amp; Suicide/100,000 Population</t>
  </si>
  <si>
    <t xml:space="preserve">Euthanasia as % of All Deaths </t>
  </si>
  <si>
    <t>PROJECTION CHARTS</t>
  </si>
  <si>
    <t>Euthanasia/100,000 Population</t>
  </si>
  <si>
    <t>Euthanasia as % All Deaths</t>
  </si>
  <si>
    <t>Projections</t>
  </si>
  <si>
    <t>Euthanasia &amp; Suicide</t>
  </si>
  <si>
    <t>Other: patient postponed</t>
  </si>
  <si>
    <t>Withdrawn: 2 withdrew request, 1 suspended; Other: referred for home administration</t>
  </si>
  <si>
    <t>Withdrawn: 1 withdrawn, 1 suspended; Other: better pain control.  Report errs in stating only 10 not provided.  Corrected here.</t>
  </si>
  <si>
    <t>Frequency of Requests</t>
  </si>
  <si>
    <t>2. In Reporting Agencies</t>
  </si>
  <si>
    <t>3. In Administrative Regions</t>
  </si>
  <si>
    <t>1. Province Wide</t>
  </si>
  <si>
    <t>4. Per 100,000 Palliative Patients in Reporting Agencies</t>
  </si>
  <si>
    <t>5. Per 100,000 Palliative Patients in Administrative Regions</t>
  </si>
  <si>
    <t>6. Per 100,000 Population</t>
  </si>
  <si>
    <t>7. Weekly Province Wide</t>
  </si>
  <si>
    <t>9. Weekly in Administrative Regions</t>
  </si>
  <si>
    <t>7. Euthanasia Weekly Province Wide</t>
  </si>
  <si>
    <t>8. Euthanasia Weekly in Reporting Agencies</t>
  </si>
  <si>
    <t>9. Euthanasia Weekly in Administrative Regions</t>
  </si>
  <si>
    <t>1. Of All Requests Province Wide</t>
  </si>
  <si>
    <t>2. As % of All Requests Province Wide</t>
  </si>
  <si>
    <t>3. Reasons Not Provided (Of All Requests Province Wide)</t>
  </si>
  <si>
    <t>4. Reasons Not Provided (As % of All Requests Province Wide)</t>
  </si>
  <si>
    <t>8. Weekly in Reporting Agencies</t>
  </si>
  <si>
    <t>1. No. of CPS Province Wide</t>
  </si>
  <si>
    <t>2. No. of CPS in Reporting Agencies</t>
  </si>
  <si>
    <t>3. No. of CPS in Administrative Regions</t>
  </si>
  <si>
    <t>4.  In Reporting Agencies</t>
  </si>
  <si>
    <t>5.  In Administrative Regions</t>
  </si>
  <si>
    <t>1. &amp; Deaths from Selected Natural Causes/100,000 Population</t>
  </si>
  <si>
    <t>2. &amp; Deaths from Selected Natural Causes as % of All Deaths</t>
  </si>
  <si>
    <t>3. &amp; Non-Medical Homicide, Suicide &amp; MVA Deaths/100,000 Population</t>
  </si>
  <si>
    <t>4. &amp; Non-Medical Homicide, Suicide &amp; MVA Deaths as % of All Deaths</t>
  </si>
  <si>
    <t>1. Per 100,000 Population</t>
  </si>
  <si>
    <t>2. As % of All Deaths</t>
  </si>
  <si>
    <t>3. Per 100,000 Population</t>
  </si>
  <si>
    <t>4. As % of All Deaths</t>
  </si>
  <si>
    <t>Euthanasia Daily</t>
  </si>
  <si>
    <t>Time Available for Review</t>
  </si>
  <si>
    <t>Hours</t>
  </si>
  <si>
    <t>Minutes</t>
  </si>
  <si>
    <t>NOT PROVIDED</t>
  </si>
  <si>
    <t>2016-12-10 to 2017-06-10</t>
  </si>
  <si>
    <t>2 not qualified=incompetent</t>
  </si>
  <si>
    <t xml:space="preserve">Patient transferred </t>
  </si>
  <si>
    <t>2nd Half of 2017</t>
  </si>
  <si>
    <t>Actual 2017</t>
  </si>
  <si>
    <r>
      <t>Centre-Ouest-de-l'Île-de-Montréal (06)</t>
    </r>
    <r>
      <rPr>
        <b/>
        <sz val="11"/>
        <rFont val="Calibri"/>
        <family val="2"/>
        <scheme val="minor"/>
      </rPr>
      <t xml:space="preserve"> </t>
    </r>
  </si>
  <si>
    <t xml:space="preserve">Centre-Sud-de-l'Île-De-Montréal (06) </t>
  </si>
  <si>
    <t xml:space="preserve">Chaudière-Appalaches (12) </t>
  </si>
  <si>
    <t xml:space="preserve">CHU de Quebéc  (03) </t>
  </si>
  <si>
    <t xml:space="preserve">Est-de-l'Île-de-Montréal (06) </t>
  </si>
  <si>
    <r>
      <t>Estrie (05)</t>
    </r>
    <r>
      <rPr>
        <b/>
        <sz val="11"/>
        <color theme="1"/>
        <rFont val="Calibri"/>
        <family val="2"/>
        <scheme val="minor"/>
      </rPr>
      <t xml:space="preserve"> </t>
    </r>
  </si>
  <si>
    <r>
      <t>Institut de Cardiologie de Montréal (06)</t>
    </r>
    <r>
      <rPr>
        <b/>
        <sz val="11"/>
        <color theme="1"/>
        <rFont val="Calibri"/>
        <family val="2"/>
        <scheme val="minor"/>
      </rPr>
      <t xml:space="preserve"> </t>
    </r>
  </si>
  <si>
    <t xml:space="preserve">Lanaudière (14) </t>
  </si>
  <si>
    <t>1 transferred elsewhere for evaluation</t>
  </si>
  <si>
    <r>
      <t>Laurentides (15)</t>
    </r>
    <r>
      <rPr>
        <b/>
        <sz val="11"/>
        <color theme="1"/>
        <rFont val="Calibri"/>
        <family val="2"/>
        <scheme val="minor"/>
      </rPr>
      <t xml:space="preserve"> </t>
    </r>
  </si>
  <si>
    <t xml:space="preserve">McGill University Health Centre-06 </t>
  </si>
  <si>
    <t xml:space="preserve">Montérégie-Est (16) </t>
  </si>
  <si>
    <t>Nord-de-l'Île-de-Montréal (06)</t>
  </si>
  <si>
    <t xml:space="preserve">Nord du Quebec (10) </t>
  </si>
  <si>
    <t>DD</t>
  </si>
  <si>
    <t xml:space="preserve">Abitibi-Témiscamingue (08) </t>
  </si>
  <si>
    <t xml:space="preserve">Bas-Saint-Laurent (01) </t>
  </si>
  <si>
    <t xml:space="preserve">CHU Montreal (06) </t>
  </si>
  <si>
    <t>1 not provided "for medical reasons"</t>
  </si>
  <si>
    <t xml:space="preserve">Côte-Nord (09) </t>
  </si>
  <si>
    <t xml:space="preserve">Îles (11) </t>
  </si>
  <si>
    <t>distress, rapid deterioration</t>
  </si>
  <si>
    <t>opted for CPS</t>
  </si>
  <si>
    <t xml:space="preserve">CPS provided to 2 who became incompetent. </t>
  </si>
  <si>
    <t/>
  </si>
  <si>
    <t>Inst. Univ.de card. et de pneum. de Quebec (03)</t>
  </si>
  <si>
    <t>2 tranferred to other facility, 4 other therapeutic option</t>
  </si>
  <si>
    <r>
      <t>Laval (13)</t>
    </r>
    <r>
      <rPr>
        <b/>
        <sz val="11"/>
        <color theme="1"/>
        <rFont val="Calibri"/>
        <family val="2"/>
        <scheme val="minor"/>
      </rPr>
      <t xml:space="preserve"> </t>
    </r>
  </si>
  <si>
    <t xml:space="preserve">Ouest-de-l'Île-de-Montréal (06) </t>
  </si>
  <si>
    <t xml:space="preserve">Outaouais (07) </t>
  </si>
  <si>
    <t>2 cases gave 2 reasons, not identifying which</t>
  </si>
  <si>
    <t xml:space="preserve">Capitale-Nationale (03) </t>
  </si>
  <si>
    <t xml:space="preserve">Saguenay Lac-Saint-Jean (02) </t>
  </si>
  <si>
    <t xml:space="preserve">Montérégie-Ouest (16) </t>
  </si>
  <si>
    <t>http://www.creehealth.org/about-us  (Accessed 2018-04-03)</t>
  </si>
  <si>
    <t>http://nrbhss.gouv.qc.ca/en/communities  (Accessed 2018-04-03)</t>
  </si>
  <si>
    <t>Institut de la statistique du Québec, 16 - Montérégie and its regional county municipalities (RCMs).   (Accessed 2018-04-03)</t>
  </si>
  <si>
    <t>Institut de la statistique du Québec, 15 - Laurentides and its regional county municipalities (RCMs).  (Accessed 2018-04-03)</t>
  </si>
  <si>
    <t>Institut de la statistique du Québec, 14 - Lanaudière and its regional county municipalities (RCMs). (Accessed 2018-04-03)</t>
  </si>
  <si>
    <t>Institut de la statistique du Québec, 13 - Laval.  (Accessed 2018-04-03)</t>
  </si>
  <si>
    <t>Institut de la statistique du Québec, 12 - Chaudière-Appalaches and its regional county municipalities (RCMs).   (Accessed 2018-04-03)</t>
  </si>
  <si>
    <t>Mauricie-et-Centre-du-Québec-04 (04 + RCM 17)</t>
  </si>
  <si>
    <t>Institut national de santé publique, La mortalité par suicide au Québec : 1981 à 2015 – Mise à jour 2018 (Accessed 2018-04-03)</t>
  </si>
  <si>
    <t>Statistics Canada, Homicide offences, number and rate, by province and territory   (Accessed 2018-04-03)</t>
  </si>
  <si>
    <t>Institut de la statistique Québec, Décès selon la cause (liste abrégée) et le sexe, Québec, 2006-2016.  (Accessed 2018-04-03)</t>
  </si>
  <si>
    <t>Non-Medical Homicide (2016)</t>
  </si>
  <si>
    <t xml:space="preserve">Tumours* </t>
  </si>
  <si>
    <t>Endocrinal, Nutritional, &amp; Metabolic Disorders*</t>
  </si>
  <si>
    <t>Alzheimer's Disease*</t>
  </si>
  <si>
    <t>Myocardial Infarction*</t>
  </si>
  <si>
    <t>Respiratory Disorders*</t>
  </si>
  <si>
    <t>*=2016 statistics</t>
  </si>
  <si>
    <t>Tumours*</t>
  </si>
  <si>
    <t>Motor Vehicle Accidents (2015)</t>
  </si>
  <si>
    <t>2017</t>
  </si>
  <si>
    <t>Projected 2018</t>
  </si>
  <si>
    <t>Projection for 2018</t>
  </si>
  <si>
    <t>Eurostat: Population on 1 January- Belgium (Accessed 2018-04-03)</t>
  </si>
  <si>
    <t>Eurostat: Population on 1 January- Netherlands (Accessed 2018-04-03)</t>
  </si>
  <si>
    <t>2003-2010: Eurostat: Belgium, Causes of Death-Absolute Number-Annual Data (Accessed 2018-04-03)</t>
  </si>
  <si>
    <t>2011-2014: Eurostat:  Belgium, Causes of Death-Deaths by Country of Residence and Occurrence (Accessed 2018-04-03)</t>
  </si>
  <si>
    <t>Statbel: Causes of Death (1998-2014) (French) (Accessed 2018-04-03)</t>
  </si>
  <si>
    <t>Calcuated</t>
  </si>
  <si>
    <t>2003-2015:  Calculated</t>
  </si>
  <si>
    <t>2003-2015: Calculated</t>
  </si>
  <si>
    <t>2015-2016: Statistics Netherlands, Deaths- Cause of Death (Extensive List), Age &amp; Sex (Accessed 2018-04-03)</t>
  </si>
  <si>
    <t>2017: As reported by the Euthanasia Review Committee (Accessed 2018-04-03)</t>
  </si>
  <si>
    <t>2002-2016: As reported in Regional Euthanasia Review Committee reports</t>
  </si>
  <si>
    <t>2001-2015: Statistics Netherlands: Deaths-Suicide, residents (Accessed 2018-04-03)</t>
  </si>
  <si>
    <t>2016-2017: Statline- Deaths; underlying cause of death (shortlist), sex, age (Accessed 2018-04-03)</t>
  </si>
  <si>
    <t>Projected 2018 Euthanasia Rate per 100,000 Population</t>
  </si>
  <si>
    <t>Projected 2018 Euthanasia Rate as  % of All Deaths</t>
  </si>
  <si>
    <t>Montérégie-Centre (16)</t>
  </si>
  <si>
    <t>Nunavik (17)*</t>
  </si>
  <si>
    <t>Terres-Cries-de-la-Baie-James  (18)*</t>
  </si>
  <si>
    <t>Rapports aux directeur général au Conseil d’administration de l’établissement et à la Commission sur les soins de fin de vie (10 December, 2015 to 10 December, 2018)</t>
  </si>
  <si>
    <r>
      <t xml:space="preserve">Links to the agencies and reports are included, but will not work unless your web browser is active.  Note that </t>
    </r>
    <r>
      <rPr>
        <b/>
        <sz val="11"/>
        <color theme="1"/>
        <rFont val="Calibri"/>
        <family val="2"/>
        <scheme val="minor"/>
      </rPr>
      <t>these statistics do not include those provided by private entities.</t>
    </r>
    <r>
      <rPr>
        <sz val="11"/>
        <color theme="1"/>
        <rFont val="Calibri"/>
        <family val="2"/>
        <scheme val="minor"/>
      </rPr>
      <t xml:space="preserve">  It appears that the twice-yearly reports by reporting agenices will not continue from 2018.  Please report errors in this compilation to the Protection of Conscience Project (protection@consciencelaws.org).
</t>
    </r>
  </si>
  <si>
    <r>
      <rPr>
        <sz val="11"/>
        <color rgb="FFFF0000"/>
        <rFont val="Calibri"/>
        <family val="2"/>
        <scheme val="minor"/>
      </rPr>
      <t>Mauricie-et-Centre-du-Québec (04)**</t>
    </r>
  </si>
  <si>
    <t>* Reports not made public
** Includes Maurice Region (04) and Centre du Quebec Region (017), which is distinct from Nunavik.</t>
  </si>
  <si>
    <t>Institut de la statistique Québec, Décès et taux de mortalité, Québec, 1900-2016 (Accessed 2018-05-30)</t>
  </si>
  <si>
    <r>
      <t xml:space="preserve">31 May, 2018
</t>
    </r>
    <r>
      <rPr>
        <sz val="11"/>
        <color theme="1"/>
        <rFont val="Calibri"/>
        <family val="2"/>
        <scheme val="minor"/>
      </rPr>
      <t xml:space="preserve">The tables and charts in this file have been compiled using statistics from reports to Quebec's Commission Sur Les Soins de Fin de Vie by Health and Social Services agencies in Quebec (CISSS and CIUSSS).  </t>
    </r>
  </si>
  <si>
    <r>
      <rPr>
        <b/>
        <sz val="10"/>
        <color theme="1"/>
        <rFont val="Calibri"/>
        <family val="2"/>
        <scheme val="minor"/>
      </rPr>
      <t xml:space="preserve">'Suggested Citation: </t>
    </r>
    <r>
      <rPr>
        <sz val="10"/>
        <color theme="1"/>
        <rFont val="Calibri"/>
        <family val="2"/>
        <scheme val="minor"/>
      </rPr>
      <t xml:space="preserve"> Murphy S.  Euthanasia reported in Quebec: statistics compiled from the Rapports aux directeur général au Conseil d’administration de l’établissement et à la Commission sur les soins de fin de vie (10 December, 2015 to 10 December, 2018)  Protection of Conscience Project, 31 May, 2018.</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</si>
</sst>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0.0%"/>
    <numFmt numFmtId="165" formatCode="#,##0.0"/>
    <numFmt numFmtId="166" formatCode="0.0"/>
  </numFmts>
  <fonts count="18" x14ac:knownFonts="1">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b/>
      <sz val="11"/>
      <color theme="1"/>
      <name val="Calibri"/>
      <family val="2"/>
      <scheme val="minor"/>
    </font>
    <font>
      <sz val="11"/>
      <color theme="1"/>
      <name val="Calibri"/>
      <family val="2"/>
      <scheme val="minor"/>
    </font>
    <font>
      <sz val="11"/>
      <color rgb="FFFF0000"/>
      <name val="Calibri"/>
      <family val="2"/>
      <scheme val="minor"/>
    </font>
    <font>
      <u/>
      <sz val="11"/>
      <color theme="4"/>
      <name val="Calibri"/>
      <family val="2"/>
      <scheme val="minor"/>
    </font>
    <font>
      <sz val="10"/>
      <color theme="1"/>
      <name val="Calibri"/>
      <family val="2"/>
      <scheme val="minor"/>
    </font>
    <font>
      <b/>
      <sz val="10"/>
      <color theme="1"/>
      <name val="Calibri"/>
      <family val="2"/>
      <scheme val="minor"/>
    </font>
    <font>
      <u/>
      <sz val="11"/>
      <color theme="10"/>
      <name val="Calibri"/>
      <family val="2"/>
      <scheme val="minor"/>
    </font>
    <font>
      <sz val="11"/>
      <name val="Calibri"/>
      <family val="2"/>
      <scheme val="minor"/>
    </font>
    <font>
      <b/>
      <u/>
      <sz val="15"/>
      <color theme="4"/>
      <name val="Calibri"/>
      <family val="2"/>
      <scheme val="minor"/>
    </font>
    <font>
      <b/>
      <sz val="10"/>
      <color theme="1"/>
      <name val="Calibri"/>
      <family val="2"/>
    </font>
    <font>
      <b/>
      <sz val="11"/>
      <color theme="1"/>
      <name val="Calibri"/>
      <family val="2"/>
    </font>
    <font>
      <b/>
      <u/>
      <sz val="11"/>
      <color theme="10"/>
      <name val="Calibri"/>
      <family val="2"/>
      <scheme val="minor"/>
    </font>
    <font>
      <b/>
      <sz val="16"/>
      <color theme="3"/>
      <name val="Calibri"/>
      <family val="2"/>
      <scheme val="minor"/>
    </font>
    <font>
      <b/>
      <sz val="1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0"/>
        <bgColor indexed="64"/>
      </patternFill>
    </fill>
  </fills>
  <borders count="1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ck">
        <color rgb="FF0070C0"/>
      </right>
      <top/>
      <bottom style="thick">
        <color theme="4"/>
      </bottom>
      <diagonal/>
    </border>
    <border>
      <left/>
      <right style="thick">
        <color rgb="FF0085B4"/>
      </right>
      <top/>
      <bottom style="thick">
        <color theme="4"/>
      </bottom>
      <diagonal/>
    </border>
    <border>
      <left/>
      <right style="thick">
        <color rgb="FF0070C0"/>
      </right>
      <top/>
      <bottom/>
      <diagonal/>
    </border>
    <border>
      <left/>
      <right style="thin">
        <color indexed="64"/>
      </right>
      <top/>
      <bottom style="thin">
        <color indexed="64"/>
      </bottom>
      <diagonal/>
    </border>
    <border>
      <left style="thin">
        <color auto="1"/>
      </left>
      <right style="thick">
        <color rgb="FF0070C0"/>
      </right>
      <top/>
      <bottom style="thin">
        <color auto="1"/>
      </bottom>
      <diagonal/>
    </border>
    <border>
      <left style="thin">
        <color auto="1"/>
      </left>
      <right style="thin">
        <color auto="1"/>
      </right>
      <top style="thin">
        <color auto="1"/>
      </top>
      <bottom style="thin">
        <color auto="1"/>
      </bottom>
      <diagonal/>
    </border>
    <border>
      <left style="thin">
        <color auto="1"/>
      </left>
      <right style="thick">
        <color rgb="FF007CA8"/>
      </right>
      <top style="thin">
        <color auto="1"/>
      </top>
      <bottom style="thin">
        <color auto="1"/>
      </bottom>
      <diagonal/>
    </border>
    <border>
      <left/>
      <right style="thin">
        <color auto="1"/>
      </right>
      <top style="thin">
        <color auto="1"/>
      </top>
      <bottom style="thin">
        <color auto="1"/>
      </bottom>
      <diagonal/>
    </border>
    <border>
      <left style="thin">
        <color auto="1"/>
      </left>
      <right style="thick">
        <color rgb="FF0070C0"/>
      </right>
      <top style="thin">
        <color auto="1"/>
      </top>
      <bottom style="thin">
        <color auto="1"/>
      </bottom>
      <diagonal/>
    </border>
    <border>
      <left style="thick">
        <color rgb="FF002060"/>
      </left>
      <right/>
      <top/>
      <bottom style="thick">
        <color rgb="FF002060"/>
      </bottom>
      <diagonal/>
    </border>
    <border>
      <left/>
      <right/>
      <top/>
      <bottom style="thick">
        <color rgb="FF002060"/>
      </bottom>
      <diagonal/>
    </border>
    <border>
      <left style="thick">
        <color rgb="FF002060"/>
      </left>
      <right/>
      <top style="thick">
        <color rgb="FF002060"/>
      </top>
      <bottom/>
      <diagonal/>
    </border>
    <border>
      <left/>
      <right/>
      <top style="thick">
        <color rgb="FF002060"/>
      </top>
      <bottom/>
      <diagonal/>
    </border>
    <border>
      <left/>
      <right style="thin">
        <color rgb="FF002060"/>
      </right>
      <top style="thick">
        <color rgb="FF002060"/>
      </top>
      <bottom/>
      <diagonal/>
    </border>
    <border>
      <left/>
      <right style="thin">
        <color rgb="FF002060"/>
      </right>
      <top/>
      <bottom style="thick">
        <color rgb="FF002060"/>
      </bottom>
      <diagonal/>
    </border>
    <border>
      <left style="thick">
        <color theme="4"/>
      </left>
      <right/>
      <top/>
      <bottom/>
      <diagonal/>
    </border>
    <border>
      <left/>
      <right/>
      <top/>
      <bottom style="thick">
        <color rgb="FF0085B4"/>
      </bottom>
      <diagonal/>
    </border>
    <border>
      <left/>
      <right/>
      <top/>
      <bottom style="thick">
        <color rgb="FF00A1DA"/>
      </bottom>
      <diagonal/>
    </border>
    <border>
      <left style="medium">
        <color rgb="FFB3D0EB"/>
      </left>
      <right/>
      <top/>
      <bottom style="thick">
        <color theme="4" tint="0.499984740745262"/>
      </bottom>
      <diagonal/>
    </border>
    <border>
      <left/>
      <right style="medium">
        <color rgb="FFB3D0EB"/>
      </right>
      <top/>
      <bottom style="thick">
        <color theme="4" tint="0.499984740745262"/>
      </bottom>
      <diagonal/>
    </border>
    <border>
      <left style="medium">
        <color rgb="FFB3D0EB"/>
      </left>
      <right/>
      <top/>
      <bottom/>
      <diagonal/>
    </border>
    <border>
      <left/>
      <right style="medium">
        <color rgb="FFB3D0EB"/>
      </right>
      <top/>
      <bottom/>
      <diagonal/>
    </border>
    <border>
      <left style="thin">
        <color rgb="FF002060"/>
      </left>
      <right/>
      <top/>
      <bottom style="thick">
        <color rgb="FF002060"/>
      </bottom>
      <diagonal/>
    </border>
    <border>
      <left/>
      <right/>
      <top/>
      <bottom style="thick">
        <color theme="8" tint="-0.499984740745262"/>
      </bottom>
      <diagonal/>
    </border>
    <border>
      <left style="thick">
        <color rgb="FF0070C0"/>
      </left>
      <right/>
      <top/>
      <bottom style="thick">
        <color theme="4"/>
      </bottom>
      <diagonal/>
    </border>
    <border>
      <left/>
      <right style="thick">
        <color theme="4"/>
      </right>
      <top/>
      <bottom style="thick">
        <color theme="4"/>
      </bottom>
      <diagonal/>
    </border>
    <border>
      <left/>
      <right style="thick">
        <color theme="4"/>
      </right>
      <top/>
      <bottom/>
      <diagonal/>
    </border>
    <border>
      <left/>
      <right style="thin">
        <color indexed="64"/>
      </right>
      <top/>
      <bottom/>
      <diagonal/>
    </border>
    <border>
      <left/>
      <right style="thick">
        <color theme="4"/>
      </right>
      <top style="thick">
        <color theme="4"/>
      </top>
      <bottom style="thick">
        <color theme="4"/>
      </bottom>
      <diagonal/>
    </border>
    <border>
      <left style="thick">
        <color rgb="FF0070C0"/>
      </left>
      <right style="thick">
        <color rgb="FF0070C0"/>
      </right>
      <top style="thick">
        <color theme="4"/>
      </top>
      <bottom style="thick">
        <color theme="4"/>
      </bottom>
      <diagonal/>
    </border>
    <border>
      <left style="thin">
        <color auto="1"/>
      </left>
      <right style="thin">
        <color auto="1"/>
      </right>
      <top/>
      <bottom style="thin">
        <color auto="1"/>
      </bottom>
      <diagonal/>
    </border>
    <border>
      <left style="thin">
        <color auto="1"/>
      </left>
      <right style="thick">
        <color rgb="FF007CA8"/>
      </right>
      <top/>
      <bottom style="thin">
        <color auto="1"/>
      </bottom>
      <diagonal/>
    </border>
    <border>
      <left style="thick">
        <color rgb="FF0070C0"/>
      </left>
      <right/>
      <top style="thick">
        <color theme="4"/>
      </top>
      <bottom style="thick">
        <color theme="4"/>
      </bottom>
      <diagonal/>
    </border>
    <border>
      <left/>
      <right/>
      <top style="thick">
        <color theme="4"/>
      </top>
      <bottom style="thick">
        <color theme="4"/>
      </bottom>
      <diagonal/>
    </border>
    <border>
      <left/>
      <right style="thick">
        <color rgb="FF0070C0"/>
      </right>
      <top style="thick">
        <color theme="4"/>
      </top>
      <bottom style="thick">
        <color theme="4"/>
      </bottom>
      <diagonal/>
    </border>
    <border>
      <left style="thick">
        <color rgb="FF0070C0"/>
      </left>
      <right style="thick">
        <color rgb="FF0070C0"/>
      </right>
      <top/>
      <bottom/>
      <diagonal/>
    </border>
    <border>
      <left style="thick">
        <color rgb="FF0070C0"/>
      </left>
      <right style="thick">
        <color rgb="FF0070C0"/>
      </right>
      <top/>
      <bottom style="thick">
        <color theme="4"/>
      </bottom>
      <diagonal/>
    </border>
    <border>
      <left/>
      <right style="thick">
        <color rgb="FF0070C0"/>
      </right>
      <top style="thick">
        <color theme="4"/>
      </top>
      <bottom style="thin">
        <color auto="1"/>
      </bottom>
      <diagonal/>
    </border>
    <border>
      <left style="thick">
        <color rgb="FF0070C0"/>
      </left>
      <right style="thick">
        <color rgb="FF0070C0"/>
      </right>
      <top style="thin">
        <color auto="1"/>
      </top>
      <bottom style="thin">
        <color auto="1"/>
      </bottom>
      <diagonal/>
    </border>
    <border>
      <left/>
      <right style="thick">
        <color rgb="FF0070C0"/>
      </right>
      <top style="thin">
        <color auto="1"/>
      </top>
      <bottom style="thin">
        <color auto="1"/>
      </bottom>
      <diagonal/>
    </border>
    <border>
      <left style="thick">
        <color rgb="FF0070C0"/>
      </left>
      <right style="thick">
        <color rgb="FF0070C0"/>
      </right>
      <top style="thin">
        <color auto="1"/>
      </top>
      <bottom/>
      <diagonal/>
    </border>
    <border>
      <left/>
      <right/>
      <top style="thin">
        <color auto="1"/>
      </top>
      <bottom/>
      <diagonal/>
    </border>
    <border>
      <left/>
      <right style="thick">
        <color rgb="FF0070C0"/>
      </right>
      <top style="thin">
        <color auto="1"/>
      </top>
      <bottom/>
      <diagonal/>
    </border>
    <border>
      <left style="thick">
        <color rgb="FF0070C0"/>
      </left>
      <right style="thin">
        <color auto="1"/>
      </right>
      <top style="thick">
        <color theme="4"/>
      </top>
      <bottom style="thin">
        <color auto="1"/>
      </bottom>
      <diagonal/>
    </border>
    <border>
      <left style="thin">
        <color auto="1"/>
      </left>
      <right style="thick">
        <color rgb="FF0070C0"/>
      </right>
      <top style="thick">
        <color theme="4"/>
      </top>
      <bottom style="thin">
        <color auto="1"/>
      </bottom>
      <diagonal/>
    </border>
    <border>
      <left style="thick">
        <color rgb="FF0070C0"/>
      </left>
      <right style="thin">
        <color auto="1"/>
      </right>
      <top style="thin">
        <color auto="1"/>
      </top>
      <bottom style="thin">
        <color auto="1"/>
      </bottom>
      <diagonal/>
    </border>
    <border>
      <left style="thick">
        <color rgb="FF0070C0"/>
      </left>
      <right style="thin">
        <color auto="1"/>
      </right>
      <top/>
      <bottom style="thin">
        <color auto="1"/>
      </bottom>
      <diagonal/>
    </border>
    <border>
      <left style="thick">
        <color rgb="FF0070C0"/>
      </left>
      <right style="thin">
        <color auto="1"/>
      </right>
      <top style="thin">
        <color auto="1"/>
      </top>
      <bottom/>
      <diagonal/>
    </border>
    <border>
      <left style="thin">
        <color auto="1"/>
      </left>
      <right style="thick">
        <color rgb="FF0070C0"/>
      </right>
      <top style="thin">
        <color auto="1"/>
      </top>
      <bottom/>
      <diagonal/>
    </border>
    <border>
      <left style="thick">
        <color rgb="FF0070C0"/>
      </left>
      <right style="thin">
        <color auto="1"/>
      </right>
      <top/>
      <bottom/>
      <diagonal/>
    </border>
    <border>
      <left style="thin">
        <color auto="1"/>
      </left>
      <right style="thick">
        <color rgb="FF0070C0"/>
      </right>
      <top/>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auto="1"/>
      </right>
      <top/>
      <bottom style="thick">
        <color theme="4"/>
      </bottom>
      <diagonal/>
    </border>
    <border>
      <left style="thin">
        <color indexed="64"/>
      </left>
      <right/>
      <top/>
      <bottom/>
      <diagonal/>
    </border>
    <border>
      <left style="thin">
        <color indexed="64"/>
      </left>
      <right style="thick">
        <color rgb="FF0070C0"/>
      </right>
      <top/>
      <bottom style="thick">
        <color theme="4"/>
      </bottom>
      <diagonal/>
    </border>
    <border>
      <left/>
      <right/>
      <top/>
      <bottom style="thick">
        <color rgb="FF0070C0"/>
      </bottom>
      <diagonal/>
    </border>
    <border>
      <left/>
      <right style="thick">
        <color rgb="FF0070C0"/>
      </right>
      <top/>
      <bottom style="thick">
        <color rgb="FF0070C0"/>
      </bottom>
      <diagonal/>
    </border>
    <border>
      <left style="thin">
        <color indexed="64"/>
      </left>
      <right style="thick">
        <color rgb="FF0070C0"/>
      </right>
      <top/>
      <bottom style="thick">
        <color rgb="FF0070C0"/>
      </bottom>
      <diagonal/>
    </border>
    <border>
      <left style="thick">
        <color rgb="FF0070C0"/>
      </left>
      <right/>
      <top style="thick">
        <color theme="4"/>
      </top>
      <bottom style="thick">
        <color theme="4" tint="0.499984740745262"/>
      </bottom>
      <diagonal/>
    </border>
    <border>
      <left/>
      <right/>
      <top style="thick">
        <color theme="4"/>
      </top>
      <bottom style="thick">
        <color theme="4" tint="0.499984740745262"/>
      </bottom>
      <diagonal/>
    </border>
    <border>
      <left/>
      <right style="thick">
        <color rgb="FF0070C0"/>
      </right>
      <top style="thick">
        <color theme="4"/>
      </top>
      <bottom style="thick">
        <color theme="4" tint="0.499984740745262"/>
      </bottom>
      <diagonal/>
    </border>
    <border>
      <left style="thick">
        <color rgb="FF0070C0"/>
      </left>
      <right/>
      <top style="thick">
        <color theme="4" tint="0.499984740745262"/>
      </top>
      <bottom style="thick">
        <color theme="4"/>
      </bottom>
      <diagonal/>
    </border>
    <border>
      <left/>
      <right style="thick">
        <color rgb="FF0070C0"/>
      </right>
      <top style="thick">
        <color theme="4"/>
      </top>
      <bottom/>
      <diagonal/>
    </border>
    <border>
      <left/>
      <right/>
      <top style="thick">
        <color rgb="FF0070C0"/>
      </top>
      <bottom/>
      <diagonal/>
    </border>
    <border>
      <left style="thin">
        <color indexed="64"/>
      </left>
      <right/>
      <top style="thick">
        <color rgb="FF0070C0"/>
      </top>
      <bottom/>
      <diagonal/>
    </border>
    <border>
      <left style="thin">
        <color indexed="64"/>
      </left>
      <right/>
      <top/>
      <bottom style="thick">
        <color theme="4"/>
      </bottom>
      <diagonal/>
    </border>
    <border>
      <left style="thin">
        <color auto="1"/>
      </left>
      <right/>
      <top/>
      <bottom style="thin">
        <color auto="1"/>
      </bottom>
      <diagonal/>
    </border>
    <border>
      <left/>
      <right style="thin">
        <color auto="1"/>
      </right>
      <top style="thin">
        <color auto="1"/>
      </top>
      <bottom/>
      <diagonal/>
    </border>
    <border>
      <left style="thin">
        <color auto="1"/>
      </left>
      <right style="thick">
        <color rgb="FF0070C0"/>
      </right>
      <top style="thick">
        <color theme="4"/>
      </top>
      <bottom style="thick">
        <color theme="4"/>
      </bottom>
      <diagonal/>
    </border>
    <border>
      <left style="thick">
        <color rgb="FF0070C0"/>
      </left>
      <right/>
      <top/>
      <bottom style="thick">
        <color rgb="FF0070C0"/>
      </bottom>
      <diagonal/>
    </border>
    <border>
      <left style="thick">
        <color rgb="FF0070C0"/>
      </left>
      <right/>
      <top/>
      <bottom/>
      <diagonal/>
    </border>
    <border>
      <left style="thick">
        <color rgb="FF0070C0"/>
      </left>
      <right/>
      <top style="thick">
        <color theme="4"/>
      </top>
      <bottom style="thick">
        <color rgb="FF0070C0"/>
      </bottom>
      <diagonal/>
    </border>
    <border>
      <left/>
      <right/>
      <top/>
      <bottom style="thin">
        <color indexed="64"/>
      </bottom>
      <diagonal/>
    </border>
    <border>
      <left/>
      <right/>
      <top style="thin">
        <color auto="1"/>
      </top>
      <bottom style="thin">
        <color auto="1"/>
      </bottom>
      <diagonal/>
    </border>
    <border>
      <left style="thick">
        <color rgb="FFB3D0EB"/>
      </left>
      <right style="thick">
        <color rgb="FFB3D0EB"/>
      </right>
      <top/>
      <bottom/>
      <diagonal/>
    </border>
    <border>
      <left/>
      <right/>
      <top style="thick">
        <color theme="4" tint="0.499984740745262"/>
      </top>
      <bottom style="thick">
        <color theme="4" tint="0.499984740745262"/>
      </bottom>
      <diagonal/>
    </border>
    <border>
      <left/>
      <right style="thick">
        <color theme="4" tint="0.499984740745262"/>
      </right>
      <top style="thick">
        <color theme="4" tint="0.499984740745262"/>
      </top>
      <bottom style="thick">
        <color theme="4" tint="0.499984740745262"/>
      </bottom>
      <diagonal/>
    </border>
    <border>
      <left/>
      <right style="thick">
        <color theme="4"/>
      </right>
      <top/>
      <bottom style="medium">
        <color theme="4" tint="0.39997558519241921"/>
      </bottom>
      <diagonal/>
    </border>
    <border>
      <left style="thick">
        <color theme="4"/>
      </left>
      <right style="thin">
        <color auto="1"/>
      </right>
      <top style="thick">
        <color theme="4" tint="0.499984740745262"/>
      </top>
      <bottom style="medium">
        <color theme="4" tint="0.39997558519241921"/>
      </bottom>
      <diagonal/>
    </border>
    <border>
      <left style="thin">
        <color auto="1"/>
      </left>
      <right style="thin">
        <color auto="1"/>
      </right>
      <top style="thick">
        <color theme="4" tint="0.499984740745262"/>
      </top>
      <bottom style="medium">
        <color theme="4" tint="0.39997558519241921"/>
      </bottom>
      <diagonal/>
    </border>
    <border>
      <left/>
      <right style="thick">
        <color theme="4"/>
      </right>
      <top style="thin">
        <color auto="1"/>
      </top>
      <bottom style="thin">
        <color auto="1"/>
      </bottom>
      <diagonal/>
    </border>
    <border>
      <left style="thick">
        <color theme="4"/>
      </left>
      <right style="thin">
        <color auto="1"/>
      </right>
      <top style="medium">
        <color theme="4" tint="0.39997558519241921"/>
      </top>
      <bottom style="thin">
        <color auto="1"/>
      </bottom>
      <diagonal/>
    </border>
    <border>
      <left style="thin">
        <color auto="1"/>
      </left>
      <right style="thin">
        <color auto="1"/>
      </right>
      <top style="medium">
        <color theme="4" tint="0.39997558519241921"/>
      </top>
      <bottom style="thin">
        <color auto="1"/>
      </bottom>
      <diagonal/>
    </border>
    <border>
      <left style="thin">
        <color auto="1"/>
      </left>
      <right style="thin">
        <color auto="1"/>
      </right>
      <top style="medium">
        <color theme="4" tint="0.39997558519241921"/>
      </top>
      <bottom/>
      <diagonal/>
    </border>
    <border>
      <left style="thin">
        <color auto="1"/>
      </left>
      <right style="thick">
        <color rgb="FFB3D0EB"/>
      </right>
      <top/>
      <bottom/>
      <diagonal/>
    </border>
    <border>
      <left style="thick">
        <color theme="4"/>
      </left>
      <right style="thin">
        <color auto="1"/>
      </right>
      <top/>
      <bottom/>
      <diagonal/>
    </border>
    <border>
      <left/>
      <right style="thick">
        <color rgb="FFB3D0EB"/>
      </right>
      <top/>
      <bottom/>
      <diagonal/>
    </border>
    <border>
      <left style="thick">
        <color theme="4"/>
      </left>
      <right/>
      <top style="thick">
        <color theme="4" tint="0.499984740745262"/>
      </top>
      <bottom style="thick">
        <color theme="4" tint="0.499984740745262"/>
      </bottom>
      <diagonal/>
    </border>
    <border>
      <left/>
      <right style="thick">
        <color rgb="FF0070C0"/>
      </right>
      <top/>
      <bottom style="thin">
        <color auto="1"/>
      </bottom>
      <diagonal/>
    </border>
    <border>
      <left style="thick">
        <color rgb="FF0070C0"/>
      </left>
      <right style="thin">
        <color auto="1"/>
      </right>
      <top/>
      <bottom style="thick">
        <color theme="4"/>
      </bottom>
      <diagonal/>
    </border>
    <border>
      <left style="thick">
        <color rgb="FF0070C0"/>
      </left>
      <right style="thin">
        <color auto="1"/>
      </right>
      <top/>
      <bottom style="thick">
        <color theme="4" tint="0.499984740745262"/>
      </bottom>
      <diagonal/>
    </border>
    <border>
      <left style="thick">
        <color rgb="FF0070C0"/>
      </left>
      <right style="thin">
        <color auto="1"/>
      </right>
      <top style="thin">
        <color auto="1"/>
      </top>
      <bottom style="medium">
        <color rgb="FF0070C0"/>
      </bottom>
      <diagonal/>
    </border>
    <border>
      <left/>
      <right/>
      <top style="thin">
        <color auto="1"/>
      </top>
      <bottom style="medium">
        <color rgb="FF0070C0"/>
      </bottom>
      <diagonal/>
    </border>
    <border>
      <left style="thick">
        <color rgb="FF0070C0"/>
      </left>
      <right style="thin">
        <color auto="1"/>
      </right>
      <top style="thin">
        <color auto="1"/>
      </top>
      <bottom style="medium">
        <color theme="4" tint="0.39994506668294322"/>
      </bottom>
      <diagonal/>
    </border>
    <border>
      <left/>
      <right/>
      <top style="thin">
        <color auto="1"/>
      </top>
      <bottom style="medium">
        <color theme="4" tint="0.39994506668294322"/>
      </bottom>
      <diagonal/>
    </border>
    <border>
      <left/>
      <right style="thick">
        <color rgb="FF0070C0"/>
      </right>
      <top/>
      <bottom style="thick">
        <color theme="4" tint="0.499984740745262"/>
      </bottom>
      <diagonal/>
    </border>
    <border>
      <left/>
      <right style="thin">
        <color auto="1"/>
      </right>
      <top style="thick">
        <color theme="4" tint="0.499984740745262"/>
      </top>
      <bottom style="medium">
        <color theme="4" tint="0.39997558519241921"/>
      </bottom>
      <diagonal/>
    </border>
    <border>
      <left/>
      <right style="thin">
        <color auto="1"/>
      </right>
      <top style="medium">
        <color theme="4" tint="0.39997558519241921"/>
      </top>
      <bottom/>
      <diagonal/>
    </border>
    <border>
      <left style="thin">
        <color auto="1"/>
      </left>
      <right style="thick">
        <color rgb="FF0070C0"/>
      </right>
      <top style="thick">
        <color theme="4" tint="0.499984740745262"/>
      </top>
      <bottom style="medium">
        <color theme="4" tint="0.39997558519241921"/>
      </bottom>
      <diagonal/>
    </border>
    <border>
      <left style="thin">
        <color auto="1"/>
      </left>
      <right style="thick">
        <color rgb="FF0070C0"/>
      </right>
      <top style="medium">
        <color theme="4" tint="0.39997558519241921"/>
      </top>
      <bottom style="thin">
        <color auto="1"/>
      </bottom>
      <diagonal/>
    </border>
    <border>
      <left/>
      <right style="thin">
        <color auto="1"/>
      </right>
      <top style="medium">
        <color theme="4" tint="0.39997558519241921"/>
      </top>
      <bottom style="thin">
        <color auto="1"/>
      </bottom>
      <diagonal/>
    </border>
    <border>
      <left style="thin">
        <color auto="1"/>
      </left>
      <right style="thick">
        <color rgb="FF0070C0"/>
      </right>
      <top style="medium">
        <color theme="4" tint="0.39997558519241921"/>
      </top>
      <bottom/>
      <diagonal/>
    </border>
    <border>
      <left style="thick">
        <color rgb="FFB3D0EB"/>
      </left>
      <right style="thick">
        <color rgb="FF0070C0"/>
      </right>
      <top/>
      <bottom/>
      <diagonal/>
    </border>
    <border>
      <left/>
      <right style="thick">
        <color theme="4"/>
      </right>
      <top style="thick">
        <color theme="4" tint="0.499984740745262"/>
      </top>
      <bottom style="medium">
        <color theme="4" tint="0.39997558519241921"/>
      </bottom>
      <diagonal/>
    </border>
    <border>
      <left style="thick">
        <color rgb="FF0070C0"/>
      </left>
      <right style="thin">
        <color auto="1"/>
      </right>
      <top style="thick">
        <color theme="4"/>
      </top>
      <bottom style="thick">
        <color theme="4"/>
      </bottom>
      <diagonal/>
    </border>
    <border>
      <left style="thin">
        <color auto="1"/>
      </left>
      <right style="thin">
        <color auto="1"/>
      </right>
      <top style="thick">
        <color theme="4"/>
      </top>
      <bottom style="thick">
        <color theme="4"/>
      </bottom>
      <diagonal/>
    </border>
    <border>
      <left style="thick">
        <color rgb="FF0070C0"/>
      </left>
      <right style="thin">
        <color auto="1"/>
      </right>
      <top style="thick">
        <color theme="4"/>
      </top>
      <bottom style="thin">
        <color theme="1"/>
      </bottom>
      <diagonal/>
    </border>
    <border>
      <left style="thin">
        <color auto="1"/>
      </left>
      <right style="thin">
        <color auto="1"/>
      </right>
      <top style="thick">
        <color theme="4"/>
      </top>
      <bottom style="thin">
        <color theme="1"/>
      </bottom>
      <diagonal/>
    </border>
    <border>
      <left style="thin">
        <color auto="1"/>
      </left>
      <right style="thick">
        <color rgb="FF0070C0"/>
      </right>
      <top style="thick">
        <color theme="4"/>
      </top>
      <bottom style="thin">
        <color theme="1"/>
      </bottom>
      <diagonal/>
    </border>
    <border>
      <left style="thick">
        <color rgb="FF0070C0"/>
      </left>
      <right style="thin">
        <color auto="1"/>
      </right>
      <top style="thin">
        <color theme="1"/>
      </top>
      <bottom style="thin">
        <color theme="1"/>
      </bottom>
      <diagonal/>
    </border>
    <border>
      <left style="thin">
        <color auto="1"/>
      </left>
      <right style="thin">
        <color auto="1"/>
      </right>
      <top style="thin">
        <color theme="1"/>
      </top>
      <bottom style="thin">
        <color theme="1"/>
      </bottom>
      <diagonal/>
    </border>
    <border>
      <left style="thin">
        <color auto="1"/>
      </left>
      <right style="thick">
        <color rgb="FF0070C0"/>
      </right>
      <top style="thin">
        <color theme="1"/>
      </top>
      <bottom style="thin">
        <color theme="1"/>
      </bottom>
      <diagonal/>
    </border>
    <border>
      <left style="thick">
        <color rgb="FF0070C0"/>
      </left>
      <right style="thin">
        <color auto="1"/>
      </right>
      <top style="thin">
        <color theme="1"/>
      </top>
      <bottom/>
      <diagonal/>
    </border>
    <border>
      <left style="thin">
        <color auto="1"/>
      </left>
      <right style="thin">
        <color auto="1"/>
      </right>
      <top style="thin">
        <color theme="1"/>
      </top>
      <bottom/>
      <diagonal/>
    </border>
    <border>
      <left style="thin">
        <color auto="1"/>
      </left>
      <right style="thick">
        <color rgb="FF0070C0"/>
      </right>
      <top style="thin">
        <color theme="1"/>
      </top>
      <bottom/>
      <diagonal/>
    </border>
    <border>
      <left/>
      <right style="thin">
        <color auto="1"/>
      </right>
      <top style="thick">
        <color theme="4"/>
      </top>
      <bottom style="thick">
        <color theme="4"/>
      </bottom>
      <diagonal/>
    </border>
    <border>
      <left style="thin">
        <color indexed="64"/>
      </left>
      <right style="thick">
        <color rgb="FF0070C0"/>
      </right>
      <top/>
      <bottom style="thick">
        <color theme="4" tint="0.499984740745262"/>
      </bottom>
      <diagonal/>
    </border>
    <border>
      <left style="thick">
        <color theme="4" tint="0.499984740745262"/>
      </left>
      <right/>
      <top style="thick">
        <color theme="4" tint="0.499984740745262"/>
      </top>
      <bottom/>
      <diagonal/>
    </border>
    <border>
      <left style="thick">
        <color theme="4" tint="0.499984740745262"/>
      </left>
      <right/>
      <top/>
      <bottom/>
      <diagonal/>
    </border>
    <border>
      <left/>
      <right style="thick">
        <color theme="4" tint="0.499984740745262"/>
      </right>
      <top style="thick">
        <color theme="4" tint="0.499984740745262"/>
      </top>
      <bottom/>
      <diagonal/>
    </border>
    <border>
      <left/>
      <right style="thick">
        <color theme="4" tint="0.499984740745262"/>
      </right>
      <top/>
      <bottom/>
      <diagonal/>
    </border>
    <border>
      <left style="medium">
        <color theme="4" tint="0.499984740745262"/>
      </left>
      <right/>
      <top/>
      <bottom/>
      <diagonal/>
    </border>
    <border>
      <left style="thick">
        <color rgb="FF0070C0"/>
      </left>
      <right/>
      <top style="thick">
        <color theme="4"/>
      </top>
      <bottom/>
      <diagonal/>
    </border>
    <border>
      <left style="thin">
        <color auto="1"/>
      </left>
      <right/>
      <top style="thick">
        <color theme="4"/>
      </top>
      <bottom style="thick">
        <color theme="4"/>
      </bottom>
      <diagonal/>
    </border>
    <border>
      <left style="thin">
        <color auto="1"/>
      </left>
      <right style="thin">
        <color auto="1"/>
      </right>
      <top style="thick">
        <color theme="4"/>
      </top>
      <bottom style="thin">
        <color auto="1"/>
      </bottom>
      <diagonal/>
    </border>
  </borders>
  <cellStyleXfs count="7">
    <xf numFmtId="0" fontId="0" fillId="0" borderId="0"/>
    <xf numFmtId="0" fontId="1" fillId="0" borderId="1" applyNumberFormat="0" applyFill="0" applyAlignment="0" applyProtection="0"/>
    <xf numFmtId="0" fontId="2" fillId="0" borderId="2" applyNumberFormat="0" applyFill="0" applyAlignment="0" applyProtection="0"/>
    <xf numFmtId="0" fontId="3" fillId="0" borderId="3" applyNumberFormat="0" applyFill="0" applyAlignment="0" applyProtection="0"/>
    <xf numFmtId="9" fontId="5" fillId="0" borderId="0" applyFont="0" applyFill="0" applyBorder="0" applyAlignment="0" applyProtection="0"/>
    <xf numFmtId="0" fontId="10" fillId="0" borderId="0" applyNumberFormat="0" applyFill="0" applyBorder="0" applyAlignment="0" applyProtection="0"/>
    <xf numFmtId="43" fontId="5" fillId="0" borderId="0" applyFont="0" applyFill="0" applyBorder="0" applyAlignment="0" applyProtection="0"/>
  </cellStyleXfs>
  <cellXfs count="682">
    <xf numFmtId="0" fontId="0" fillId="0" borderId="0" xfId="0"/>
    <xf numFmtId="0" fontId="1" fillId="0" borderId="1" xfId="1"/>
    <xf numFmtId="0" fontId="0" fillId="0" borderId="6" xfId="0" applyBorder="1"/>
    <xf numFmtId="3" fontId="4" fillId="2" borderId="7" xfId="0" applyNumberFormat="1" applyFont="1" applyFill="1" applyBorder="1" applyAlignment="1">
      <alignment horizontal="center" vertical="center"/>
    </xf>
    <xf numFmtId="3" fontId="4" fillId="2" borderId="8" xfId="0" applyNumberFormat="1" applyFont="1" applyFill="1" applyBorder="1" applyAlignment="1">
      <alignment horizontal="center" vertical="center"/>
    </xf>
    <xf numFmtId="3" fontId="4" fillId="2" borderId="9" xfId="0" applyNumberFormat="1" applyFont="1" applyFill="1" applyBorder="1" applyAlignment="1">
      <alignment horizontal="center" vertical="center"/>
    </xf>
    <xf numFmtId="3" fontId="4" fillId="2" borderId="10" xfId="0" applyNumberFormat="1" applyFont="1" applyFill="1" applyBorder="1" applyAlignment="1">
      <alignment horizontal="center" vertical="center"/>
    </xf>
    <xf numFmtId="3" fontId="0" fillId="0" borderId="11" xfId="0" applyNumberFormat="1" applyBorder="1" applyAlignment="1">
      <alignment horizontal="center" vertical="center"/>
    </xf>
    <xf numFmtId="3" fontId="0" fillId="0" borderId="9" xfId="0" applyNumberFormat="1" applyBorder="1" applyAlignment="1">
      <alignment horizontal="center" vertical="center"/>
    </xf>
    <xf numFmtId="3" fontId="0" fillId="0" borderId="12" xfId="0" applyNumberFormat="1" applyBorder="1" applyAlignment="1">
      <alignment horizontal="center" vertical="center"/>
    </xf>
    <xf numFmtId="3" fontId="0" fillId="0" borderId="10" xfId="0" applyNumberFormat="1" applyBorder="1" applyAlignment="1">
      <alignment horizontal="center" vertical="center"/>
    </xf>
    <xf numFmtId="3" fontId="0" fillId="2" borderId="12" xfId="0" applyNumberFormat="1" applyFill="1" applyBorder="1" applyAlignment="1">
      <alignment horizontal="center" vertical="center"/>
    </xf>
    <xf numFmtId="0" fontId="0" fillId="0" borderId="11" xfId="0" applyBorder="1"/>
    <xf numFmtId="0" fontId="0" fillId="0" borderId="9" xfId="0" applyBorder="1"/>
    <xf numFmtId="0" fontId="0" fillId="0" borderId="12" xfId="0" applyBorder="1"/>
    <xf numFmtId="0" fontId="0" fillId="0" borderId="10" xfId="0" applyBorder="1"/>
    <xf numFmtId="0" fontId="0" fillId="0" borderId="0" xfId="0" applyFill="1" applyBorder="1"/>
    <xf numFmtId="14" fontId="0" fillId="3" borderId="19" xfId="0" quotePrefix="1" applyNumberFormat="1" applyFill="1" applyBorder="1" applyAlignment="1">
      <alignment horizontal="left" wrapText="1"/>
    </xf>
    <xf numFmtId="14" fontId="0" fillId="3" borderId="0" xfId="0" quotePrefix="1" applyNumberFormat="1" applyFill="1" applyBorder="1" applyAlignment="1">
      <alignment horizontal="left" wrapText="1"/>
    </xf>
    <xf numFmtId="0" fontId="8" fillId="3" borderId="0" xfId="0" quotePrefix="1" applyFont="1" applyFill="1" applyBorder="1" applyAlignment="1">
      <alignment horizontal="left" vertical="top" wrapText="1"/>
    </xf>
    <xf numFmtId="0" fontId="10" fillId="3" borderId="0" xfId="5" applyFill="1" applyBorder="1" applyAlignment="1">
      <alignment vertical="top" wrapText="1"/>
    </xf>
    <xf numFmtId="0" fontId="0" fillId="3" borderId="0" xfId="0" applyFill="1" applyBorder="1"/>
    <xf numFmtId="0" fontId="0" fillId="3" borderId="0" xfId="0" applyFill="1"/>
    <xf numFmtId="0" fontId="1" fillId="3" borderId="19" xfId="1" applyFill="1" applyBorder="1"/>
    <xf numFmtId="0" fontId="2" fillId="0" borderId="21" xfId="2" applyFill="1" applyBorder="1"/>
    <xf numFmtId="0" fontId="2" fillId="0" borderId="21" xfId="2" applyBorder="1"/>
    <xf numFmtId="0" fontId="0" fillId="3" borderId="19" xfId="0" applyFill="1" applyBorder="1"/>
    <xf numFmtId="0" fontId="10" fillId="3" borderId="0" xfId="5" applyFill="1" applyBorder="1" applyAlignment="1">
      <alignment vertical="top"/>
    </xf>
    <xf numFmtId="0" fontId="2" fillId="3" borderId="0" xfId="2" applyFill="1" applyBorder="1"/>
    <xf numFmtId="0" fontId="0" fillId="4" borderId="0" xfId="0" applyFill="1" applyBorder="1"/>
    <xf numFmtId="0" fontId="0" fillId="0" borderId="25" xfId="0" applyBorder="1"/>
    <xf numFmtId="0" fontId="0" fillId="0" borderId="24" xfId="0" applyBorder="1"/>
    <xf numFmtId="0" fontId="0" fillId="0" borderId="24" xfId="0" applyFill="1" applyBorder="1"/>
    <xf numFmtId="0" fontId="0" fillId="0" borderId="25" xfId="0" applyFill="1" applyBorder="1"/>
    <xf numFmtId="0" fontId="0" fillId="0" borderId="0" xfId="0" quotePrefix="1" applyFill="1" applyBorder="1" applyAlignment="1">
      <alignment horizontal="left" vertical="top"/>
    </xf>
    <xf numFmtId="0" fontId="0" fillId="0" borderId="16" xfId="0" applyNumberFormat="1" applyFill="1" applyBorder="1" applyAlignment="1">
      <alignment horizontal="center" vertical="center"/>
    </xf>
    <xf numFmtId="0" fontId="0" fillId="0" borderId="0" xfId="0" applyAlignment="1">
      <alignment horizontal="center" vertical="center"/>
    </xf>
    <xf numFmtId="0" fontId="7" fillId="0" borderId="16" xfId="0" applyNumberFormat="1" applyFont="1" applyFill="1" applyBorder="1" applyAlignment="1">
      <alignment horizontal="left" vertical="top"/>
    </xf>
    <xf numFmtId="0" fontId="8" fillId="0" borderId="27" xfId="0" quotePrefix="1" applyFont="1" applyFill="1" applyBorder="1" applyAlignment="1">
      <alignment horizontal="left" vertical="top" wrapText="1"/>
    </xf>
    <xf numFmtId="0" fontId="12" fillId="0" borderId="1" xfId="1" applyFont="1"/>
    <xf numFmtId="9" fontId="0" fillId="0" borderId="9" xfId="4" applyFont="1" applyBorder="1" applyAlignment="1">
      <alignment horizontal="center" vertical="center"/>
    </xf>
    <xf numFmtId="9" fontId="0" fillId="0" borderId="12" xfId="4" applyFont="1" applyBorder="1" applyAlignment="1">
      <alignment horizontal="center" vertical="center"/>
    </xf>
    <xf numFmtId="164" fontId="0" fillId="0" borderId="11" xfId="4" applyNumberFormat="1" applyFont="1" applyBorder="1" applyAlignment="1">
      <alignment horizontal="center" vertical="center"/>
    </xf>
    <xf numFmtId="9" fontId="4" fillId="2" borderId="7" xfId="4" applyFont="1" applyFill="1" applyBorder="1" applyAlignment="1">
      <alignment horizontal="center" vertical="center"/>
    </xf>
    <xf numFmtId="164" fontId="0" fillId="0" borderId="12" xfId="4" applyNumberFormat="1" applyFont="1" applyBorder="1" applyAlignment="1">
      <alignment horizontal="center" vertical="center"/>
    </xf>
    <xf numFmtId="9" fontId="4" fillId="2" borderId="8" xfId="4" applyFont="1" applyFill="1" applyBorder="1" applyAlignment="1">
      <alignment horizontal="center" vertical="center"/>
    </xf>
    <xf numFmtId="9" fontId="4" fillId="2" borderId="12" xfId="4" applyFont="1" applyFill="1" applyBorder="1" applyAlignment="1">
      <alignment horizontal="center" vertical="center"/>
    </xf>
    <xf numFmtId="0" fontId="1" fillId="0" borderId="4" xfId="1" quotePrefix="1" applyBorder="1" applyAlignment="1">
      <alignment horizontal="center"/>
    </xf>
    <xf numFmtId="0" fontId="12" fillId="0" borderId="29" xfId="1" applyFont="1" applyBorder="1" applyAlignment="1">
      <alignment vertical="top"/>
    </xf>
    <xf numFmtId="0" fontId="1" fillId="0" borderId="1" xfId="1" quotePrefix="1" applyBorder="1" applyAlignment="1">
      <alignment horizontal="left" vertical="top"/>
    </xf>
    <xf numFmtId="0" fontId="0" fillId="0" borderId="1" xfId="0" applyBorder="1"/>
    <xf numFmtId="0" fontId="0" fillId="0" borderId="30" xfId="0" applyBorder="1"/>
    <xf numFmtId="0" fontId="0" fillId="0" borderId="0" xfId="0" quotePrefix="1"/>
    <xf numFmtId="0" fontId="0" fillId="0" borderId="0" xfId="0" applyBorder="1"/>
    <xf numFmtId="3" fontId="0" fillId="0" borderId="0" xfId="0" applyNumberFormat="1" applyAlignment="1">
      <alignment horizontal="center" vertical="top"/>
    </xf>
    <xf numFmtId="1" fontId="0" fillId="0" borderId="0" xfId="0" applyNumberFormat="1"/>
    <xf numFmtId="1" fontId="4" fillId="0" borderId="0" xfId="0" applyNumberFormat="1" applyFont="1"/>
    <xf numFmtId="3" fontId="0" fillId="0" borderId="0" xfId="0" applyNumberFormat="1"/>
    <xf numFmtId="0" fontId="9" fillId="0" borderId="11" xfId="0" quotePrefix="1" applyFont="1" applyFill="1" applyBorder="1" applyAlignment="1">
      <alignment horizontal="left" wrapText="1"/>
    </xf>
    <xf numFmtId="0" fontId="9" fillId="0" borderId="7" xfId="0" quotePrefix="1" applyFont="1" applyFill="1" applyBorder="1" applyAlignment="1">
      <alignment horizontal="left" vertical="top" wrapText="1"/>
    </xf>
    <xf numFmtId="0" fontId="9" fillId="0" borderId="11" xfId="0" quotePrefix="1" applyFont="1" applyFill="1" applyBorder="1" applyAlignment="1">
      <alignment horizontal="left" vertical="top" wrapText="1"/>
    </xf>
    <xf numFmtId="0" fontId="10" fillId="0" borderId="0" xfId="5"/>
    <xf numFmtId="0" fontId="0" fillId="0" borderId="0" xfId="0"/>
    <xf numFmtId="3" fontId="0" fillId="0" borderId="0" xfId="0" applyNumberFormat="1" applyAlignment="1">
      <alignment horizontal="center" vertical="center"/>
    </xf>
    <xf numFmtId="0" fontId="1" fillId="0" borderId="1" xfId="1" quotePrefix="1" applyAlignment="1">
      <alignment horizontal="center" vertical="top"/>
    </xf>
    <xf numFmtId="0" fontId="1" fillId="0" borderId="1" xfId="1" applyAlignment="1">
      <alignment horizontal="center" vertical="top"/>
    </xf>
    <xf numFmtId="0" fontId="1" fillId="0" borderId="1" xfId="1" applyAlignment="1">
      <alignment vertical="center"/>
    </xf>
    <xf numFmtId="0" fontId="1" fillId="0" borderId="1" xfId="1" applyAlignment="1">
      <alignment horizontal="center" vertical="center"/>
    </xf>
    <xf numFmtId="0" fontId="0" fillId="5" borderId="0" xfId="0" applyFill="1"/>
    <xf numFmtId="3" fontId="0" fillId="5" borderId="0" xfId="0" applyNumberFormat="1" applyFill="1" applyAlignment="1">
      <alignment horizontal="center" vertical="center"/>
    </xf>
    <xf numFmtId="3" fontId="0" fillId="5" borderId="0" xfId="0" applyNumberFormat="1" applyFill="1" applyAlignment="1">
      <alignment horizontal="center" vertical="top"/>
    </xf>
    <xf numFmtId="0" fontId="0" fillId="0" borderId="30" xfId="0" applyFill="1" applyBorder="1"/>
    <xf numFmtId="3" fontId="0" fillId="5" borderId="0" xfId="0" quotePrefix="1" applyNumberFormat="1" applyFill="1" applyAlignment="1">
      <alignment horizontal="center" vertical="center"/>
    </xf>
    <xf numFmtId="1" fontId="4" fillId="5" borderId="0" xfId="0" applyNumberFormat="1" applyFont="1" applyFill="1"/>
    <xf numFmtId="1" fontId="0" fillId="5" borderId="0" xfId="0" applyNumberFormat="1" applyFill="1"/>
    <xf numFmtId="0" fontId="0" fillId="0" borderId="0" xfId="0" applyFill="1"/>
    <xf numFmtId="0" fontId="1" fillId="0" borderId="32" xfId="1" applyBorder="1"/>
    <xf numFmtId="0" fontId="1" fillId="0" borderId="4" xfId="1" applyBorder="1"/>
    <xf numFmtId="0" fontId="4" fillId="2" borderId="6" xfId="0" quotePrefix="1" applyFont="1" applyFill="1" applyBorder="1" applyAlignment="1">
      <alignment horizontal="left" vertical="center"/>
    </xf>
    <xf numFmtId="0" fontId="0" fillId="0" borderId="6" xfId="0" applyBorder="1" applyAlignment="1">
      <alignment vertical="center"/>
    </xf>
    <xf numFmtId="0" fontId="4" fillId="2" borderId="6" xfId="0" applyFont="1" applyFill="1" applyBorder="1" applyAlignment="1">
      <alignment vertical="center"/>
    </xf>
    <xf numFmtId="0" fontId="0" fillId="0" borderId="6" xfId="0" quotePrefix="1" applyBorder="1" applyAlignment="1">
      <alignment horizontal="left" vertical="center"/>
    </xf>
    <xf numFmtId="0" fontId="1" fillId="0" borderId="4" xfId="1" applyBorder="1" applyAlignment="1">
      <alignment horizontal="center" vertical="center"/>
    </xf>
    <xf numFmtId="3" fontId="0" fillId="0" borderId="6" xfId="0" applyNumberFormat="1" applyBorder="1" applyAlignment="1">
      <alignment horizontal="center" vertical="center"/>
    </xf>
    <xf numFmtId="0" fontId="1" fillId="0" borderId="4" xfId="1" applyBorder="1" applyAlignment="1">
      <alignment vertical="top"/>
    </xf>
    <xf numFmtId="3" fontId="4" fillId="2" borderId="34" xfId="0" applyNumberFormat="1" applyFont="1" applyFill="1" applyBorder="1" applyAlignment="1">
      <alignment horizontal="center" vertical="center"/>
    </xf>
    <xf numFmtId="3" fontId="4" fillId="2" borderId="35" xfId="0" applyNumberFormat="1" applyFont="1" applyFill="1" applyBorder="1" applyAlignment="1">
      <alignment horizontal="center" vertical="center"/>
    </xf>
    <xf numFmtId="0" fontId="3" fillId="0" borderId="36" xfId="3" applyBorder="1" applyAlignment="1">
      <alignment horizontal="center" vertical="top" wrapText="1"/>
    </xf>
    <xf numFmtId="0" fontId="3" fillId="0" borderId="37" xfId="3" applyBorder="1" applyAlignment="1">
      <alignment horizontal="center" vertical="top" wrapText="1"/>
    </xf>
    <xf numFmtId="0" fontId="3" fillId="0" borderId="37" xfId="3" quotePrefix="1" applyBorder="1" applyAlignment="1">
      <alignment horizontal="center" vertical="top" wrapText="1"/>
    </xf>
    <xf numFmtId="0" fontId="3" fillId="0" borderId="38" xfId="3" applyBorder="1" applyAlignment="1">
      <alignment horizontal="center" vertical="top" wrapText="1"/>
    </xf>
    <xf numFmtId="0" fontId="3" fillId="0" borderId="38" xfId="3" applyBorder="1" applyAlignment="1">
      <alignment horizontal="center" vertical="center" wrapText="1"/>
    </xf>
    <xf numFmtId="0" fontId="0" fillId="0" borderId="33" xfId="0" applyBorder="1"/>
    <xf numFmtId="0" fontId="2" fillId="0" borderId="37" xfId="2" applyBorder="1" applyAlignment="1">
      <alignment horizontal="center" vertical="top" wrapText="1"/>
    </xf>
    <xf numFmtId="0" fontId="2" fillId="0" borderId="37" xfId="2" quotePrefix="1" applyBorder="1" applyAlignment="1">
      <alignment horizontal="center" vertical="top" wrapText="1"/>
    </xf>
    <xf numFmtId="0" fontId="2" fillId="0" borderId="37" xfId="2" applyBorder="1" applyAlignment="1">
      <alignment horizontal="center" vertical="top"/>
    </xf>
    <xf numFmtId="0" fontId="2" fillId="0" borderId="38" xfId="2" applyBorder="1" applyAlignment="1">
      <alignment horizontal="center" vertical="top"/>
    </xf>
    <xf numFmtId="0" fontId="2" fillId="0" borderId="38" xfId="2" quotePrefix="1" applyBorder="1" applyAlignment="1">
      <alignment horizontal="center" vertical="top" wrapText="1"/>
    </xf>
    <xf numFmtId="0" fontId="2" fillId="0" borderId="38" xfId="2" applyBorder="1" applyAlignment="1">
      <alignment horizontal="center" vertical="top" wrapText="1"/>
    </xf>
    <xf numFmtId="0" fontId="3" fillId="0" borderId="38" xfId="3" quotePrefix="1" applyBorder="1" applyAlignment="1">
      <alignment horizontal="center" vertical="center" wrapText="1"/>
    </xf>
    <xf numFmtId="0" fontId="1" fillId="0" borderId="40" xfId="1" quotePrefix="1" applyBorder="1" applyAlignment="1">
      <alignment horizontal="center" vertical="center"/>
    </xf>
    <xf numFmtId="0" fontId="3" fillId="0" borderId="33" xfId="3" quotePrefix="1" applyBorder="1" applyAlignment="1">
      <alignment horizontal="center" vertical="center" wrapText="1"/>
    </xf>
    <xf numFmtId="0" fontId="0" fillId="0" borderId="39" xfId="0" applyBorder="1"/>
    <xf numFmtId="2" fontId="0" fillId="0" borderId="6" xfId="0" applyNumberFormat="1" applyBorder="1" applyAlignment="1">
      <alignment horizontal="center" vertical="center"/>
    </xf>
    <xf numFmtId="3" fontId="4" fillId="2" borderId="41" xfId="0" quotePrefix="1" applyNumberFormat="1" applyFont="1" applyFill="1" applyBorder="1" applyAlignment="1">
      <alignment horizontal="center" vertical="center"/>
    </xf>
    <xf numFmtId="0" fontId="0" fillId="0" borderId="42" xfId="0" applyBorder="1"/>
    <xf numFmtId="3" fontId="0" fillId="0" borderId="43" xfId="0" applyNumberFormat="1" applyBorder="1" applyAlignment="1">
      <alignment horizontal="center" vertical="center"/>
    </xf>
    <xf numFmtId="0" fontId="0" fillId="0" borderId="43" xfId="0" applyBorder="1" applyAlignment="1">
      <alignment horizontal="center" vertical="center"/>
    </xf>
    <xf numFmtId="3" fontId="4" fillId="2" borderId="43" xfId="0" quotePrefix="1" applyNumberFormat="1" applyFont="1" applyFill="1" applyBorder="1" applyAlignment="1">
      <alignment horizontal="center" vertical="center"/>
    </xf>
    <xf numFmtId="0" fontId="0" fillId="0" borderId="43" xfId="0" applyBorder="1"/>
    <xf numFmtId="0" fontId="0" fillId="0" borderId="44" xfId="0" applyBorder="1"/>
    <xf numFmtId="0" fontId="0" fillId="0" borderId="45" xfId="0" applyBorder="1"/>
    <xf numFmtId="0" fontId="0" fillId="0" borderId="46" xfId="0" applyBorder="1"/>
    <xf numFmtId="0" fontId="0" fillId="0" borderId="49" xfId="0" applyBorder="1"/>
    <xf numFmtId="0" fontId="3" fillId="0" borderId="37" xfId="3" quotePrefix="1" applyBorder="1" applyAlignment="1">
      <alignment horizontal="center" vertical="center" wrapText="1"/>
    </xf>
    <xf numFmtId="0" fontId="3" fillId="0" borderId="36" xfId="3" applyBorder="1" applyAlignment="1">
      <alignment horizontal="center" vertical="center" wrapText="1"/>
    </xf>
    <xf numFmtId="2" fontId="0" fillId="0" borderId="49" xfId="0" applyNumberFormat="1" applyBorder="1" applyAlignment="1">
      <alignment horizontal="center" vertical="center"/>
    </xf>
    <xf numFmtId="2" fontId="0" fillId="0" borderId="12" xfId="0" applyNumberFormat="1" applyBorder="1" applyAlignment="1">
      <alignment horizontal="center" vertical="center"/>
    </xf>
    <xf numFmtId="2" fontId="4" fillId="2" borderId="12" xfId="0" quotePrefix="1" applyNumberFormat="1" applyFont="1" applyFill="1" applyBorder="1" applyAlignment="1">
      <alignment horizontal="center" vertical="center"/>
    </xf>
    <xf numFmtId="2" fontId="4" fillId="2" borderId="47" xfId="0" applyNumberFormat="1" applyFont="1" applyFill="1" applyBorder="1" applyAlignment="1">
      <alignment horizontal="center" vertical="center"/>
    </xf>
    <xf numFmtId="2" fontId="4" fillId="2" borderId="48" xfId="0" applyNumberFormat="1" applyFont="1" applyFill="1" applyBorder="1" applyAlignment="1">
      <alignment horizontal="center" vertical="center"/>
    </xf>
    <xf numFmtId="2" fontId="4" fillId="2" borderId="50" xfId="0" applyNumberFormat="1" applyFont="1" applyFill="1" applyBorder="1" applyAlignment="1">
      <alignment horizontal="center" vertical="center"/>
    </xf>
    <xf numFmtId="3" fontId="4" fillId="2" borderId="49" xfId="0" quotePrefix="1" applyNumberFormat="1" applyFont="1" applyFill="1" applyBorder="1" applyAlignment="1">
      <alignment horizontal="center" vertical="center"/>
    </xf>
    <xf numFmtId="0" fontId="0" fillId="0" borderId="51" xfId="0" applyBorder="1"/>
    <xf numFmtId="0" fontId="0" fillId="0" borderId="52" xfId="0" applyBorder="1"/>
    <xf numFmtId="0" fontId="0" fillId="0" borderId="53" xfId="0" applyBorder="1"/>
    <xf numFmtId="0" fontId="0" fillId="0" borderId="54" xfId="0" applyBorder="1"/>
    <xf numFmtId="3" fontId="0" fillId="0" borderId="12" xfId="0" applyNumberFormat="1" applyFill="1" applyBorder="1" applyAlignment="1">
      <alignment horizontal="center" vertical="center"/>
    </xf>
    <xf numFmtId="3" fontId="0" fillId="5" borderId="11" xfId="0" applyNumberFormat="1" applyFill="1" applyBorder="1" applyAlignment="1">
      <alignment horizontal="center" vertical="center"/>
    </xf>
    <xf numFmtId="3" fontId="0" fillId="5" borderId="9" xfId="0" applyNumberFormat="1" applyFill="1" applyBorder="1" applyAlignment="1">
      <alignment horizontal="center" vertical="center"/>
    </xf>
    <xf numFmtId="3" fontId="0" fillId="5" borderId="12" xfId="0" applyNumberFormat="1" applyFill="1" applyBorder="1" applyAlignment="1">
      <alignment horizontal="center" vertical="center"/>
    </xf>
    <xf numFmtId="9" fontId="0" fillId="5" borderId="9" xfId="4" applyFont="1" applyFill="1" applyBorder="1" applyAlignment="1">
      <alignment horizontal="center" vertical="center"/>
    </xf>
    <xf numFmtId="9" fontId="0" fillId="5" borderId="12" xfId="4" applyFont="1" applyFill="1" applyBorder="1" applyAlignment="1">
      <alignment horizontal="center" vertical="center"/>
    </xf>
    <xf numFmtId="3" fontId="0" fillId="5" borderId="10" xfId="0" applyNumberFormat="1" applyFill="1" applyBorder="1" applyAlignment="1">
      <alignment horizontal="center" vertical="center"/>
    </xf>
    <xf numFmtId="2" fontId="0" fillId="5" borderId="49" xfId="0" applyNumberFormat="1" applyFill="1" applyBorder="1" applyAlignment="1">
      <alignment horizontal="center" vertical="center"/>
    </xf>
    <xf numFmtId="2" fontId="0" fillId="5" borderId="12" xfId="0" applyNumberFormat="1" applyFill="1" applyBorder="1" applyAlignment="1">
      <alignment horizontal="center" vertical="center"/>
    </xf>
    <xf numFmtId="0" fontId="0" fillId="5" borderId="42" xfId="0" applyFill="1" applyBorder="1"/>
    <xf numFmtId="3" fontId="4" fillId="5" borderId="43" xfId="0" quotePrefix="1" applyNumberFormat="1" applyFont="1" applyFill="1" applyBorder="1" applyAlignment="1">
      <alignment horizontal="center" vertical="center"/>
    </xf>
    <xf numFmtId="164" fontId="0" fillId="5" borderId="11" xfId="4" applyNumberFormat="1" applyFont="1" applyFill="1" applyBorder="1" applyAlignment="1">
      <alignment horizontal="center" vertical="center"/>
    </xf>
    <xf numFmtId="164" fontId="0" fillId="5" borderId="12" xfId="4" applyNumberFormat="1" applyFont="1" applyFill="1" applyBorder="1" applyAlignment="1">
      <alignment horizontal="center" vertical="center"/>
    </xf>
    <xf numFmtId="3" fontId="0" fillId="5" borderId="43" xfId="0" applyNumberFormat="1" applyFill="1" applyBorder="1" applyAlignment="1">
      <alignment horizontal="center" vertical="center"/>
    </xf>
    <xf numFmtId="0" fontId="4" fillId="5" borderId="6" xfId="0" quotePrefix="1" applyFont="1" applyFill="1" applyBorder="1" applyAlignment="1">
      <alignment horizontal="left"/>
    </xf>
    <xf numFmtId="0" fontId="0" fillId="0" borderId="6" xfId="0" applyFill="1" applyBorder="1"/>
    <xf numFmtId="0" fontId="1" fillId="0" borderId="4" xfId="1" quotePrefix="1" applyBorder="1" applyAlignment="1">
      <alignment horizontal="left" vertical="top"/>
    </xf>
    <xf numFmtId="0" fontId="10" fillId="0" borderId="6" xfId="5" quotePrefix="1" applyBorder="1" applyAlignment="1">
      <alignment horizontal="left" vertical="center"/>
    </xf>
    <xf numFmtId="0" fontId="10" fillId="0" borderId="6" xfId="5" applyBorder="1" applyAlignment="1">
      <alignment vertical="center"/>
    </xf>
    <xf numFmtId="3" fontId="4" fillId="7" borderId="7" xfId="0" applyNumberFormat="1" applyFont="1" applyFill="1" applyBorder="1" applyAlignment="1">
      <alignment horizontal="center" vertical="center"/>
    </xf>
    <xf numFmtId="3" fontId="0" fillId="7" borderId="11" xfId="0" applyNumberFormat="1" applyFill="1" applyBorder="1" applyAlignment="1">
      <alignment horizontal="center" vertical="center"/>
    </xf>
    <xf numFmtId="3" fontId="4" fillId="7" borderId="9" xfId="0" applyNumberFormat="1" applyFont="1" applyFill="1" applyBorder="1" applyAlignment="1">
      <alignment horizontal="center" vertical="center"/>
    </xf>
    <xf numFmtId="3" fontId="0" fillId="7" borderId="9" xfId="0" applyNumberFormat="1" applyFill="1" applyBorder="1" applyAlignment="1">
      <alignment horizontal="center" vertical="center"/>
    </xf>
    <xf numFmtId="3" fontId="4" fillId="7" borderId="10" xfId="0" applyNumberFormat="1" applyFont="1" applyFill="1" applyBorder="1" applyAlignment="1">
      <alignment horizontal="center" vertical="center"/>
    </xf>
    <xf numFmtId="3" fontId="0" fillId="7" borderId="10" xfId="0" applyNumberFormat="1" applyFill="1" applyBorder="1" applyAlignment="1">
      <alignment horizontal="center" vertical="center"/>
    </xf>
    <xf numFmtId="3" fontId="0" fillId="7" borderId="56" xfId="0" applyNumberFormat="1" applyFill="1" applyBorder="1" applyAlignment="1">
      <alignment horizontal="center" vertical="center"/>
    </xf>
    <xf numFmtId="3" fontId="0" fillId="7" borderId="57" xfId="0" applyNumberFormat="1" applyFill="1" applyBorder="1" applyAlignment="1">
      <alignment horizontal="center" vertical="center"/>
    </xf>
    <xf numFmtId="3" fontId="0" fillId="7" borderId="34" xfId="0" applyNumberFormat="1" applyFill="1" applyBorder="1" applyAlignment="1">
      <alignment horizontal="center" vertical="center"/>
    </xf>
    <xf numFmtId="3" fontId="0" fillId="7" borderId="52" xfId="0" applyNumberFormat="1" applyFill="1" applyBorder="1" applyAlignment="1">
      <alignment horizontal="center" vertical="center"/>
    </xf>
    <xf numFmtId="3" fontId="0" fillId="7" borderId="54" xfId="0" applyNumberFormat="1" applyFill="1" applyBorder="1" applyAlignment="1">
      <alignment horizontal="center" vertical="center"/>
    </xf>
    <xf numFmtId="3" fontId="0" fillId="7" borderId="8" xfId="0" applyNumberFormat="1" applyFill="1" applyBorder="1" applyAlignment="1">
      <alignment horizontal="center" vertical="center"/>
    </xf>
    <xf numFmtId="3" fontId="0" fillId="0" borderId="11" xfId="0" applyNumberFormat="1" applyFill="1" applyBorder="1" applyAlignment="1">
      <alignment horizontal="center" vertical="center"/>
    </xf>
    <xf numFmtId="0" fontId="0" fillId="0" borderId="42" xfId="0" applyFill="1" applyBorder="1"/>
    <xf numFmtId="0" fontId="0" fillId="0" borderId="0" xfId="0" quotePrefix="1" applyAlignment="1">
      <alignment horizontal="left"/>
    </xf>
    <xf numFmtId="3" fontId="0" fillId="5" borderId="8" xfId="0" applyNumberFormat="1" applyFont="1" applyFill="1" applyBorder="1" applyAlignment="1">
      <alignment horizontal="center" vertical="center"/>
    </xf>
    <xf numFmtId="3" fontId="0" fillId="5" borderId="7" xfId="0" applyNumberFormat="1" applyFont="1" applyFill="1" applyBorder="1" applyAlignment="1">
      <alignment horizontal="center" vertical="center"/>
    </xf>
    <xf numFmtId="3" fontId="4" fillId="7" borderId="41" xfId="0" quotePrefix="1" applyNumberFormat="1" applyFont="1" applyFill="1" applyBorder="1" applyAlignment="1">
      <alignment horizontal="center" vertical="center"/>
    </xf>
    <xf numFmtId="3" fontId="0" fillId="7" borderId="43" xfId="0" applyNumberFormat="1" applyFill="1" applyBorder="1" applyAlignment="1">
      <alignment horizontal="center" vertical="center"/>
    </xf>
    <xf numFmtId="3" fontId="4" fillId="7" borderId="43" xfId="0" quotePrefix="1" applyNumberFormat="1" applyFont="1" applyFill="1" applyBorder="1" applyAlignment="1">
      <alignment horizontal="center" vertical="center"/>
    </xf>
    <xf numFmtId="3" fontId="4" fillId="7" borderId="35" xfId="0" applyNumberFormat="1" applyFont="1" applyFill="1" applyBorder="1" applyAlignment="1">
      <alignment horizontal="center" vertical="center"/>
    </xf>
    <xf numFmtId="3" fontId="4" fillId="7" borderId="34" xfId="0" applyNumberFormat="1" applyFont="1" applyFill="1" applyBorder="1" applyAlignment="1">
      <alignment horizontal="center" vertical="center"/>
    </xf>
    <xf numFmtId="0" fontId="10" fillId="0" borderId="6" xfId="5" quotePrefix="1" applyBorder="1" applyAlignment="1">
      <alignment horizontal="left"/>
    </xf>
    <xf numFmtId="0" fontId="10" fillId="5" borderId="6" xfId="5" quotePrefix="1" applyFill="1" applyBorder="1" applyAlignment="1">
      <alignment horizontal="left"/>
    </xf>
    <xf numFmtId="3" fontId="0" fillId="0" borderId="12" xfId="0" quotePrefix="1" applyNumberFormat="1" applyBorder="1" applyAlignment="1">
      <alignment horizontal="center" vertical="center"/>
    </xf>
    <xf numFmtId="3" fontId="0" fillId="0" borderId="12" xfId="0" quotePrefix="1" applyNumberFormat="1" applyBorder="1" applyAlignment="1">
      <alignment horizontal="left" vertical="top" wrapText="1"/>
    </xf>
    <xf numFmtId="3" fontId="0" fillId="0" borderId="12" xfId="0" applyNumberFormat="1" applyBorder="1" applyAlignment="1">
      <alignment horizontal="left" vertical="top"/>
    </xf>
    <xf numFmtId="3" fontId="0" fillId="0" borderId="12" xfId="0" applyNumberFormat="1" applyBorder="1" applyAlignment="1">
      <alignment horizontal="left" vertical="top" wrapText="1"/>
    </xf>
    <xf numFmtId="0" fontId="10" fillId="5" borderId="6" xfId="5" quotePrefix="1" applyFill="1" applyBorder="1" applyAlignment="1">
      <alignment horizontal="left" wrapText="1"/>
    </xf>
    <xf numFmtId="3" fontId="0" fillId="5" borderId="43" xfId="0" applyNumberFormat="1" applyFill="1" applyBorder="1" applyAlignment="1">
      <alignment horizontal="center"/>
    </xf>
    <xf numFmtId="0" fontId="10" fillId="0" borderId="0" xfId="5" quotePrefix="1"/>
    <xf numFmtId="0" fontId="10" fillId="0" borderId="6" xfId="5" applyBorder="1"/>
    <xf numFmtId="0" fontId="10" fillId="0" borderId="0" xfId="5" applyAlignment="1">
      <alignment vertical="center"/>
    </xf>
    <xf numFmtId="0" fontId="10" fillId="5" borderId="6" xfId="5" applyFill="1" applyBorder="1"/>
    <xf numFmtId="3" fontId="0" fillId="5" borderId="12" xfId="0" applyNumberFormat="1" applyFont="1" applyFill="1" applyBorder="1" applyAlignment="1">
      <alignment horizontal="center" vertical="center"/>
    </xf>
    <xf numFmtId="3" fontId="0" fillId="5" borderId="49" xfId="0" applyNumberFormat="1" applyFill="1" applyBorder="1" applyAlignment="1">
      <alignment horizontal="center" vertical="center"/>
    </xf>
    <xf numFmtId="3" fontId="0" fillId="5" borderId="50" xfId="0" applyNumberFormat="1" applyFont="1" applyFill="1" applyBorder="1" applyAlignment="1">
      <alignment horizontal="center" vertical="center"/>
    </xf>
    <xf numFmtId="3" fontId="0" fillId="0" borderId="49" xfId="0" applyNumberFormat="1" applyBorder="1" applyAlignment="1">
      <alignment horizontal="center" vertical="center"/>
    </xf>
    <xf numFmtId="0" fontId="4" fillId="0" borderId="0" xfId="0" quotePrefix="1" applyFont="1" applyFill="1" applyBorder="1" applyAlignment="1">
      <alignment horizontal="left" vertical="top"/>
    </xf>
    <xf numFmtId="0" fontId="4" fillId="0" borderId="0" xfId="0" quotePrefix="1" applyFont="1" applyFill="1" applyBorder="1" applyAlignment="1">
      <alignment horizontal="left"/>
    </xf>
    <xf numFmtId="0" fontId="0" fillId="0" borderId="0" xfId="0" quotePrefix="1" applyFill="1" applyBorder="1" applyAlignment="1">
      <alignment horizontal="left"/>
    </xf>
    <xf numFmtId="0" fontId="0" fillId="0" borderId="0" xfId="0" applyFill="1" applyBorder="1" applyAlignment="1">
      <alignment vertical="top"/>
    </xf>
    <xf numFmtId="0" fontId="0" fillId="0" borderId="0" xfId="0" quotePrefix="1" applyFont="1" applyFill="1" applyBorder="1" applyAlignment="1">
      <alignment horizontal="left" vertical="top"/>
    </xf>
    <xf numFmtId="0" fontId="0" fillId="0" borderId="0" xfId="0" quotePrefix="1" applyFill="1" applyBorder="1" applyAlignment="1">
      <alignment horizontal="left" vertical="center"/>
    </xf>
    <xf numFmtId="0" fontId="0" fillId="0" borderId="0" xfId="0" quotePrefix="1" applyFont="1" applyFill="1" applyBorder="1" applyAlignment="1">
      <alignment horizontal="left"/>
    </xf>
    <xf numFmtId="0" fontId="0" fillId="0" borderId="0" xfId="0" quotePrefix="1" applyFill="1" applyAlignment="1">
      <alignment horizontal="left"/>
    </xf>
    <xf numFmtId="0" fontId="2" fillId="0" borderId="2" xfId="2" applyFill="1" applyAlignment="1">
      <alignment horizontal="left"/>
    </xf>
    <xf numFmtId="0" fontId="10" fillId="0" borderId="0" xfId="5" applyFill="1" applyAlignment="1">
      <alignment horizontal="center" vertical="center"/>
    </xf>
    <xf numFmtId="0" fontId="0" fillId="0" borderId="0" xfId="0" applyFill="1" applyBorder="1" applyAlignment="1">
      <alignment horizontal="center" vertical="center"/>
    </xf>
    <xf numFmtId="0" fontId="0" fillId="0" borderId="0" xfId="0" applyFill="1" applyAlignment="1">
      <alignment horizontal="center" vertical="center"/>
    </xf>
    <xf numFmtId="0" fontId="10" fillId="0" borderId="0" xfId="5" applyFill="1" applyBorder="1" applyAlignment="1">
      <alignment horizontal="center" vertical="center"/>
    </xf>
    <xf numFmtId="0" fontId="2" fillId="0" borderId="2" xfId="2" quotePrefix="1" applyFill="1" applyBorder="1" applyAlignment="1">
      <alignment horizontal="left" vertical="top"/>
    </xf>
    <xf numFmtId="0" fontId="11" fillId="0" borderId="0" xfId="0" quotePrefix="1" applyFont="1" applyFill="1" applyBorder="1" applyAlignment="1">
      <alignment horizontal="left" vertical="top"/>
    </xf>
    <xf numFmtId="0" fontId="6" fillId="0" borderId="0" xfId="0" quotePrefix="1" applyFont="1" applyFill="1" applyBorder="1" applyAlignment="1">
      <alignment horizontal="left" vertical="top" wrapText="1"/>
    </xf>
    <xf numFmtId="3" fontId="4" fillId="2" borderId="12" xfId="0" applyNumberFormat="1" applyFont="1" applyFill="1" applyBorder="1" applyAlignment="1">
      <alignment horizontal="center" vertical="center"/>
    </xf>
    <xf numFmtId="0" fontId="10" fillId="0" borderId="6" xfId="5" quotePrefix="1" applyFill="1" applyBorder="1" applyAlignment="1">
      <alignment horizontal="left"/>
    </xf>
    <xf numFmtId="0" fontId="10" fillId="0" borderId="6" xfId="5" applyFill="1" applyBorder="1"/>
    <xf numFmtId="3" fontId="0" fillId="0" borderId="12" xfId="0" applyNumberFormat="1" applyBorder="1" applyAlignment="1">
      <alignment horizontal="left" vertical="center" wrapText="1"/>
    </xf>
    <xf numFmtId="0" fontId="0" fillId="0" borderId="43" xfId="0" applyFill="1" applyBorder="1" applyAlignment="1">
      <alignment horizontal="center" vertical="center"/>
    </xf>
    <xf numFmtId="3" fontId="0" fillId="0" borderId="55" xfId="0" applyNumberFormat="1" applyBorder="1" applyAlignment="1">
      <alignment horizontal="center" vertical="center"/>
    </xf>
    <xf numFmtId="0" fontId="0" fillId="0" borderId="55" xfId="0" applyBorder="1"/>
    <xf numFmtId="0" fontId="12" fillId="0" borderId="58" xfId="1" applyFont="1" applyBorder="1"/>
    <xf numFmtId="0" fontId="0" fillId="0" borderId="31" xfId="0" applyBorder="1"/>
    <xf numFmtId="0" fontId="1" fillId="0" borderId="1" xfId="1" applyBorder="1"/>
    <xf numFmtId="0" fontId="1" fillId="0" borderId="60" xfId="1" applyBorder="1"/>
    <xf numFmtId="0" fontId="3" fillId="0" borderId="1" xfId="3" applyBorder="1" applyAlignment="1">
      <alignment horizontal="center" vertical="center"/>
    </xf>
    <xf numFmtId="0" fontId="3" fillId="0" borderId="4" xfId="3" applyBorder="1" applyAlignment="1">
      <alignment horizontal="center" vertical="center"/>
    </xf>
    <xf numFmtId="0" fontId="0" fillId="2" borderId="0" xfId="0" applyFill="1"/>
    <xf numFmtId="0" fontId="0" fillId="0" borderId="61" xfId="0" applyBorder="1"/>
    <xf numFmtId="0" fontId="4" fillId="2" borderId="0" xfId="0" applyFont="1" applyFill="1" applyAlignment="1">
      <alignment horizontal="center" vertical="center"/>
    </xf>
    <xf numFmtId="0" fontId="4" fillId="2" borderId="54" xfId="0" quotePrefix="1" applyFont="1" applyFill="1" applyBorder="1" applyAlignment="1">
      <alignment horizontal="left" vertical="center"/>
    </xf>
    <xf numFmtId="0" fontId="10" fillId="0" borderId="54" xfId="5" quotePrefix="1" applyBorder="1" applyAlignment="1">
      <alignment horizontal="left"/>
    </xf>
    <xf numFmtId="0" fontId="4" fillId="5" borderId="54" xfId="0" quotePrefix="1" applyFont="1" applyFill="1" applyBorder="1" applyAlignment="1">
      <alignment horizontal="left"/>
    </xf>
    <xf numFmtId="0" fontId="10" fillId="5" borderId="54" xfId="5" quotePrefix="1" applyFill="1" applyBorder="1" applyAlignment="1">
      <alignment horizontal="left"/>
    </xf>
    <xf numFmtId="0" fontId="10" fillId="5" borderId="54" xfId="5" quotePrefix="1" applyFill="1" applyBorder="1" applyAlignment="1">
      <alignment horizontal="left" wrapText="1"/>
    </xf>
    <xf numFmtId="0" fontId="10" fillId="0" borderId="54" xfId="5" quotePrefix="1" applyFill="1" applyBorder="1" applyAlignment="1">
      <alignment horizontal="left"/>
    </xf>
    <xf numFmtId="0" fontId="10" fillId="0" borderId="63" xfId="5" quotePrefix="1" applyFill="1" applyBorder="1" applyAlignment="1">
      <alignment horizontal="left"/>
    </xf>
    <xf numFmtId="3" fontId="4" fillId="2" borderId="6" xfId="0" applyNumberFormat="1" applyFont="1" applyFill="1" applyBorder="1" applyAlignment="1">
      <alignment horizontal="center" vertical="center"/>
    </xf>
    <xf numFmtId="3" fontId="0" fillId="0" borderId="62" xfId="0" applyNumberFormat="1" applyBorder="1" applyAlignment="1">
      <alignment horizontal="center" vertical="center"/>
    </xf>
    <xf numFmtId="0" fontId="12" fillId="0" borderId="31" xfId="1" applyFont="1" applyBorder="1"/>
    <xf numFmtId="0" fontId="1" fillId="0" borderId="0" xfId="1" applyBorder="1"/>
    <xf numFmtId="0" fontId="1" fillId="0" borderId="59" xfId="1" applyBorder="1"/>
    <xf numFmtId="0" fontId="3" fillId="0" borderId="67" xfId="3" applyBorder="1" applyAlignment="1">
      <alignment horizontal="center" vertical="center"/>
    </xf>
    <xf numFmtId="0" fontId="0" fillId="5" borderId="0" xfId="0" applyFill="1" applyAlignment="1">
      <alignment horizontal="center" vertical="center"/>
    </xf>
    <xf numFmtId="3" fontId="0" fillId="5" borderId="6" xfId="0" applyNumberFormat="1" applyFill="1" applyBorder="1" applyAlignment="1">
      <alignment horizontal="center" vertical="center"/>
    </xf>
    <xf numFmtId="0" fontId="10" fillId="0" borderId="31" xfId="5" applyBorder="1" applyAlignment="1">
      <alignment horizontal="left" vertical="center"/>
    </xf>
    <xf numFmtId="0" fontId="15" fillId="0" borderId="31" xfId="5" applyFont="1" applyBorder="1" applyAlignment="1">
      <alignment horizontal="left" vertical="center"/>
    </xf>
    <xf numFmtId="0" fontId="10" fillId="6" borderId="54" xfId="5" quotePrefix="1" applyFill="1" applyBorder="1" applyAlignment="1">
      <alignment horizontal="left"/>
    </xf>
    <xf numFmtId="0" fontId="0" fillId="6" borderId="0" xfId="0" applyFill="1" applyAlignment="1">
      <alignment horizontal="center" vertical="center"/>
    </xf>
    <xf numFmtId="0" fontId="0" fillId="6" borderId="0" xfId="0" applyFill="1" applyBorder="1" applyAlignment="1">
      <alignment horizontal="center" vertical="center"/>
    </xf>
    <xf numFmtId="3" fontId="0" fillId="6" borderId="6" xfId="0" applyNumberFormat="1" applyFill="1" applyBorder="1" applyAlignment="1">
      <alignment horizontal="center" vertical="center"/>
    </xf>
    <xf numFmtId="0" fontId="10" fillId="6" borderId="54" xfId="5" quotePrefix="1" applyFill="1" applyBorder="1" applyAlignment="1">
      <alignment horizontal="left" wrapText="1"/>
    </xf>
    <xf numFmtId="2" fontId="4" fillId="2" borderId="0" xfId="0" applyNumberFormat="1" applyFont="1" applyFill="1" applyAlignment="1">
      <alignment horizontal="center" vertical="center"/>
    </xf>
    <xf numFmtId="2" fontId="4" fillId="2" borderId="6" xfId="0" applyNumberFormat="1" applyFont="1" applyFill="1" applyBorder="1" applyAlignment="1">
      <alignment horizontal="center" vertical="center"/>
    </xf>
    <xf numFmtId="2" fontId="0" fillId="5" borderId="6" xfId="0" applyNumberFormat="1" applyFill="1" applyBorder="1" applyAlignment="1">
      <alignment horizontal="center" vertical="center"/>
    </xf>
    <xf numFmtId="4" fontId="4" fillId="2" borderId="6" xfId="0" applyNumberFormat="1" applyFont="1" applyFill="1" applyBorder="1" applyAlignment="1">
      <alignment horizontal="center" vertical="center"/>
    </xf>
    <xf numFmtId="4" fontId="0" fillId="0" borderId="6" xfId="0" applyNumberFormat="1" applyBorder="1" applyAlignment="1">
      <alignment horizontal="center" vertical="center"/>
    </xf>
    <xf numFmtId="4" fontId="0" fillId="5" borderId="6" xfId="0" applyNumberFormat="1" applyFill="1" applyBorder="1" applyAlignment="1">
      <alignment horizontal="center" vertical="center"/>
    </xf>
    <xf numFmtId="4" fontId="0" fillId="0" borderId="62" xfId="0" applyNumberFormat="1" applyBorder="1" applyAlignment="1">
      <alignment horizontal="center" vertical="center"/>
    </xf>
    <xf numFmtId="3" fontId="0" fillId="0" borderId="0" xfId="0" quotePrefix="1" applyNumberFormat="1" applyAlignment="1">
      <alignment horizontal="center" vertical="center"/>
    </xf>
    <xf numFmtId="3" fontId="0" fillId="0" borderId="61" xfId="0" quotePrefix="1" applyNumberFormat="1" applyBorder="1" applyAlignment="1">
      <alignment horizontal="center" vertical="center"/>
    </xf>
    <xf numFmtId="0" fontId="10" fillId="0" borderId="31" xfId="5" applyBorder="1"/>
    <xf numFmtId="0" fontId="10" fillId="0" borderId="0" xfId="5" quotePrefix="1" applyFill="1" applyBorder="1" applyAlignment="1">
      <alignment horizontal="left"/>
    </xf>
    <xf numFmtId="3" fontId="0" fillId="0" borderId="0" xfId="0" quotePrefix="1" applyNumberFormat="1" applyBorder="1" applyAlignment="1">
      <alignment horizontal="center" vertical="center"/>
    </xf>
    <xf numFmtId="4" fontId="0" fillId="0" borderId="0" xfId="0" applyNumberFormat="1" applyBorder="1" applyAlignment="1">
      <alignment horizontal="center" vertical="center"/>
    </xf>
    <xf numFmtId="0" fontId="1" fillId="0" borderId="1" xfId="1" quotePrefix="1" applyFill="1" applyAlignment="1">
      <alignment horizontal="left"/>
    </xf>
    <xf numFmtId="0" fontId="10" fillId="0" borderId="31" xfId="5" quotePrefix="1" applyBorder="1" applyAlignment="1">
      <alignment horizontal="left"/>
    </xf>
    <xf numFmtId="0" fontId="10" fillId="0" borderId="31" xfId="5" applyBorder="1" applyAlignment="1">
      <alignment horizontal="left" vertical="top" wrapText="1"/>
    </xf>
    <xf numFmtId="0" fontId="15" fillId="0" borderId="31" xfId="5" applyFont="1" applyBorder="1"/>
    <xf numFmtId="0" fontId="0" fillId="0" borderId="0" xfId="0"/>
    <xf numFmtId="3" fontId="4" fillId="2" borderId="0" xfId="0" applyNumberFormat="1" applyFont="1" applyFill="1" applyAlignment="1">
      <alignment horizontal="center" vertical="center"/>
    </xf>
    <xf numFmtId="4" fontId="0" fillId="0" borderId="0" xfId="0" applyNumberFormat="1" applyAlignment="1">
      <alignment horizontal="center" vertical="center"/>
    </xf>
    <xf numFmtId="4" fontId="0" fillId="5" borderId="0" xfId="0" applyNumberFormat="1" applyFill="1" applyAlignment="1">
      <alignment horizontal="center" vertical="center"/>
    </xf>
    <xf numFmtId="4" fontId="0" fillId="5" borderId="0" xfId="0" quotePrefix="1" applyNumberFormat="1" applyFill="1" applyAlignment="1">
      <alignment horizontal="center" vertical="center"/>
    </xf>
    <xf numFmtId="4" fontId="0" fillId="0" borderId="0" xfId="0" quotePrefix="1" applyNumberFormat="1" applyAlignment="1">
      <alignment horizontal="center" vertical="center"/>
    </xf>
    <xf numFmtId="4" fontId="0" fillId="0" borderId="61" xfId="0" quotePrefix="1" applyNumberFormat="1" applyBorder="1" applyAlignment="1">
      <alignment horizontal="center" vertical="center"/>
    </xf>
    <xf numFmtId="1" fontId="4" fillId="2" borderId="0" xfId="0" applyNumberFormat="1" applyFont="1" applyFill="1" applyAlignment="1">
      <alignment horizontal="center" vertical="center"/>
    </xf>
    <xf numFmtId="1" fontId="4" fillId="2" borderId="6" xfId="0" applyNumberFormat="1" applyFont="1" applyFill="1" applyBorder="1" applyAlignment="1">
      <alignment horizontal="center" vertical="center"/>
    </xf>
    <xf numFmtId="1" fontId="0" fillId="5" borderId="0" xfId="0" applyNumberFormat="1" applyFill="1" applyAlignment="1">
      <alignment horizontal="center" vertical="center"/>
    </xf>
    <xf numFmtId="3" fontId="0" fillId="6" borderId="0" xfId="0" applyNumberFormat="1" applyFill="1" applyAlignment="1">
      <alignment horizontal="center" vertical="center"/>
    </xf>
    <xf numFmtId="1" fontId="0" fillId="6" borderId="0" xfId="0" applyNumberFormat="1" applyFill="1" applyAlignment="1">
      <alignment horizontal="center" vertical="center"/>
    </xf>
    <xf numFmtId="0" fontId="4" fillId="6" borderId="0" xfId="0" applyFont="1" applyFill="1" applyAlignment="1">
      <alignment horizontal="center" vertical="center"/>
    </xf>
    <xf numFmtId="3" fontId="0" fillId="0" borderId="6" xfId="0" applyNumberFormat="1" applyFill="1" applyBorder="1" applyAlignment="1">
      <alignment horizontal="center" vertical="center"/>
    </xf>
    <xf numFmtId="2" fontId="0" fillId="0" borderId="0" xfId="0" applyNumberFormat="1"/>
    <xf numFmtId="2" fontId="4" fillId="6" borderId="0" xfId="0" applyNumberFormat="1" applyFont="1" applyFill="1" applyAlignment="1">
      <alignment horizontal="center" vertical="center"/>
    </xf>
    <xf numFmtId="0" fontId="12" fillId="0" borderId="1" xfId="1" quotePrefix="1" applyFont="1" applyAlignment="1">
      <alignment horizontal="left" vertical="top" wrapText="1"/>
    </xf>
    <xf numFmtId="0" fontId="12" fillId="0" borderId="1" xfId="1" quotePrefix="1" applyFont="1" applyAlignment="1">
      <alignment horizontal="left" vertical="top"/>
    </xf>
    <xf numFmtId="3" fontId="8" fillId="0" borderId="12" xfId="0" quotePrefix="1" applyNumberFormat="1" applyFont="1" applyBorder="1" applyAlignment="1">
      <alignment horizontal="left" vertical="top" wrapText="1"/>
    </xf>
    <xf numFmtId="0" fontId="10" fillId="0" borderId="0" xfId="5" applyAlignment="1">
      <alignment horizontal="center" vertical="center"/>
    </xf>
    <xf numFmtId="1" fontId="0" fillId="0" borderId="6" xfId="0" applyNumberFormat="1" applyFont="1" applyFill="1" applyBorder="1" applyAlignment="1">
      <alignment horizontal="center" vertical="center"/>
    </xf>
    <xf numFmtId="1" fontId="0" fillId="5" borderId="6" xfId="0" applyNumberFormat="1" applyFont="1" applyFill="1" applyBorder="1" applyAlignment="1">
      <alignment horizontal="center" vertical="center"/>
    </xf>
    <xf numFmtId="0" fontId="10" fillId="8" borderId="54" xfId="5" quotePrefix="1" applyFill="1" applyBorder="1" applyAlignment="1">
      <alignment horizontal="left"/>
    </xf>
    <xf numFmtId="0" fontId="10" fillId="8" borderId="54" xfId="5" quotePrefix="1" applyFill="1" applyBorder="1" applyAlignment="1">
      <alignment horizontal="left" wrapText="1"/>
    </xf>
    <xf numFmtId="1" fontId="0" fillId="0" borderId="0" xfId="0" applyNumberFormat="1" applyAlignment="1">
      <alignment horizontal="center" vertical="center"/>
    </xf>
    <xf numFmtId="1" fontId="0" fillId="0" borderId="6" xfId="0" applyNumberFormat="1" applyBorder="1" applyAlignment="1">
      <alignment horizontal="center" vertical="center"/>
    </xf>
    <xf numFmtId="1" fontId="0" fillId="5" borderId="6" xfId="0" applyNumberFormat="1" applyFill="1" applyBorder="1" applyAlignment="1">
      <alignment horizontal="center" vertical="center"/>
    </xf>
    <xf numFmtId="1" fontId="0" fillId="8" borderId="0" xfId="0" applyNumberFormat="1" applyFill="1" applyAlignment="1">
      <alignment horizontal="center" vertical="center"/>
    </xf>
    <xf numFmtId="1" fontId="0" fillId="8" borderId="6" xfId="0" applyNumberFormat="1" applyFill="1" applyBorder="1" applyAlignment="1">
      <alignment horizontal="center" vertical="center"/>
    </xf>
    <xf numFmtId="1" fontId="0" fillId="8" borderId="0" xfId="0" quotePrefix="1" applyNumberFormat="1" applyFill="1" applyAlignment="1">
      <alignment horizontal="center" vertical="center"/>
    </xf>
    <xf numFmtId="1" fontId="0" fillId="0" borderId="0" xfId="0" quotePrefix="1" applyNumberFormat="1" applyAlignment="1">
      <alignment horizontal="center" vertical="center"/>
    </xf>
    <xf numFmtId="1" fontId="0" fillId="0" borderId="61" xfId="0" quotePrefix="1" applyNumberFormat="1" applyBorder="1" applyAlignment="1">
      <alignment horizontal="center" vertical="center"/>
    </xf>
    <xf numFmtId="1" fontId="0" fillId="0" borderId="62" xfId="0" applyNumberFormat="1" applyBorder="1" applyAlignment="1">
      <alignment horizontal="center" vertical="center"/>
    </xf>
    <xf numFmtId="0" fontId="1" fillId="0" borderId="60" xfId="1" quotePrefix="1" applyBorder="1" applyAlignment="1">
      <alignment horizontal="left"/>
    </xf>
    <xf numFmtId="0" fontId="15" fillId="0" borderId="0" xfId="5" applyFont="1"/>
    <xf numFmtId="3" fontId="0" fillId="5" borderId="6" xfId="0" quotePrefix="1" applyNumberFormat="1" applyFill="1" applyBorder="1" applyAlignment="1">
      <alignment horizontal="center" vertical="center"/>
    </xf>
    <xf numFmtId="3" fontId="4" fillId="2" borderId="68" xfId="0" quotePrefix="1" applyNumberFormat="1" applyFont="1" applyFill="1" applyBorder="1" applyAlignment="1">
      <alignment horizontal="center" vertical="center"/>
    </xf>
    <xf numFmtId="3" fontId="0" fillId="0" borderId="6" xfId="0" quotePrefix="1" applyNumberFormat="1" applyFill="1" applyBorder="1" applyAlignment="1">
      <alignment horizontal="center" vertical="center"/>
    </xf>
    <xf numFmtId="0" fontId="10" fillId="0" borderId="0" xfId="5" quotePrefix="1" applyFill="1" applyAlignment="1">
      <alignment horizontal="center" vertical="center"/>
    </xf>
    <xf numFmtId="0" fontId="1" fillId="0" borderId="69" xfId="1" applyBorder="1"/>
    <xf numFmtId="0" fontId="1" fillId="0" borderId="70" xfId="1" applyBorder="1"/>
    <xf numFmtId="0" fontId="1" fillId="0" borderId="71" xfId="1" applyBorder="1"/>
    <xf numFmtId="9" fontId="4" fillId="2" borderId="72" xfId="4" applyFont="1" applyFill="1" applyBorder="1" applyAlignment="1">
      <alignment horizontal="center" vertical="center"/>
    </xf>
    <xf numFmtId="164" fontId="0" fillId="0" borderId="55" xfId="4" applyNumberFormat="1" applyFont="1" applyBorder="1" applyAlignment="1">
      <alignment horizontal="center" vertical="center"/>
    </xf>
    <xf numFmtId="164" fontId="0" fillId="5" borderId="55" xfId="4" applyNumberFormat="1" applyFont="1" applyFill="1" applyBorder="1" applyAlignment="1">
      <alignment horizontal="center" vertical="center"/>
    </xf>
    <xf numFmtId="3" fontId="4" fillId="7" borderId="73" xfId="0" applyNumberFormat="1" applyFont="1" applyFill="1" applyBorder="1" applyAlignment="1">
      <alignment horizontal="center" vertical="center"/>
    </xf>
    <xf numFmtId="3" fontId="0" fillId="7" borderId="31" xfId="0" applyNumberFormat="1" applyFill="1" applyBorder="1" applyAlignment="1">
      <alignment horizontal="center" vertical="center"/>
    </xf>
    <xf numFmtId="3" fontId="0" fillId="7" borderId="7" xfId="0" applyNumberFormat="1" applyFill="1" applyBorder="1" applyAlignment="1">
      <alignment horizontal="center" vertical="center"/>
    </xf>
    <xf numFmtId="0" fontId="2" fillId="0" borderId="74" xfId="2" applyBorder="1" applyAlignment="1">
      <alignment horizontal="center" vertical="top" wrapText="1"/>
    </xf>
    <xf numFmtId="0" fontId="1" fillId="0" borderId="28" xfId="1" quotePrefix="1" applyBorder="1" applyAlignment="1"/>
    <xf numFmtId="0" fontId="1" fillId="0" borderId="1" xfId="1" quotePrefix="1" applyBorder="1" applyAlignment="1"/>
    <xf numFmtId="0" fontId="1" fillId="0" borderId="4" xfId="1" quotePrefix="1" applyBorder="1" applyAlignment="1"/>
    <xf numFmtId="0" fontId="1" fillId="0" borderId="1" xfId="1" applyBorder="1" applyAlignment="1"/>
    <xf numFmtId="0" fontId="1" fillId="0" borderId="4" xfId="1" applyBorder="1" applyAlignment="1"/>
    <xf numFmtId="0" fontId="1" fillId="0" borderId="28" xfId="1" applyBorder="1" applyAlignment="1"/>
    <xf numFmtId="0" fontId="0" fillId="0" borderId="63" xfId="0" applyBorder="1"/>
    <xf numFmtId="0" fontId="0" fillId="0" borderId="61" xfId="0" applyBorder="1" applyAlignment="1">
      <alignment horizontal="center" vertical="center"/>
    </xf>
    <xf numFmtId="0" fontId="0" fillId="0" borderId="0" xfId="0" applyBorder="1" applyAlignment="1">
      <alignment horizontal="center" vertical="center"/>
    </xf>
    <xf numFmtId="9" fontId="4" fillId="2" borderId="6" xfId="4" applyFont="1" applyFill="1" applyBorder="1" applyAlignment="1">
      <alignment horizontal="center" vertical="center"/>
    </xf>
    <xf numFmtId="9" fontId="0" fillId="0" borderId="6" xfId="4" applyFont="1" applyBorder="1" applyAlignment="1">
      <alignment horizontal="center" vertical="center"/>
    </xf>
    <xf numFmtId="9" fontId="0" fillId="0" borderId="0" xfId="0" applyNumberFormat="1"/>
    <xf numFmtId="9" fontId="4" fillId="2" borderId="8" xfId="4" applyNumberFormat="1" applyFont="1" applyFill="1" applyBorder="1" applyAlignment="1">
      <alignment horizontal="center" vertical="center"/>
    </xf>
    <xf numFmtId="9" fontId="4" fillId="2" borderId="7" xfId="4" applyNumberFormat="1" applyFont="1" applyFill="1" applyBorder="1" applyAlignment="1">
      <alignment horizontal="center" vertical="center"/>
    </xf>
    <xf numFmtId="0" fontId="0" fillId="0" borderId="0" xfId="0"/>
    <xf numFmtId="0" fontId="0" fillId="0" borderId="0" xfId="0" quotePrefix="1"/>
    <xf numFmtId="9" fontId="0" fillId="0" borderId="6" xfId="4" applyNumberFormat="1" applyFont="1" applyBorder="1" applyAlignment="1">
      <alignment horizontal="center" vertical="center"/>
    </xf>
    <xf numFmtId="0" fontId="0" fillId="0" borderId="75" xfId="0" applyBorder="1"/>
    <xf numFmtId="3" fontId="0" fillId="0" borderId="61" xfId="0" applyNumberFormat="1" applyBorder="1" applyAlignment="1">
      <alignment horizontal="center" vertical="center"/>
    </xf>
    <xf numFmtId="9" fontId="0" fillId="0" borderId="62" xfId="4" applyFont="1" applyBorder="1" applyAlignment="1">
      <alignment horizontal="center" vertical="center"/>
    </xf>
    <xf numFmtId="9" fontId="0" fillId="0" borderId="62" xfId="4" applyNumberFormat="1" applyFont="1" applyBorder="1" applyAlignment="1">
      <alignment horizontal="center" vertical="center"/>
    </xf>
    <xf numFmtId="0" fontId="0" fillId="0" borderId="76" xfId="0" applyBorder="1" applyAlignment="1">
      <alignment horizontal="center" vertical="center"/>
    </xf>
    <xf numFmtId="0" fontId="0" fillId="0" borderId="75" xfId="0" applyBorder="1" applyAlignment="1">
      <alignment horizontal="center" vertical="center"/>
    </xf>
    <xf numFmtId="0" fontId="10" fillId="0" borderId="0" xfId="5" quotePrefix="1" applyAlignment="1">
      <alignment horizontal="center" vertical="center"/>
    </xf>
    <xf numFmtId="0" fontId="0" fillId="0" borderId="6" xfId="0" quotePrefix="1" applyBorder="1" applyAlignment="1">
      <alignment horizontal="left"/>
    </xf>
    <xf numFmtId="0" fontId="0" fillId="0" borderId="6" xfId="0" quotePrefix="1" applyBorder="1" applyAlignment="1">
      <alignment horizontal="left" vertical="top" wrapText="1"/>
    </xf>
    <xf numFmtId="0" fontId="0" fillId="0" borderId="6" xfId="0" quotePrefix="1" applyFill="1" applyBorder="1" applyAlignment="1">
      <alignment horizontal="left"/>
    </xf>
    <xf numFmtId="0" fontId="1" fillId="0" borderId="6" xfId="1" applyBorder="1" applyAlignment="1">
      <alignment vertical="top"/>
    </xf>
    <xf numFmtId="0" fontId="3" fillId="0" borderId="77" xfId="3" applyBorder="1" applyAlignment="1">
      <alignment horizontal="left" vertical="top" wrapText="1"/>
    </xf>
    <xf numFmtId="0" fontId="4" fillId="0" borderId="6" xfId="0" quotePrefix="1" applyFont="1" applyBorder="1" applyAlignment="1">
      <alignment horizontal="left" vertical="center"/>
    </xf>
    <xf numFmtId="0" fontId="4" fillId="0" borderId="6" xfId="0" applyFont="1" applyBorder="1" applyAlignment="1">
      <alignment vertical="center"/>
    </xf>
    <xf numFmtId="3" fontId="0" fillId="9" borderId="7" xfId="0" applyNumberFormat="1" applyFont="1" applyFill="1" applyBorder="1" applyAlignment="1">
      <alignment horizontal="center" vertical="center"/>
    </xf>
    <xf numFmtId="0" fontId="1" fillId="0" borderId="1" xfId="1" quotePrefix="1" applyAlignment="1">
      <alignment horizontal="left" vertical="top" wrapText="1"/>
    </xf>
    <xf numFmtId="0" fontId="12" fillId="0" borderId="1" xfId="1" applyFont="1" applyAlignment="1">
      <alignment vertical="top"/>
    </xf>
    <xf numFmtId="3" fontId="0" fillId="9" borderId="48" xfId="0" applyNumberFormat="1" applyFont="1" applyFill="1" applyBorder="1" applyAlignment="1">
      <alignment horizontal="center" vertical="center"/>
    </xf>
    <xf numFmtId="3" fontId="0" fillId="9" borderId="8" xfId="0" applyNumberFormat="1" applyFont="1" applyFill="1" applyBorder="1" applyAlignment="1">
      <alignment horizontal="center" vertical="center"/>
    </xf>
    <xf numFmtId="0" fontId="0" fillId="5" borderId="0" xfId="0" quotePrefix="1" applyFill="1" applyAlignment="1">
      <alignment horizontal="left"/>
    </xf>
    <xf numFmtId="0" fontId="0" fillId="0" borderId="0" xfId="0" quotePrefix="1" applyAlignment="1">
      <alignment horizontal="left"/>
    </xf>
    <xf numFmtId="0" fontId="0" fillId="5" borderId="78" xfId="0" applyFill="1" applyBorder="1"/>
    <xf numFmtId="3" fontId="0" fillId="5" borderId="78" xfId="0" applyNumberFormat="1" applyFill="1" applyBorder="1" applyAlignment="1">
      <alignment horizontal="center" vertical="center"/>
    </xf>
    <xf numFmtId="0" fontId="0" fillId="5" borderId="79" xfId="0" applyFill="1" applyBorder="1"/>
    <xf numFmtId="0" fontId="0" fillId="5" borderId="79" xfId="0" applyFill="1" applyBorder="1" applyAlignment="1">
      <alignment vertical="center"/>
    </xf>
    <xf numFmtId="3" fontId="0" fillId="5" borderId="79" xfId="0" applyNumberFormat="1" applyFill="1" applyBorder="1" applyAlignment="1">
      <alignment horizontal="center" vertical="center"/>
    </xf>
    <xf numFmtId="166" fontId="0" fillId="5" borderId="79" xfId="0" applyNumberFormat="1" applyFill="1" applyBorder="1" applyAlignment="1">
      <alignment horizontal="center" vertical="center"/>
    </xf>
    <xf numFmtId="3" fontId="0" fillId="5" borderId="79" xfId="6" applyNumberFormat="1" applyFont="1" applyFill="1" applyBorder="1" applyAlignment="1">
      <alignment horizontal="center" vertical="center"/>
    </xf>
    <xf numFmtId="164" fontId="0" fillId="5" borderId="79" xfId="4" applyNumberFormat="1" applyFont="1" applyFill="1" applyBorder="1" applyAlignment="1">
      <alignment horizontal="center" vertical="center"/>
    </xf>
    <xf numFmtId="164" fontId="0" fillId="5" borderId="45" xfId="4" applyNumberFormat="1" applyFont="1" applyFill="1" applyBorder="1" applyAlignment="1">
      <alignment horizontal="center" vertical="center"/>
    </xf>
    <xf numFmtId="165" fontId="0" fillId="5" borderId="79" xfId="0" applyNumberFormat="1" applyFill="1" applyBorder="1" applyAlignment="1">
      <alignment horizontal="center" vertical="center"/>
    </xf>
    <xf numFmtId="3" fontId="0" fillId="5" borderId="79" xfId="0" quotePrefix="1" applyNumberFormat="1" applyFill="1" applyBorder="1" applyAlignment="1">
      <alignment horizontal="center" vertical="center"/>
    </xf>
    <xf numFmtId="3" fontId="0" fillId="5" borderId="78" xfId="0" quotePrefix="1" applyNumberFormat="1" applyFill="1" applyBorder="1" applyAlignment="1">
      <alignment horizontal="center" vertical="center"/>
    </xf>
    <xf numFmtId="0" fontId="0" fillId="5" borderId="45" xfId="0" applyFill="1" applyBorder="1"/>
    <xf numFmtId="0" fontId="0" fillId="0" borderId="0" xfId="0" applyFill="1" applyBorder="1"/>
    <xf numFmtId="0" fontId="10" fillId="0" borderId="0" xfId="5" quotePrefix="1" applyAlignment="1">
      <alignment horizontal="left"/>
    </xf>
    <xf numFmtId="0" fontId="10" fillId="0" borderId="0" xfId="5" quotePrefix="1" applyFill="1" applyBorder="1" applyAlignment="1">
      <alignment horizontal="left" vertical="top"/>
    </xf>
    <xf numFmtId="0" fontId="10" fillId="0" borderId="0" xfId="5"/>
    <xf numFmtId="0" fontId="10" fillId="0" borderId="0" xfId="5" quotePrefix="1"/>
    <xf numFmtId="0" fontId="10" fillId="0" borderId="30" xfId="5" applyFill="1" applyBorder="1"/>
    <xf numFmtId="0" fontId="12" fillId="0" borderId="1" xfId="1" applyFont="1" applyBorder="1" applyAlignment="1">
      <alignment vertical="top"/>
    </xf>
    <xf numFmtId="0" fontId="1" fillId="0" borderId="29" xfId="1" quotePrefix="1" applyBorder="1" applyAlignment="1">
      <alignment horizontal="left" vertical="top" wrapText="1"/>
    </xf>
    <xf numFmtId="0" fontId="0" fillId="0" borderId="80" xfId="0" applyBorder="1"/>
    <xf numFmtId="0" fontId="3" fillId="0" borderId="83" xfId="3" quotePrefix="1" applyBorder="1" applyAlignment="1">
      <alignment horizontal="left" vertical="top" wrapText="1"/>
    </xf>
    <xf numFmtId="0" fontId="3" fillId="0" borderId="84" xfId="3" quotePrefix="1" applyFill="1" applyBorder="1" applyAlignment="1">
      <alignment horizontal="center" vertical="top" wrapText="1"/>
    </xf>
    <xf numFmtId="0" fontId="3" fillId="0" borderId="85" xfId="3" quotePrefix="1" applyBorder="1" applyAlignment="1">
      <alignment horizontal="center" vertical="top" wrapText="1"/>
    </xf>
    <xf numFmtId="0" fontId="3" fillId="0" borderId="85" xfId="3" quotePrefix="1" applyBorder="1" applyAlignment="1">
      <alignment horizontal="center" vertical="center" wrapText="1"/>
    </xf>
    <xf numFmtId="0" fontId="4" fillId="0" borderId="86" xfId="0" quotePrefix="1" applyFont="1" applyFill="1" applyBorder="1" applyAlignment="1">
      <alignment horizontal="left" vertical="top" wrapText="1"/>
    </xf>
    <xf numFmtId="3" fontId="0" fillId="0" borderId="89" xfId="0" applyNumberFormat="1" applyFont="1" applyFill="1" applyBorder="1" applyAlignment="1">
      <alignment horizontal="center" vertical="center"/>
    </xf>
    <xf numFmtId="164" fontId="5" fillId="0" borderId="88" xfId="4" applyNumberFormat="1" applyFont="1" applyFill="1" applyBorder="1" applyAlignment="1">
      <alignment horizontal="center" vertical="center"/>
    </xf>
    <xf numFmtId="0" fontId="10" fillId="0" borderId="0" xfId="5" quotePrefix="1" applyBorder="1" applyAlignment="1">
      <alignment horizontal="left" vertical="top"/>
    </xf>
    <xf numFmtId="0" fontId="4" fillId="0" borderId="30" xfId="0" applyFont="1" applyBorder="1"/>
    <xf numFmtId="3" fontId="0" fillId="0" borderId="57" xfId="0" applyNumberFormat="1" applyFont="1" applyFill="1" applyBorder="1" applyAlignment="1">
      <alignment horizontal="center" vertical="center"/>
    </xf>
    <xf numFmtId="164" fontId="5" fillId="0" borderId="56" xfId="4" applyNumberFormat="1" applyFont="1" applyFill="1" applyBorder="1" applyAlignment="1">
      <alignment horizontal="center" vertical="center"/>
    </xf>
    <xf numFmtId="164" fontId="0" fillId="0" borderId="57" xfId="4" applyNumberFormat="1" applyFont="1" applyBorder="1" applyAlignment="1">
      <alignment horizontal="center"/>
    </xf>
    <xf numFmtId="0" fontId="0" fillId="0" borderId="91" xfId="0" applyBorder="1"/>
    <xf numFmtId="0" fontId="0" fillId="0" borderId="57" xfId="0" applyBorder="1"/>
    <xf numFmtId="165" fontId="0" fillId="0" borderId="57" xfId="0" applyNumberFormat="1" applyBorder="1" applyAlignment="1">
      <alignment horizontal="center" vertical="center"/>
    </xf>
    <xf numFmtId="0" fontId="0" fillId="0" borderId="30" xfId="0" quotePrefix="1" applyBorder="1"/>
    <xf numFmtId="1" fontId="0" fillId="0" borderId="11" xfId="0" applyNumberFormat="1" applyBorder="1"/>
    <xf numFmtId="1" fontId="0" fillId="0" borderId="9" xfId="0" applyNumberFormat="1" applyBorder="1"/>
    <xf numFmtId="49" fontId="0" fillId="0" borderId="30" xfId="0" applyNumberFormat="1" applyBorder="1"/>
    <xf numFmtId="0" fontId="0" fillId="0" borderId="92" xfId="0" applyBorder="1"/>
    <xf numFmtId="3" fontId="0" fillId="5" borderId="78" xfId="0" applyNumberFormat="1" applyFill="1" applyBorder="1" applyAlignment="1">
      <alignment horizontal="center" vertical="top"/>
    </xf>
    <xf numFmtId="3" fontId="0" fillId="5" borderId="79" xfId="0" applyNumberFormat="1" applyFill="1" applyBorder="1" applyAlignment="1">
      <alignment horizontal="center" vertical="top"/>
    </xf>
    <xf numFmtId="1" fontId="0" fillId="0" borderId="79" xfId="0" quotePrefix="1" applyNumberFormat="1" applyFont="1" applyBorder="1" applyAlignment="1">
      <alignment horizontal="left"/>
    </xf>
    <xf numFmtId="1" fontId="4" fillId="5" borderId="79" xfId="0" applyNumberFormat="1" applyFont="1" applyFill="1" applyBorder="1"/>
    <xf numFmtId="0" fontId="0" fillId="5" borderId="79" xfId="0" quotePrefix="1" applyFill="1" applyBorder="1" applyAlignment="1">
      <alignment horizontal="left" vertical="center"/>
    </xf>
    <xf numFmtId="0" fontId="0" fillId="5" borderId="79" xfId="0" quotePrefix="1" applyFill="1" applyBorder="1" applyAlignment="1">
      <alignment horizontal="left" vertical="top" wrapText="1"/>
    </xf>
    <xf numFmtId="0" fontId="0" fillId="5" borderId="45" xfId="0" quotePrefix="1" applyFill="1" applyBorder="1" applyAlignment="1">
      <alignment horizontal="left" vertical="center"/>
    </xf>
    <xf numFmtId="3" fontId="0" fillId="5" borderId="45" xfId="0" applyNumberFormat="1" applyFill="1" applyBorder="1" applyAlignment="1">
      <alignment horizontal="center" vertical="top"/>
    </xf>
    <xf numFmtId="3" fontId="0" fillId="5" borderId="45" xfId="0" applyNumberFormat="1" applyFill="1" applyBorder="1" applyAlignment="1">
      <alignment horizontal="center" vertical="center"/>
    </xf>
    <xf numFmtId="1" fontId="4" fillId="5" borderId="45" xfId="0" applyNumberFormat="1" applyFont="1" applyFill="1" applyBorder="1"/>
    <xf numFmtId="0" fontId="0" fillId="0" borderId="78" xfId="0" quotePrefix="1" applyBorder="1"/>
    <xf numFmtId="1" fontId="0" fillId="5" borderId="78" xfId="0" applyNumberFormat="1" applyFill="1" applyBorder="1"/>
    <xf numFmtId="0" fontId="10" fillId="0" borderId="79" xfId="5" quotePrefix="1" applyBorder="1" applyAlignment="1">
      <alignment horizontal="left"/>
    </xf>
    <xf numFmtId="0" fontId="0" fillId="0" borderId="79" xfId="0" quotePrefix="1" applyBorder="1"/>
    <xf numFmtId="1" fontId="0" fillId="5" borderId="79" xfId="0" applyNumberFormat="1" applyFont="1" applyFill="1" applyBorder="1"/>
    <xf numFmtId="1" fontId="0" fillId="5" borderId="79" xfId="0" applyNumberFormat="1" applyFill="1" applyBorder="1"/>
    <xf numFmtId="0" fontId="0" fillId="5" borderId="79" xfId="0" quotePrefix="1" applyFill="1" applyBorder="1" applyAlignment="1">
      <alignment horizontal="left"/>
    </xf>
    <xf numFmtId="0" fontId="0" fillId="5" borderId="45" xfId="0" quotePrefix="1" applyFill="1" applyBorder="1" applyAlignment="1">
      <alignment horizontal="left"/>
    </xf>
    <xf numFmtId="10" fontId="0" fillId="5" borderId="45" xfId="4" quotePrefix="1" applyNumberFormat="1" applyFont="1" applyFill="1" applyBorder="1" applyAlignment="1">
      <alignment horizontal="center" vertical="center"/>
    </xf>
    <xf numFmtId="1" fontId="0" fillId="5" borderId="45" xfId="0" applyNumberFormat="1" applyFont="1" applyFill="1" applyBorder="1"/>
    <xf numFmtId="1" fontId="0" fillId="5" borderId="45" xfId="0" applyNumberFormat="1" applyFill="1" applyBorder="1"/>
    <xf numFmtId="0" fontId="0" fillId="0" borderId="78" xfId="0" applyBorder="1"/>
    <xf numFmtId="0" fontId="0" fillId="0" borderId="79" xfId="0" applyBorder="1"/>
    <xf numFmtId="0" fontId="0" fillId="5" borderId="79" xfId="0" quotePrefix="1" applyFill="1" applyBorder="1" applyAlignment="1">
      <alignment horizontal="left"/>
    </xf>
    <xf numFmtId="10" fontId="0" fillId="5" borderId="45" xfId="4" applyNumberFormat="1" applyFont="1" applyFill="1" applyBorder="1" applyAlignment="1">
      <alignment horizontal="center" vertical="center"/>
    </xf>
    <xf numFmtId="166" fontId="0" fillId="0" borderId="87" xfId="0" applyNumberFormat="1" applyFont="1" applyFill="1" applyBorder="1" applyAlignment="1">
      <alignment horizontal="center" vertical="center"/>
    </xf>
    <xf numFmtId="2" fontId="0" fillId="0" borderId="57" xfId="0" applyNumberFormat="1" applyBorder="1" applyAlignment="1">
      <alignment horizontal="center" vertical="center"/>
    </xf>
    <xf numFmtId="4" fontId="0" fillId="0" borderId="88" xfId="0" applyNumberFormat="1" applyFont="1" applyFill="1" applyBorder="1" applyAlignment="1">
      <alignment horizontal="center" vertical="center"/>
    </xf>
    <xf numFmtId="3" fontId="0" fillId="0" borderId="30" xfId="0" quotePrefix="1" applyNumberFormat="1" applyBorder="1" applyAlignment="1">
      <alignment horizontal="left"/>
    </xf>
    <xf numFmtId="166" fontId="0" fillId="0" borderId="57" xfId="0" applyNumberFormat="1" applyBorder="1" applyAlignment="1">
      <alignment horizontal="center" vertical="center"/>
    </xf>
    <xf numFmtId="0" fontId="10" fillId="0" borderId="0" xfId="5"/>
    <xf numFmtId="0" fontId="2" fillId="0" borderId="2" xfId="2"/>
    <xf numFmtId="0" fontId="2" fillId="0" borderId="2" xfId="2" applyAlignment="1">
      <alignment horizontal="center" vertical="center"/>
    </xf>
    <xf numFmtId="0" fontId="0" fillId="0" borderId="78" xfId="0" applyBorder="1" applyAlignment="1">
      <alignment horizontal="center" vertical="center"/>
    </xf>
    <xf numFmtId="166" fontId="0" fillId="0" borderId="78" xfId="0" applyNumberFormat="1" applyBorder="1" applyAlignment="1">
      <alignment horizontal="center" vertical="center"/>
    </xf>
    <xf numFmtId="0" fontId="0" fillId="0" borderId="79" xfId="0" applyBorder="1" applyAlignment="1">
      <alignment horizontal="center" vertical="center"/>
    </xf>
    <xf numFmtId="0" fontId="0" fillId="0" borderId="45" xfId="0" applyBorder="1" applyAlignment="1">
      <alignment horizontal="center" vertical="center"/>
    </xf>
    <xf numFmtId="165" fontId="0" fillId="0" borderId="79" xfId="0" applyNumberFormat="1" applyBorder="1" applyAlignment="1">
      <alignment horizontal="center" vertical="center"/>
    </xf>
    <xf numFmtId="0" fontId="12" fillId="0" borderId="4" xfId="1" applyFont="1" applyBorder="1"/>
    <xf numFmtId="0" fontId="0" fillId="8" borderId="78" xfId="0" applyFill="1" applyBorder="1" applyAlignment="1">
      <alignment horizontal="center" vertical="center"/>
    </xf>
    <xf numFmtId="0" fontId="0" fillId="8" borderId="79" xfId="0" applyFill="1" applyBorder="1" applyAlignment="1">
      <alignment horizontal="center" vertical="center"/>
    </xf>
    <xf numFmtId="166" fontId="0" fillId="8" borderId="79" xfId="0" applyNumberFormat="1" applyFill="1" applyBorder="1" applyAlignment="1">
      <alignment horizontal="center" vertical="center"/>
    </xf>
    <xf numFmtId="164" fontId="0" fillId="0" borderId="79" xfId="4" applyNumberFormat="1" applyFont="1" applyBorder="1" applyAlignment="1">
      <alignment horizontal="center" vertical="center"/>
    </xf>
    <xf numFmtId="164" fontId="0" fillId="0" borderId="78" xfId="4" applyNumberFormat="1" applyFont="1" applyBorder="1" applyAlignment="1">
      <alignment horizontal="center" vertical="center"/>
    </xf>
    <xf numFmtId="0" fontId="1" fillId="0" borderId="95" xfId="1" applyBorder="1"/>
    <xf numFmtId="0" fontId="4" fillId="0" borderId="49" xfId="0" applyFont="1" applyBorder="1"/>
    <xf numFmtId="0" fontId="4" fillId="0" borderId="50" xfId="0" applyFont="1" applyBorder="1"/>
    <xf numFmtId="0" fontId="4" fillId="0" borderId="49" xfId="0" quotePrefix="1" applyFont="1" applyBorder="1" applyAlignment="1">
      <alignment horizontal="left"/>
    </xf>
    <xf numFmtId="164" fontId="0" fillId="0" borderId="79" xfId="0" applyNumberFormat="1" applyBorder="1" applyAlignment="1">
      <alignment horizontal="center" vertical="center"/>
    </xf>
    <xf numFmtId="0" fontId="4" fillId="0" borderId="97" xfId="0" applyFont="1" applyBorder="1"/>
    <xf numFmtId="0" fontId="0" fillId="8" borderId="98" xfId="0" applyFill="1" applyBorder="1" applyAlignment="1">
      <alignment horizontal="center" vertical="center"/>
    </xf>
    <xf numFmtId="0" fontId="0" fillId="0" borderId="98" xfId="0" applyBorder="1" applyAlignment="1">
      <alignment horizontal="center" vertical="center"/>
    </xf>
    <xf numFmtId="0" fontId="0" fillId="0" borderId="98" xfId="0" applyBorder="1"/>
    <xf numFmtId="164" fontId="0" fillId="0" borderId="98" xfId="0" applyNumberFormat="1" applyBorder="1" applyAlignment="1">
      <alignment horizontal="center" vertical="center"/>
    </xf>
    <xf numFmtId="10" fontId="0" fillId="0" borderId="78" xfId="4" applyNumberFormat="1" applyFont="1" applyBorder="1" applyAlignment="1">
      <alignment horizontal="center" vertical="center"/>
    </xf>
    <xf numFmtId="10" fontId="0" fillId="0" borderId="78" xfId="0" applyNumberFormat="1" applyBorder="1" applyAlignment="1">
      <alignment horizontal="center" vertical="center"/>
    </xf>
    <xf numFmtId="3" fontId="0" fillId="3" borderId="79" xfId="0" applyNumberFormat="1" applyFill="1" applyBorder="1" applyAlignment="1">
      <alignment horizontal="center" vertical="center"/>
    </xf>
    <xf numFmtId="3" fontId="0" fillId="3" borderId="79" xfId="0" applyNumberFormat="1" applyFill="1" applyBorder="1" applyAlignment="1">
      <alignment horizontal="center" vertical="top"/>
    </xf>
    <xf numFmtId="164" fontId="0" fillId="8" borderId="78" xfId="0" applyNumberFormat="1" applyFill="1" applyBorder="1" applyAlignment="1">
      <alignment horizontal="center" vertical="center"/>
    </xf>
    <xf numFmtId="164" fontId="0" fillId="8" borderId="78" xfId="4" applyNumberFormat="1" applyFont="1" applyFill="1" applyBorder="1" applyAlignment="1">
      <alignment horizontal="center" vertical="center"/>
    </xf>
    <xf numFmtId="3" fontId="0" fillId="0" borderId="0" xfId="0" applyNumberFormat="1" applyFill="1"/>
    <xf numFmtId="3" fontId="11" fillId="2" borderId="0" xfId="0" applyNumberFormat="1" applyFont="1" applyFill="1"/>
    <xf numFmtId="3" fontId="0" fillId="2" borderId="0" xfId="0" applyNumberFormat="1" applyFill="1" applyAlignment="1">
      <alignment horizontal="right" vertical="top"/>
    </xf>
    <xf numFmtId="165" fontId="4" fillId="2" borderId="41" xfId="0" quotePrefix="1" applyNumberFormat="1" applyFont="1" applyFill="1" applyBorder="1" applyAlignment="1">
      <alignment horizontal="center" vertical="center"/>
    </xf>
    <xf numFmtId="165" fontId="0" fillId="0" borderId="42" xfId="0" applyNumberFormat="1" applyBorder="1"/>
    <xf numFmtId="165" fontId="4" fillId="2" borderId="43" xfId="0" quotePrefix="1" applyNumberFormat="1" applyFont="1" applyFill="1" applyBorder="1" applyAlignment="1">
      <alignment horizontal="center" vertical="center"/>
    </xf>
    <xf numFmtId="0" fontId="0" fillId="5" borderId="78" xfId="0" quotePrefix="1" applyFill="1" applyBorder="1" applyAlignment="1">
      <alignment horizontal="left" vertical="center"/>
    </xf>
    <xf numFmtId="0" fontId="0" fillId="5" borderId="79" xfId="0" applyFont="1" applyFill="1" applyBorder="1"/>
    <xf numFmtId="0" fontId="0" fillId="3" borderId="78" xfId="0" applyFill="1" applyBorder="1"/>
    <xf numFmtId="0" fontId="0" fillId="3" borderId="79" xfId="0" applyFont="1" applyFill="1" applyBorder="1"/>
    <xf numFmtId="0" fontId="0" fillId="3" borderId="79" xfId="0" applyFill="1" applyBorder="1"/>
    <xf numFmtId="0" fontId="0" fillId="3" borderId="79" xfId="0" quotePrefix="1" applyFill="1" applyBorder="1"/>
    <xf numFmtId="0" fontId="11" fillId="3" borderId="79" xfId="5" quotePrefix="1" applyFont="1" applyFill="1" applyBorder="1" applyAlignment="1">
      <alignment horizontal="left" vertical="top"/>
    </xf>
    <xf numFmtId="0" fontId="0" fillId="5" borderId="78" xfId="0" quotePrefix="1" applyFill="1" applyBorder="1"/>
    <xf numFmtId="0" fontId="0" fillId="5" borderId="79" xfId="0" quotePrefix="1" applyFill="1" applyBorder="1"/>
    <xf numFmtId="0" fontId="11" fillId="5" borderId="79" xfId="5" quotePrefix="1" applyFont="1" applyFill="1" applyBorder="1" applyAlignment="1">
      <alignment horizontal="left" vertical="top"/>
    </xf>
    <xf numFmtId="0" fontId="4" fillId="3" borderId="79" xfId="0" applyFont="1" applyFill="1" applyBorder="1"/>
    <xf numFmtId="0" fontId="0" fillId="5" borderId="79" xfId="0" quotePrefix="1" applyFont="1" applyFill="1" applyBorder="1" applyAlignment="1">
      <alignment horizontal="left"/>
    </xf>
    <xf numFmtId="0" fontId="4" fillId="3" borderId="79" xfId="0" quotePrefix="1" applyFont="1" applyFill="1" applyBorder="1" applyAlignment="1">
      <alignment horizontal="left"/>
    </xf>
    <xf numFmtId="164" fontId="0" fillId="3" borderId="79" xfId="4" applyNumberFormat="1" applyFont="1" applyFill="1" applyBorder="1" applyAlignment="1">
      <alignment horizontal="center" vertical="center"/>
    </xf>
    <xf numFmtId="165" fontId="0" fillId="3" borderId="79" xfId="0" applyNumberFormat="1" applyFill="1" applyBorder="1" applyAlignment="1">
      <alignment horizontal="center" vertical="center"/>
    </xf>
    <xf numFmtId="1" fontId="0" fillId="3" borderId="79" xfId="0" applyNumberFormat="1" applyFont="1" applyFill="1" applyBorder="1"/>
    <xf numFmtId="1" fontId="4" fillId="3" borderId="79" xfId="0" applyNumberFormat="1" applyFont="1" applyFill="1" applyBorder="1"/>
    <xf numFmtId="1" fontId="0" fillId="3" borderId="79" xfId="0" applyNumberFormat="1" applyFill="1" applyBorder="1"/>
    <xf numFmtId="0" fontId="4" fillId="3" borderId="79" xfId="0" applyFont="1" applyFill="1" applyBorder="1" applyAlignment="1">
      <alignment vertical="center"/>
    </xf>
    <xf numFmtId="0" fontId="0" fillId="5" borderId="79" xfId="0" quotePrefix="1" applyFont="1" applyFill="1" applyBorder="1" applyAlignment="1">
      <alignment horizontal="left" vertical="center"/>
    </xf>
    <xf numFmtId="0" fontId="4" fillId="3" borderId="79" xfId="0" quotePrefix="1" applyFont="1" applyFill="1" applyBorder="1" applyAlignment="1">
      <alignment horizontal="left" vertical="center"/>
    </xf>
    <xf numFmtId="0" fontId="4" fillId="0" borderId="53" xfId="0" applyFont="1" applyBorder="1"/>
    <xf numFmtId="166" fontId="0" fillId="0" borderId="0" xfId="0" applyNumberFormat="1" applyFill="1" applyBorder="1" applyAlignment="1">
      <alignment horizontal="center" vertical="center"/>
    </xf>
    <xf numFmtId="164" fontId="0" fillId="0" borderId="0" xfId="4" applyNumberFormat="1" applyFont="1" applyFill="1" applyBorder="1" applyAlignment="1">
      <alignment horizontal="center" vertical="center"/>
    </xf>
    <xf numFmtId="164" fontId="0" fillId="0" borderId="0" xfId="0" applyNumberFormat="1" applyFill="1" applyBorder="1" applyAlignment="1">
      <alignment horizontal="center" vertical="center"/>
    </xf>
    <xf numFmtId="165" fontId="0" fillId="5" borderId="79" xfId="0" applyNumberFormat="1" applyFill="1" applyBorder="1" applyAlignment="1">
      <alignment horizontal="center" vertical="top"/>
    </xf>
    <xf numFmtId="165" fontId="0" fillId="5" borderId="79" xfId="0" applyNumberFormat="1" applyFill="1" applyBorder="1"/>
    <xf numFmtId="165" fontId="0" fillId="5" borderId="79" xfId="0" quotePrefix="1" applyNumberFormat="1" applyFill="1" applyBorder="1" applyAlignment="1">
      <alignment horizontal="center" vertical="center"/>
    </xf>
    <xf numFmtId="165" fontId="0" fillId="0" borderId="78" xfId="0" applyNumberFormat="1" applyBorder="1" applyAlignment="1">
      <alignment horizontal="center" vertical="center"/>
    </xf>
    <xf numFmtId="0" fontId="4" fillId="0" borderId="99" xfId="0" applyFont="1" applyBorder="1"/>
    <xf numFmtId="165" fontId="0" fillId="0" borderId="100" xfId="0" applyNumberFormat="1" applyBorder="1" applyAlignment="1">
      <alignment horizontal="center" vertical="center"/>
    </xf>
    <xf numFmtId="0" fontId="0" fillId="0" borderId="100" xfId="0" applyBorder="1" applyAlignment="1">
      <alignment horizontal="center" vertical="center"/>
    </xf>
    <xf numFmtId="0" fontId="0" fillId="0" borderId="100" xfId="0" applyBorder="1"/>
    <xf numFmtId="165" fontId="0" fillId="8" borderId="78" xfId="0" applyNumberFormat="1" applyFill="1" applyBorder="1" applyAlignment="1">
      <alignment horizontal="center" vertical="center"/>
    </xf>
    <xf numFmtId="0" fontId="0" fillId="8" borderId="100" xfId="0" applyFill="1" applyBorder="1" applyAlignment="1">
      <alignment horizontal="center" vertical="center"/>
    </xf>
    <xf numFmtId="0" fontId="0" fillId="0" borderId="46" xfId="0" quotePrefix="1" applyBorder="1" applyAlignment="1">
      <alignment horizontal="left" vertical="top" wrapText="1"/>
    </xf>
    <xf numFmtId="0" fontId="2" fillId="0" borderId="2" xfId="2" applyFill="1"/>
    <xf numFmtId="0" fontId="1" fillId="0" borderId="4" xfId="1" quotePrefix="1" applyBorder="1" applyAlignment="1">
      <alignment horizontal="left"/>
    </xf>
    <xf numFmtId="0" fontId="2" fillId="0" borderId="2" xfId="2" quotePrefix="1" applyFill="1" applyAlignment="1">
      <alignment horizontal="left"/>
    </xf>
    <xf numFmtId="0" fontId="2" fillId="0" borderId="2" xfId="2" quotePrefix="1" applyFill="1" applyAlignment="1">
      <alignment horizontal="left" vertical="top"/>
    </xf>
    <xf numFmtId="4" fontId="0" fillId="0" borderId="0" xfId="0" applyNumberFormat="1"/>
    <xf numFmtId="1" fontId="0" fillId="0" borderId="6" xfId="4" applyNumberFormat="1" applyFont="1" applyFill="1" applyBorder="1" applyAlignment="1">
      <alignment horizontal="center" vertical="center"/>
    </xf>
    <xf numFmtId="9" fontId="0" fillId="0" borderId="0" xfId="4" applyFont="1"/>
    <xf numFmtId="0" fontId="0" fillId="0" borderId="0" xfId="0" applyFill="1" applyAlignment="1">
      <alignment horizontal="left"/>
    </xf>
    <xf numFmtId="0" fontId="12" fillId="0" borderId="1" xfId="1" applyFont="1" applyAlignment="1">
      <alignment horizontal="left" vertical="top"/>
    </xf>
    <xf numFmtId="0" fontId="1" fillId="0" borderId="4" xfId="1" quotePrefix="1" applyBorder="1" applyAlignment="1">
      <alignment horizontal="left" vertical="top" wrapText="1"/>
    </xf>
    <xf numFmtId="0" fontId="2" fillId="0" borderId="101" xfId="2" quotePrefix="1" applyBorder="1" applyAlignment="1">
      <alignment horizontal="left" vertical="top" wrapText="1"/>
    </xf>
    <xf numFmtId="0" fontId="3" fillId="0" borderId="102" xfId="3" quotePrefix="1" applyBorder="1" applyAlignment="1">
      <alignment horizontal="center" vertical="top" wrapText="1"/>
    </xf>
    <xf numFmtId="3" fontId="0" fillId="0" borderId="103" xfId="0" applyNumberFormat="1" applyFont="1" applyFill="1" applyBorder="1" applyAlignment="1">
      <alignment horizontal="center" vertical="center"/>
    </xf>
    <xf numFmtId="0" fontId="3" fillId="0" borderId="104" xfId="3" quotePrefix="1" applyBorder="1" applyAlignment="1">
      <alignment horizontal="center" vertical="top" wrapText="1"/>
    </xf>
    <xf numFmtId="166" fontId="0" fillId="0" borderId="105" xfId="0" applyNumberFormat="1" applyFont="1" applyFill="1" applyBorder="1" applyAlignment="1">
      <alignment horizontal="center" vertical="center"/>
    </xf>
    <xf numFmtId="166" fontId="0" fillId="0" borderId="54" xfId="0" applyNumberFormat="1" applyBorder="1" applyAlignment="1">
      <alignment horizontal="center"/>
    </xf>
    <xf numFmtId="0" fontId="3" fillId="0" borderId="102" xfId="3" quotePrefix="1" applyBorder="1" applyAlignment="1">
      <alignment horizontal="center" vertical="center" wrapText="1"/>
    </xf>
    <xf numFmtId="164" fontId="5" fillId="0" borderId="106" xfId="4" applyNumberFormat="1" applyFont="1" applyFill="1" applyBorder="1" applyAlignment="1">
      <alignment horizontal="center" vertical="center"/>
    </xf>
    <xf numFmtId="164" fontId="0" fillId="0" borderId="31" xfId="4" applyNumberFormat="1" applyFont="1" applyBorder="1" applyAlignment="1">
      <alignment horizontal="center" vertical="center"/>
    </xf>
    <xf numFmtId="3" fontId="0" fillId="0" borderId="107" xfId="0" applyNumberFormat="1" applyFont="1" applyFill="1" applyBorder="1" applyAlignment="1">
      <alignment horizontal="center" vertical="center"/>
    </xf>
    <xf numFmtId="1" fontId="0" fillId="0" borderId="54" xfId="0" applyNumberFormat="1" applyBorder="1" applyAlignment="1">
      <alignment horizontal="center" vertical="center"/>
    </xf>
    <xf numFmtId="0" fontId="3" fillId="0" borderId="104" xfId="3" quotePrefix="1" applyBorder="1" applyAlignment="1">
      <alignment horizontal="center" vertical="center" wrapText="1"/>
    </xf>
    <xf numFmtId="164" fontId="5" fillId="0" borderId="105" xfId="4" applyNumberFormat="1" applyFont="1" applyFill="1" applyBorder="1" applyAlignment="1">
      <alignment horizontal="center" vertical="center"/>
    </xf>
    <xf numFmtId="164" fontId="0" fillId="0" borderId="54" xfId="4" applyNumberFormat="1" applyFont="1" applyBorder="1" applyAlignment="1">
      <alignment horizontal="center"/>
    </xf>
    <xf numFmtId="0" fontId="0" fillId="0" borderId="108" xfId="0" applyBorder="1"/>
    <xf numFmtId="0" fontId="3" fillId="0" borderId="109" xfId="3" quotePrefix="1" applyBorder="1" applyAlignment="1">
      <alignment horizontal="center" vertical="center" wrapText="1"/>
    </xf>
    <xf numFmtId="1" fontId="0" fillId="0" borderId="86" xfId="0" applyNumberFormat="1" applyBorder="1"/>
    <xf numFmtId="164" fontId="0" fillId="0" borderId="30" xfId="4" applyNumberFormat="1" applyFont="1" applyBorder="1" applyAlignment="1">
      <alignment horizontal="center" vertical="center"/>
    </xf>
    <xf numFmtId="0" fontId="0" fillId="0" borderId="0" xfId="0" applyAlignment="1">
      <alignment horizontal="left"/>
    </xf>
    <xf numFmtId="0" fontId="3" fillId="0" borderId="110" xfId="3" applyBorder="1" applyAlignment="1">
      <alignment horizontal="center" vertical="center" wrapText="1"/>
    </xf>
    <xf numFmtId="0" fontId="3" fillId="0" borderId="111" xfId="3" quotePrefix="1" applyBorder="1" applyAlignment="1">
      <alignment horizontal="center" vertical="center" wrapText="1"/>
    </xf>
    <xf numFmtId="0" fontId="3" fillId="0" borderId="74" xfId="3" quotePrefix="1" applyBorder="1" applyAlignment="1">
      <alignment horizontal="center" vertical="center" wrapText="1"/>
    </xf>
    <xf numFmtId="3" fontId="0" fillId="0" borderId="112" xfId="0" applyNumberFormat="1" applyBorder="1" applyAlignment="1">
      <alignment horizontal="center" vertical="center"/>
    </xf>
    <xf numFmtId="3" fontId="0" fillId="0" borderId="113" xfId="0" applyNumberFormat="1" applyBorder="1" applyAlignment="1">
      <alignment horizontal="center" vertical="center"/>
    </xf>
    <xf numFmtId="3" fontId="0" fillId="0" borderId="115" xfId="0" applyNumberFormat="1" applyBorder="1" applyAlignment="1">
      <alignment horizontal="center" vertical="center"/>
    </xf>
    <xf numFmtId="3" fontId="0" fillId="0" borderId="116" xfId="0" applyNumberFormat="1" applyBorder="1" applyAlignment="1">
      <alignment horizontal="center" vertical="center"/>
    </xf>
    <xf numFmtId="0" fontId="0" fillId="0" borderId="115" xfId="0" applyBorder="1"/>
    <xf numFmtId="0" fontId="0" fillId="0" borderId="116" xfId="0" applyBorder="1"/>
    <xf numFmtId="0" fontId="0" fillId="0" borderId="117" xfId="0" applyBorder="1"/>
    <xf numFmtId="0" fontId="0" fillId="0" borderId="118" xfId="0" applyBorder="1"/>
    <xf numFmtId="0" fontId="0" fillId="0" borderId="119" xfId="0" applyBorder="1"/>
    <xf numFmtId="0" fontId="0" fillId="0" borderId="120" xfId="0" applyBorder="1"/>
    <xf numFmtId="0" fontId="2" fillId="0" borderId="110" xfId="2" applyBorder="1" applyAlignment="1">
      <alignment horizontal="center" vertical="top" wrapText="1"/>
    </xf>
    <xf numFmtId="0" fontId="2" fillId="0" borderId="111" xfId="2" applyBorder="1" applyAlignment="1">
      <alignment horizontal="center" vertical="top" wrapText="1"/>
    </xf>
    <xf numFmtId="0" fontId="2" fillId="0" borderId="111" xfId="2" quotePrefix="1" applyBorder="1" applyAlignment="1">
      <alignment horizontal="center" vertical="top" wrapText="1"/>
    </xf>
    <xf numFmtId="0" fontId="2" fillId="0" borderId="121" xfId="2" applyBorder="1" applyAlignment="1">
      <alignment horizontal="center" vertical="top" wrapText="1"/>
    </xf>
    <xf numFmtId="0" fontId="2" fillId="0" borderId="74" xfId="2" quotePrefix="1" applyBorder="1" applyAlignment="1">
      <alignment horizontal="center" vertical="top" wrapText="1"/>
    </xf>
    <xf numFmtId="0" fontId="2" fillId="0" borderId="122" xfId="2" applyBorder="1"/>
    <xf numFmtId="0" fontId="2" fillId="0" borderId="122" xfId="2" quotePrefix="1" applyBorder="1" applyAlignment="1">
      <alignment horizontal="left" vertical="top" wrapText="1"/>
    </xf>
    <xf numFmtId="0" fontId="0" fillId="0" borderId="0" xfId="0" applyFill="1" applyBorder="1"/>
    <xf numFmtId="0" fontId="10" fillId="0" borderId="0" xfId="5" quotePrefix="1"/>
    <xf numFmtId="0" fontId="6" fillId="0" borderId="0" xfId="0" quotePrefix="1" applyFont="1" applyFill="1" applyBorder="1" applyAlignment="1">
      <alignment horizontal="left" vertical="top"/>
    </xf>
    <xf numFmtId="0" fontId="4" fillId="0" borderId="31" xfId="0" applyFont="1" applyBorder="1"/>
    <xf numFmtId="0" fontId="0" fillId="0" borderId="123" xfId="0" applyBorder="1"/>
    <xf numFmtId="0" fontId="0" fillId="0" borderId="124" xfId="0" applyBorder="1"/>
    <xf numFmtId="0" fontId="10" fillId="0" borderId="125" xfId="5" applyFill="1" applyBorder="1" applyAlignment="1">
      <alignment horizontal="center" vertical="center"/>
    </xf>
    <xf numFmtId="0" fontId="10" fillId="0" borderId="126" xfId="5" applyFill="1" applyBorder="1" applyAlignment="1">
      <alignment horizontal="center" vertical="center"/>
    </xf>
    <xf numFmtId="0" fontId="0" fillId="0" borderId="126" xfId="0" applyFill="1" applyBorder="1" applyAlignment="1">
      <alignment horizontal="center" vertical="center"/>
    </xf>
    <xf numFmtId="0" fontId="0" fillId="0" borderId="126" xfId="0" applyBorder="1"/>
    <xf numFmtId="0" fontId="10" fillId="0" borderId="126" xfId="5" quotePrefix="1" applyFill="1" applyBorder="1" applyAlignment="1">
      <alignment horizontal="center" vertical="center"/>
    </xf>
    <xf numFmtId="0" fontId="0" fillId="0" borderId="126" xfId="0" quotePrefix="1" applyBorder="1" applyAlignment="1">
      <alignment horizontal="center" vertical="center"/>
    </xf>
    <xf numFmtId="0" fontId="10" fillId="0" borderId="126" xfId="5" applyBorder="1" applyAlignment="1">
      <alignment horizontal="center" vertical="center"/>
    </xf>
    <xf numFmtId="0" fontId="0" fillId="0" borderId="126" xfId="0" applyFill="1" applyBorder="1"/>
    <xf numFmtId="0" fontId="0" fillId="0" borderId="123" xfId="0" applyFill="1" applyBorder="1" applyAlignment="1">
      <alignment horizontal="center" vertical="center"/>
    </xf>
    <xf numFmtId="0" fontId="0" fillId="0" borderId="125" xfId="0" applyBorder="1"/>
    <xf numFmtId="0" fontId="10" fillId="0" borderId="124" xfId="5" applyFill="1" applyBorder="1" applyAlignment="1">
      <alignment horizontal="center" vertical="center"/>
    </xf>
    <xf numFmtId="0" fontId="10" fillId="0" borderId="124" xfId="5" quotePrefix="1" applyFill="1" applyBorder="1" applyAlignment="1">
      <alignment horizontal="center" vertical="center"/>
    </xf>
    <xf numFmtId="0" fontId="0" fillId="0" borderId="124" xfId="0" applyFill="1" applyBorder="1" applyAlignment="1">
      <alignment horizontal="center" vertical="center"/>
    </xf>
    <xf numFmtId="0" fontId="10" fillId="0" borderId="124" xfId="5" applyBorder="1" applyAlignment="1">
      <alignment horizontal="center" vertical="center"/>
    </xf>
    <xf numFmtId="0" fontId="0" fillId="0" borderId="124" xfId="0" applyFill="1" applyBorder="1"/>
    <xf numFmtId="0" fontId="10" fillId="0" borderId="124" xfId="5" applyFill="1" applyBorder="1"/>
    <xf numFmtId="0" fontId="0" fillId="0" borderId="127" xfId="0" applyFill="1" applyBorder="1"/>
    <xf numFmtId="0" fontId="1" fillId="0" borderId="1" xfId="1" applyBorder="1" applyAlignment="1">
      <alignment horizontal="center"/>
    </xf>
    <xf numFmtId="0" fontId="10" fillId="0" borderId="0" xfId="5"/>
    <xf numFmtId="3" fontId="0" fillId="0" borderId="12" xfId="0" applyNumberFormat="1" applyBorder="1" applyAlignment="1">
      <alignment horizontal="left" vertical="center"/>
    </xf>
    <xf numFmtId="0" fontId="10" fillId="0" borderId="0" xfId="5" quotePrefix="1" applyAlignment="1">
      <alignment vertical="center"/>
    </xf>
    <xf numFmtId="0" fontId="0" fillId="0" borderId="76" xfId="0" applyBorder="1"/>
    <xf numFmtId="0" fontId="3" fillId="0" borderId="129" xfId="3" quotePrefix="1" applyBorder="1" applyAlignment="1">
      <alignment horizontal="center" vertical="center" wrapText="1"/>
    </xf>
    <xf numFmtId="0" fontId="0" fillId="0" borderId="128" xfId="0" applyBorder="1"/>
    <xf numFmtId="0" fontId="0" fillId="0" borderId="47" xfId="0" applyBorder="1"/>
    <xf numFmtId="0" fontId="0" fillId="0" borderId="48" xfId="0" applyBorder="1"/>
    <xf numFmtId="0" fontId="0" fillId="0" borderId="56" xfId="0" applyBorder="1"/>
    <xf numFmtId="0" fontId="0" fillId="0" borderId="9"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166" fontId="0" fillId="0" borderId="47" xfId="0" applyNumberFormat="1" applyBorder="1" applyAlignment="1">
      <alignment horizontal="center" vertical="center"/>
    </xf>
    <xf numFmtId="166" fontId="0" fillId="0" borderId="130" xfId="0" applyNumberFormat="1" applyBorder="1" applyAlignment="1">
      <alignment horizontal="center" vertical="center"/>
    </xf>
    <xf numFmtId="166" fontId="0" fillId="0" borderId="48" xfId="0" applyNumberFormat="1" applyBorder="1" applyAlignment="1">
      <alignment horizontal="center" vertical="center"/>
    </xf>
    <xf numFmtId="166" fontId="0" fillId="0" borderId="49" xfId="0" applyNumberFormat="1" applyBorder="1" applyAlignment="1">
      <alignment horizontal="center" vertical="center"/>
    </xf>
    <xf numFmtId="166" fontId="0" fillId="0" borderId="9" xfId="0" applyNumberFormat="1" applyBorder="1" applyAlignment="1">
      <alignment horizontal="center" vertical="center"/>
    </xf>
    <xf numFmtId="166" fontId="0" fillId="0" borderId="12" xfId="0" applyNumberFormat="1" applyBorder="1" applyAlignment="1">
      <alignment horizontal="center" vertical="center"/>
    </xf>
    <xf numFmtId="0" fontId="16" fillId="0" borderId="4" xfId="1" quotePrefix="1" applyFont="1" applyBorder="1" applyAlignment="1">
      <alignment horizontal="left"/>
    </xf>
    <xf numFmtId="0" fontId="10" fillId="0" borderId="0" xfId="5" quotePrefix="1"/>
    <xf numFmtId="0" fontId="10" fillId="0" borderId="0" xfId="5" applyAlignment="1">
      <alignment horizontal="center"/>
    </xf>
    <xf numFmtId="0" fontId="4" fillId="0" borderId="6" xfId="0" applyFont="1" applyBorder="1"/>
    <xf numFmtId="0" fontId="0" fillId="0" borderId="6" xfId="0" quotePrefix="1" applyBorder="1" applyAlignment="1">
      <alignment horizontal="left" vertical="top" wrapText="1"/>
    </xf>
    <xf numFmtId="0" fontId="10" fillId="0" borderId="0" xfId="5" quotePrefix="1"/>
    <xf numFmtId="3" fontId="0" fillId="0" borderId="12" xfId="0" applyNumberFormat="1" applyBorder="1" applyAlignment="1">
      <alignment horizontal="center" vertical="center" wrapText="1"/>
    </xf>
    <xf numFmtId="3" fontId="0" fillId="0" borderId="12" xfId="0" quotePrefix="1" applyNumberFormat="1" applyBorder="1" applyAlignment="1">
      <alignment horizontal="left" vertical="top"/>
    </xf>
    <xf numFmtId="0" fontId="10" fillId="0" borderId="126" xfId="5" applyBorder="1" applyAlignment="1">
      <alignment horizontal="center" vertical="center"/>
    </xf>
    <xf numFmtId="0" fontId="0" fillId="5" borderId="79" xfId="0" applyFill="1" applyBorder="1" applyAlignment="1">
      <alignment horizontal="center" vertical="center"/>
    </xf>
    <xf numFmtId="1" fontId="0" fillId="5" borderId="79" xfId="4" applyNumberFormat="1" applyFont="1" applyFill="1" applyBorder="1" applyAlignment="1">
      <alignment horizontal="center" vertical="center"/>
    </xf>
    <xf numFmtId="164" fontId="0" fillId="0" borderId="114" xfId="4" applyNumberFormat="1" applyFont="1" applyBorder="1" applyAlignment="1">
      <alignment horizontal="center" vertical="center"/>
    </xf>
    <xf numFmtId="164" fontId="0" fillId="0" borderId="117" xfId="4" applyNumberFormat="1" applyFont="1" applyBorder="1" applyAlignment="1">
      <alignment horizontal="center" vertical="center"/>
    </xf>
    <xf numFmtId="164" fontId="0" fillId="0" borderId="117" xfId="0" applyNumberFormat="1" applyBorder="1"/>
    <xf numFmtId="0" fontId="2" fillId="0" borderId="2" xfId="2" quotePrefix="1" applyAlignment="1">
      <alignment horizontal="center" vertical="center"/>
    </xf>
    <xf numFmtId="0" fontId="12" fillId="0" borderId="1" xfId="1" quotePrefix="1" applyFont="1" applyAlignment="1">
      <alignment horizontal="left"/>
    </xf>
    <xf numFmtId="0" fontId="6" fillId="0" borderId="0" xfId="0" quotePrefix="1" applyFont="1" applyFill="1" applyBorder="1" applyAlignment="1">
      <alignment horizontal="left" vertical="top" wrapText="1"/>
    </xf>
    <xf numFmtId="0" fontId="6" fillId="0" borderId="0" xfId="0" applyFont="1" applyFill="1" applyBorder="1" applyAlignment="1">
      <alignment horizontal="left" vertical="top" wrapText="1"/>
    </xf>
    <xf numFmtId="0" fontId="0" fillId="0" borderId="13" xfId="0" applyFill="1" applyBorder="1"/>
    <xf numFmtId="0" fontId="0" fillId="0" borderId="14" xfId="0" applyFill="1" applyBorder="1"/>
    <xf numFmtId="0" fontId="0" fillId="0" borderId="0" xfId="0" applyFill="1" applyBorder="1"/>
    <xf numFmtId="14" fontId="4" fillId="0" borderId="15" xfId="0" quotePrefix="1" applyNumberFormat="1" applyFont="1" applyFill="1" applyBorder="1" applyAlignment="1">
      <alignment horizontal="left" vertical="top" wrapText="1"/>
    </xf>
    <xf numFmtId="14" fontId="4" fillId="0" borderId="16" xfId="0" quotePrefix="1" applyNumberFormat="1" applyFont="1" applyFill="1" applyBorder="1" applyAlignment="1">
      <alignment horizontal="left" vertical="top" wrapText="1"/>
    </xf>
    <xf numFmtId="14" fontId="4" fillId="0" borderId="17" xfId="0" quotePrefix="1" applyNumberFormat="1" applyFont="1" applyFill="1" applyBorder="1" applyAlignment="1">
      <alignment horizontal="left" vertical="top" wrapText="1"/>
    </xf>
    <xf numFmtId="14" fontId="0" fillId="0" borderId="13" xfId="0" quotePrefix="1" applyNumberFormat="1" applyFill="1" applyBorder="1" applyAlignment="1">
      <alignment horizontal="left" vertical="top" wrapText="1"/>
    </xf>
    <xf numFmtId="14" fontId="0" fillId="0" borderId="14" xfId="0" quotePrefix="1" applyNumberFormat="1" applyFill="1" applyBorder="1" applyAlignment="1">
      <alignment horizontal="left" vertical="top" wrapText="1"/>
    </xf>
    <xf numFmtId="14" fontId="0" fillId="0" borderId="18" xfId="0" quotePrefix="1" applyNumberFormat="1" applyFill="1" applyBorder="1" applyAlignment="1">
      <alignment horizontal="left" vertical="top" wrapText="1"/>
    </xf>
    <xf numFmtId="0" fontId="2" fillId="0" borderId="22" xfId="2" applyBorder="1" applyAlignment="1">
      <alignment horizontal="center"/>
    </xf>
    <xf numFmtId="0" fontId="2" fillId="0" borderId="23" xfId="2" applyBorder="1" applyAlignment="1">
      <alignment horizontal="center"/>
    </xf>
    <xf numFmtId="0" fontId="7" fillId="0" borderId="16" xfId="0" applyNumberFormat="1" applyFont="1" applyFill="1" applyBorder="1" applyAlignment="1">
      <alignment horizontal="left" vertical="top" wrapText="1"/>
    </xf>
    <xf numFmtId="0" fontId="8" fillId="0" borderId="26" xfId="0" quotePrefix="1" applyFont="1" applyFill="1" applyBorder="1" applyAlignment="1">
      <alignment horizontal="left" vertical="top" wrapText="1"/>
    </xf>
    <xf numFmtId="0" fontId="8" fillId="0" borderId="14" xfId="0" quotePrefix="1" applyFont="1" applyFill="1" applyBorder="1" applyAlignment="1">
      <alignment horizontal="left" vertical="top" wrapText="1"/>
    </xf>
    <xf numFmtId="0" fontId="1" fillId="0" borderId="20" xfId="1" applyBorder="1"/>
    <xf numFmtId="0" fontId="2" fillId="0" borderId="0" xfId="2" quotePrefix="1" applyBorder="1" applyAlignment="1">
      <alignment horizontal="left"/>
    </xf>
    <xf numFmtId="0" fontId="2" fillId="4" borderId="2" xfId="2" applyFill="1" applyBorder="1" applyAlignment="1">
      <alignment horizontal="center" vertical="top"/>
    </xf>
    <xf numFmtId="0" fontId="2" fillId="4" borderId="22" xfId="2" applyFill="1" applyBorder="1" applyAlignment="1">
      <alignment horizontal="center" vertical="top"/>
    </xf>
    <xf numFmtId="0" fontId="2" fillId="4" borderId="23" xfId="2" applyFill="1" applyBorder="1" applyAlignment="1">
      <alignment horizontal="center" vertical="top"/>
    </xf>
    <xf numFmtId="0" fontId="2" fillId="0" borderId="22" xfId="2" applyFill="1" applyBorder="1" applyAlignment="1">
      <alignment horizontal="center"/>
    </xf>
    <xf numFmtId="0" fontId="2" fillId="0" borderId="23" xfId="2" applyFill="1" applyBorder="1" applyAlignment="1">
      <alignment horizontal="center"/>
    </xf>
    <xf numFmtId="0" fontId="10" fillId="0" borderId="126" xfId="5" applyBorder="1" applyAlignment="1">
      <alignment horizontal="center" vertical="center"/>
    </xf>
    <xf numFmtId="0" fontId="0" fillId="0" borderId="0" xfId="0" quotePrefix="1" applyAlignment="1">
      <alignment horizontal="left" vertical="top" wrapText="1"/>
    </xf>
    <xf numFmtId="0" fontId="10" fillId="5" borderId="79" xfId="5" quotePrefix="1" applyFill="1" applyBorder="1" applyAlignment="1">
      <alignment horizontal="left"/>
    </xf>
    <xf numFmtId="0" fontId="10" fillId="5" borderId="79" xfId="5" applyFill="1" applyBorder="1"/>
    <xf numFmtId="1" fontId="0" fillId="5" borderId="79" xfId="0" quotePrefix="1" applyNumberFormat="1" applyFont="1" applyFill="1" applyBorder="1" applyAlignment="1">
      <alignment horizontal="left"/>
    </xf>
    <xf numFmtId="1" fontId="10" fillId="5" borderId="79" xfId="5" applyNumberFormat="1" applyFill="1" applyBorder="1"/>
    <xf numFmtId="1" fontId="10" fillId="5" borderId="79" xfId="5" quotePrefix="1" applyNumberFormat="1" applyFill="1" applyBorder="1" applyAlignment="1">
      <alignment horizontal="left"/>
    </xf>
    <xf numFmtId="0" fontId="10" fillId="0" borderId="0" xfId="5" quotePrefix="1" applyAlignment="1">
      <alignment horizontal="left"/>
    </xf>
    <xf numFmtId="0" fontId="0" fillId="2" borderId="0" xfId="0" applyFill="1"/>
    <xf numFmtId="1" fontId="4" fillId="0" borderId="0" xfId="0" applyNumberFormat="1" applyFont="1"/>
    <xf numFmtId="0" fontId="10" fillId="5" borderId="78" xfId="5" quotePrefix="1" applyFill="1" applyBorder="1" applyAlignment="1">
      <alignment horizontal="left"/>
    </xf>
    <xf numFmtId="0" fontId="10" fillId="5" borderId="0" xfId="5" applyFill="1"/>
    <xf numFmtId="0" fontId="10" fillId="0" borderId="79" xfId="5" quotePrefix="1" applyBorder="1" applyAlignment="1">
      <alignment horizontal="left"/>
    </xf>
    <xf numFmtId="0" fontId="10" fillId="0" borderId="0" xfId="5"/>
    <xf numFmtId="0" fontId="10" fillId="0" borderId="0" xfId="5" quotePrefix="1"/>
    <xf numFmtId="0" fontId="10" fillId="0" borderId="78" xfId="5" quotePrefix="1" applyFill="1" applyBorder="1" applyAlignment="1">
      <alignment horizontal="left"/>
    </xf>
    <xf numFmtId="1" fontId="0" fillId="5" borderId="78" xfId="0" quotePrefix="1" applyNumberFormat="1" applyFont="1" applyFill="1" applyBorder="1" applyAlignment="1">
      <alignment horizontal="left"/>
    </xf>
    <xf numFmtId="0" fontId="0" fillId="5" borderId="79" xfId="0" quotePrefix="1" applyFill="1" applyBorder="1" applyAlignment="1">
      <alignment horizontal="left"/>
    </xf>
    <xf numFmtId="3" fontId="10" fillId="5" borderId="79" xfId="5" quotePrefix="1" applyNumberFormat="1" applyFill="1" applyBorder="1" applyAlignment="1">
      <alignment horizontal="left" vertical="top"/>
    </xf>
    <xf numFmtId="3" fontId="10" fillId="5" borderId="79" xfId="5" applyNumberFormat="1" applyFill="1" applyBorder="1" applyAlignment="1">
      <alignment horizontal="left" vertical="top"/>
    </xf>
    <xf numFmtId="3" fontId="10" fillId="5" borderId="79" xfId="5" quotePrefix="1" applyNumberFormat="1" applyFill="1" applyBorder="1" applyAlignment="1">
      <alignment horizontal="left" vertical="center"/>
    </xf>
    <xf numFmtId="3" fontId="10" fillId="5" borderId="79" xfId="5" applyNumberFormat="1" applyFill="1" applyBorder="1" applyAlignment="1">
      <alignment horizontal="left" vertical="center"/>
    </xf>
    <xf numFmtId="0" fontId="10" fillId="5" borderId="79" xfId="5" quotePrefix="1" applyFill="1" applyBorder="1"/>
    <xf numFmtId="0" fontId="0" fillId="5" borderId="79" xfId="0" applyFill="1" applyBorder="1"/>
    <xf numFmtId="0" fontId="10" fillId="0" borderId="0" xfId="5" quotePrefix="1" applyAlignment="1">
      <alignment horizontal="left" wrapText="1"/>
    </xf>
    <xf numFmtId="0" fontId="2" fillId="0" borderId="64" xfId="2" applyBorder="1" applyAlignment="1">
      <alignment horizontal="center" vertical="center"/>
    </xf>
    <xf numFmtId="0" fontId="2" fillId="0" borderId="65" xfId="2" applyBorder="1" applyAlignment="1">
      <alignment horizontal="center" vertical="center"/>
    </xf>
    <xf numFmtId="0" fontId="2" fillId="0" borderId="66" xfId="2" applyBorder="1" applyAlignment="1">
      <alignment horizontal="center" vertical="center"/>
    </xf>
    <xf numFmtId="0" fontId="2" fillId="0" borderId="2" xfId="2" quotePrefix="1" applyAlignment="1">
      <alignment horizontal="left" vertical="top" wrapText="1"/>
    </xf>
    <xf numFmtId="0" fontId="2" fillId="0" borderId="2" xfId="2" applyAlignment="1">
      <alignment horizontal="left" vertical="top" wrapText="1"/>
    </xf>
    <xf numFmtId="0" fontId="10" fillId="0" borderId="31" xfId="5" applyBorder="1" applyAlignment="1">
      <alignment horizontal="left" vertical="top" wrapText="1"/>
    </xf>
    <xf numFmtId="0" fontId="10" fillId="0" borderId="31" xfId="5" quotePrefix="1" applyBorder="1" applyAlignment="1">
      <alignment vertical="top" wrapText="1"/>
    </xf>
    <xf numFmtId="0" fontId="10" fillId="0" borderId="31" xfId="5" applyBorder="1" applyAlignment="1">
      <alignment horizontal="left" wrapText="1"/>
    </xf>
    <xf numFmtId="0" fontId="10" fillId="0" borderId="31" xfId="5" quotePrefix="1" applyBorder="1" applyAlignment="1">
      <alignment horizontal="left" vertical="center" wrapText="1"/>
    </xf>
    <xf numFmtId="0" fontId="2" fillId="0" borderId="2" xfId="2" quotePrefix="1" applyAlignment="1">
      <alignment horizontal="left" vertical="top"/>
    </xf>
    <xf numFmtId="0" fontId="2" fillId="0" borderId="2" xfId="2" applyAlignment="1">
      <alignment horizontal="left" vertical="top"/>
    </xf>
    <xf numFmtId="0" fontId="10" fillId="0" borderId="0" xfId="5" applyAlignment="1">
      <alignment horizontal="left" vertical="top" wrapText="1"/>
    </xf>
    <xf numFmtId="0" fontId="10" fillId="0" borderId="6" xfId="5" applyBorder="1" applyAlignment="1">
      <alignment horizontal="left" vertical="top" wrapText="1"/>
    </xf>
    <xf numFmtId="0" fontId="0" fillId="0" borderId="91" xfId="0" quotePrefix="1" applyBorder="1"/>
    <xf numFmtId="0" fontId="0" fillId="0" borderId="57" xfId="0" quotePrefix="1" applyBorder="1"/>
    <xf numFmtId="0" fontId="0" fillId="0" borderId="90" xfId="0" quotePrefix="1" applyBorder="1"/>
    <xf numFmtId="0" fontId="2" fillId="0" borderId="93" xfId="2" quotePrefix="1" applyBorder="1" applyAlignment="1">
      <alignment horizontal="center" vertical="top" wrapText="1"/>
    </xf>
    <xf numFmtId="0" fontId="2" fillId="0" borderId="81" xfId="2" quotePrefix="1" applyBorder="1" applyAlignment="1">
      <alignment horizontal="center" vertical="top" wrapText="1"/>
    </xf>
    <xf numFmtId="0" fontId="2" fillId="0" borderId="82" xfId="2" quotePrefix="1" applyBorder="1" applyAlignment="1">
      <alignment horizontal="center" vertical="top" wrapText="1"/>
    </xf>
    <xf numFmtId="0" fontId="10" fillId="0" borderId="54" xfId="5" quotePrefix="1" applyBorder="1" applyAlignment="1">
      <alignment horizontal="left" vertical="top" wrapText="1"/>
    </xf>
    <xf numFmtId="0" fontId="10" fillId="0" borderId="54" xfId="5" applyBorder="1" applyAlignment="1">
      <alignment horizontal="left" vertical="top" wrapText="1"/>
    </xf>
    <xf numFmtId="0" fontId="1" fillId="0" borderId="28" xfId="1" quotePrefix="1" applyBorder="1" applyAlignment="1">
      <alignment horizontal="center"/>
    </xf>
    <xf numFmtId="0" fontId="1" fillId="0" borderId="1" xfId="1" quotePrefix="1" applyBorder="1" applyAlignment="1">
      <alignment horizontal="center"/>
    </xf>
    <xf numFmtId="0" fontId="1" fillId="0" borderId="1" xfId="1" applyBorder="1" applyAlignment="1">
      <alignment horizontal="center"/>
    </xf>
    <xf numFmtId="0" fontId="1" fillId="0" borderId="4" xfId="1" applyBorder="1" applyAlignment="1">
      <alignment horizontal="center"/>
    </xf>
    <xf numFmtId="0" fontId="1" fillId="0" borderId="28" xfId="1" applyBorder="1" applyAlignment="1">
      <alignment horizontal="center"/>
    </xf>
    <xf numFmtId="0" fontId="1" fillId="0" borderId="28" xfId="1" applyBorder="1" applyAlignment="1">
      <alignment horizontal="center" vertical="center" wrapText="1"/>
    </xf>
    <xf numFmtId="0" fontId="1" fillId="0" borderId="4" xfId="1" applyBorder="1" applyAlignment="1">
      <alignment horizontal="center" vertical="center" wrapText="1"/>
    </xf>
    <xf numFmtId="0" fontId="2" fillId="0" borderId="53" xfId="2" quotePrefix="1" applyBorder="1" applyAlignment="1">
      <alignment horizontal="left" vertical="top" wrapText="1"/>
    </xf>
    <xf numFmtId="0" fontId="2" fillId="0" borderId="96" xfId="2" quotePrefix="1" applyBorder="1" applyAlignment="1">
      <alignment horizontal="left" vertical="top" wrapText="1"/>
    </xf>
    <xf numFmtId="0" fontId="0" fillId="0" borderId="6" xfId="0" quotePrefix="1" applyBorder="1" applyAlignment="1">
      <alignment horizontal="left" vertical="top" wrapText="1"/>
    </xf>
    <xf numFmtId="0" fontId="0" fillId="0" borderId="6" xfId="0" applyBorder="1" applyAlignment="1">
      <alignment horizontal="left" vertical="top" wrapText="1"/>
    </xf>
    <xf numFmtId="0" fontId="0" fillId="0" borderId="94" xfId="0" applyBorder="1" applyAlignment="1">
      <alignment horizontal="left" vertical="top" wrapText="1"/>
    </xf>
    <xf numFmtId="0" fontId="2" fillId="0" borderId="96" xfId="2" applyBorder="1" applyAlignment="1">
      <alignment horizontal="left" vertical="top" wrapText="1"/>
    </xf>
    <xf numFmtId="0" fontId="2" fillId="0" borderId="54" xfId="2" applyBorder="1" applyAlignment="1">
      <alignment horizontal="left" vertical="top" wrapText="1"/>
    </xf>
    <xf numFmtId="0" fontId="2" fillId="0" borderId="122" xfId="2" applyBorder="1" applyAlignment="1">
      <alignment horizontal="left" vertical="top" wrapText="1"/>
    </xf>
    <xf numFmtId="0" fontId="1" fillId="0" borderId="28" xfId="1" quotePrefix="1" applyBorder="1" applyAlignment="1">
      <alignment horizontal="center" vertical="center"/>
    </xf>
    <xf numFmtId="0" fontId="1" fillId="0" borderId="1" xfId="1" quotePrefix="1" applyBorder="1" applyAlignment="1">
      <alignment horizontal="center" vertical="center"/>
    </xf>
    <xf numFmtId="0" fontId="1" fillId="0" borderId="4" xfId="1" quotePrefix="1" applyBorder="1" applyAlignment="1">
      <alignment horizontal="center" vertical="center"/>
    </xf>
    <xf numFmtId="0" fontId="1" fillId="0" borderId="4" xfId="1" quotePrefix="1" applyBorder="1" applyAlignment="1">
      <alignment horizontal="center"/>
    </xf>
    <xf numFmtId="0" fontId="1" fillId="0" borderId="5" xfId="1" quotePrefix="1" applyBorder="1" applyAlignment="1">
      <alignment horizontal="center"/>
    </xf>
  </cellXfs>
  <cellStyles count="7">
    <cellStyle name="Comma" xfId="6" builtinId="3"/>
    <cellStyle name="Heading 1" xfId="1" builtinId="16"/>
    <cellStyle name="Heading 2" xfId="2" builtinId="17"/>
    <cellStyle name="Heading 3" xfId="3" builtinId="18"/>
    <cellStyle name="Hyperlink" xfId="5" builtinId="8"/>
    <cellStyle name="Normal" xfId="0" builtinId="0"/>
    <cellStyle name="Percent" xfId="4" builtinId="5"/>
  </cellStyles>
  <dxfs count="0"/>
  <tableStyles count="0" defaultTableStyle="TableStyleMedium2" defaultPivotStyle="PivotStyleLight16"/>
  <colors>
    <mruColors>
      <color rgb="FFFF4F4F"/>
      <color rgb="FFA568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 No. of Continous Palliative Sedation</a:t>
            </a:r>
            <a:r>
              <a:rPr lang="en-US" baseline="0"/>
              <a:t> </a:t>
            </a:r>
            <a:r>
              <a:rPr lang="en-US"/>
              <a:t>in Reporting Agencies</a:t>
            </a:r>
          </a:p>
          <a:p>
            <a:pPr>
              <a:defRPr/>
            </a:pPr>
            <a:r>
              <a:rPr lang="en-US"/>
              <a:t>2016</a:t>
            </a:r>
            <a:r>
              <a:rPr lang="en-US" baseline="0"/>
              <a:t> and </a:t>
            </a:r>
            <a:r>
              <a:rPr lang="en-US"/>
              <a:t>2017</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5"/>
          <c:order val="0"/>
          <c:tx>
            <c:v>2017</c:v>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'CPS Tables'!$B$6:$B$40</c15:sqref>
                  </c15:fullRef>
                </c:ext>
              </c:extLst>
              <c:f>('CPS Tables'!$B$7:$B$8,'CPS Tables'!$B$10:$B$14,'CPS Tables'!$B$16:$B$27,'CPS Tables'!$B$29:$B$34,'CPS Tables'!$B$36:$B$40)</c:f>
              <c:strCache>
                <c:ptCount val="30"/>
                <c:pt idx="0">
                  <c:v>Bas-Saint-Laurent-01</c:v>
                </c:pt>
                <c:pt idx="1">
                  <c:v>Saguenay Lac-Saint-Jean-02</c:v>
                </c:pt>
                <c:pt idx="2">
                  <c:v>'Capitale-Nationale-03</c:v>
                </c:pt>
                <c:pt idx="3">
                  <c:v>CHU de Quebéc-03</c:v>
                </c:pt>
                <c:pt idx="4">
                  <c:v>IUCPQ-03</c:v>
                </c:pt>
                <c:pt idx="5">
                  <c:v>Mauricie-et-Centre-du-Québec-04</c:v>
                </c:pt>
                <c:pt idx="6">
                  <c:v>Estrie-05</c:v>
                </c:pt>
                <c:pt idx="7">
                  <c:v>Centre-Ouest-de-l'Île-de-Montréal-06</c:v>
                </c:pt>
                <c:pt idx="8">
                  <c:v>Centre-Sud-de-l'Île-De-Montréal-06</c:v>
                </c:pt>
                <c:pt idx="9">
                  <c:v>CHU Montreal-06</c:v>
                </c:pt>
                <c:pt idx="10">
                  <c:v>Est-de-l'Île-de-Montréal-06</c:v>
                </c:pt>
                <c:pt idx="11">
                  <c:v>Institut de Cardiologie de Montréal-06</c:v>
                </c:pt>
                <c:pt idx="12">
                  <c:v>McGill University Health Centre-06</c:v>
                </c:pt>
                <c:pt idx="13">
                  <c:v>Nord-de-l'Île-de-MontréaL-06</c:v>
                </c:pt>
                <c:pt idx="14">
                  <c:v>Ouest-de-l'Île-de-Montréal-06</c:v>
                </c:pt>
                <c:pt idx="15">
                  <c:v>Outaouais-07</c:v>
                </c:pt>
                <c:pt idx="16">
                  <c:v>Abitibi-Témiscamingue-08</c:v>
                </c:pt>
                <c:pt idx="17">
                  <c:v>Côte-Nord-09</c:v>
                </c:pt>
                <c:pt idx="18">
                  <c:v>Nord du Quebec -10</c:v>
                </c:pt>
                <c:pt idx="19">
                  <c:v>Gaspésie-11</c:v>
                </c:pt>
                <c:pt idx="20">
                  <c:v>Îles-11</c:v>
                </c:pt>
                <c:pt idx="21">
                  <c:v>Chaudière-Appalaches-12</c:v>
                </c:pt>
                <c:pt idx="22">
                  <c:v> Laval-13</c:v>
                </c:pt>
                <c:pt idx="23">
                  <c:v>Lanaudière-14</c:v>
                </c:pt>
                <c:pt idx="24">
                  <c:v>Laurentides-15</c:v>
                </c:pt>
                <c:pt idx="25">
                  <c:v>'Montérégie-Centre-16</c:v>
                </c:pt>
                <c:pt idx="26">
                  <c:v>Montérégie-Est-16</c:v>
                </c:pt>
                <c:pt idx="27">
                  <c:v>Montérégie-Ouest-16</c:v>
                </c:pt>
                <c:pt idx="28">
                  <c:v>Nunavik -17</c:v>
                </c:pt>
                <c:pt idx="29">
                  <c:v>Terres-Cries-de-la-Baie-James-18</c:v>
                </c:pt>
              </c:strCache>
            </c:strRef>
          </c:cat>
          <c:val>
            <c:numRef>
              <c:extLst>
                <c:ext xmlns:c15="http://schemas.microsoft.com/office/drawing/2012/chart" uri="{02D57815-91ED-43cb-92C2-25804820EDAC}">
                  <c15:fullRef>
                    <c15:sqref>'CPS Tables'!$H$6:$H$40</c15:sqref>
                  </c15:fullRef>
                </c:ext>
              </c:extLst>
              <c:f>('CPS Tables'!$H$7:$H$8,'CPS Tables'!$H$10:$H$14,'CPS Tables'!$H$16:$H$27,'CPS Tables'!$H$29:$H$34,'CPS Tables'!$H$36:$H$40)</c:f>
              <c:numCache>
                <c:formatCode>#,##0</c:formatCode>
                <c:ptCount val="30"/>
                <c:pt idx="0">
                  <c:v>17</c:v>
                </c:pt>
                <c:pt idx="1">
                  <c:v>14</c:v>
                </c:pt>
                <c:pt idx="2">
                  <c:v>44</c:v>
                </c:pt>
                <c:pt idx="3">
                  <c:v>69</c:v>
                </c:pt>
                <c:pt idx="4">
                  <c:v>30</c:v>
                </c:pt>
                <c:pt idx="5">
                  <c:v>42</c:v>
                </c:pt>
                <c:pt idx="6">
                  <c:v>111</c:v>
                </c:pt>
                <c:pt idx="7">
                  <c:v>13</c:v>
                </c:pt>
                <c:pt idx="8">
                  <c:v>1</c:v>
                </c:pt>
                <c:pt idx="9">
                  <c:v>3</c:v>
                </c:pt>
                <c:pt idx="10">
                  <c:v>49</c:v>
                </c:pt>
                <c:pt idx="11">
                  <c:v>0</c:v>
                </c:pt>
                <c:pt idx="12">
                  <c:v>10</c:v>
                </c:pt>
                <c:pt idx="13">
                  <c:v>12</c:v>
                </c:pt>
                <c:pt idx="14">
                  <c:v>3</c:v>
                </c:pt>
                <c:pt idx="15">
                  <c:v>25</c:v>
                </c:pt>
                <c:pt idx="16">
                  <c:v>47</c:v>
                </c:pt>
                <c:pt idx="17">
                  <c:v>2</c:v>
                </c:pt>
                <c:pt idx="18">
                  <c:v>0</c:v>
                </c:pt>
                <c:pt idx="19">
                  <c:v>5</c:v>
                </c:pt>
                <c:pt idx="20">
                  <c:v>5</c:v>
                </c:pt>
                <c:pt idx="21">
                  <c:v>58</c:v>
                </c:pt>
                <c:pt idx="22">
                  <c:v>18</c:v>
                </c:pt>
                <c:pt idx="23">
                  <c:v>17</c:v>
                </c:pt>
                <c:pt idx="24">
                  <c:v>84</c:v>
                </c:pt>
                <c:pt idx="25">
                  <c:v>28</c:v>
                </c:pt>
                <c:pt idx="26">
                  <c:v>54</c:v>
                </c:pt>
                <c:pt idx="27">
                  <c:v>33</c:v>
                </c:pt>
                <c:pt idx="28">
                  <c:v>0</c:v>
                </c:pt>
                <c:pt idx="29">
                  <c:v>0</c:v>
                </c:pt>
              </c:numCache>
            </c:numRef>
          </c:val>
        </c:ser>
        <c:ser>
          <c:idx val="2"/>
          <c:order val="3"/>
          <c:tx>
            <c:strRef>
              <c:f>'CPS Tables'!$E$5</c:f>
              <c:strCache>
                <c:ptCount val="1"/>
                <c:pt idx="0">
                  <c:v>2016</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'CPS Tables'!$B$6:$B$40</c15:sqref>
                  </c15:fullRef>
                </c:ext>
              </c:extLst>
              <c:f>('CPS Tables'!$B$7:$B$8,'CPS Tables'!$B$10:$B$14,'CPS Tables'!$B$16:$B$27,'CPS Tables'!$B$29:$B$34,'CPS Tables'!$B$36:$B$40)</c:f>
              <c:strCache>
                <c:ptCount val="30"/>
                <c:pt idx="0">
                  <c:v>Bas-Saint-Laurent-01</c:v>
                </c:pt>
                <c:pt idx="1">
                  <c:v>Saguenay Lac-Saint-Jean-02</c:v>
                </c:pt>
                <c:pt idx="2">
                  <c:v>'Capitale-Nationale-03</c:v>
                </c:pt>
                <c:pt idx="3">
                  <c:v>CHU de Quebéc-03</c:v>
                </c:pt>
                <c:pt idx="4">
                  <c:v>IUCPQ-03</c:v>
                </c:pt>
                <c:pt idx="5">
                  <c:v>Mauricie-et-Centre-du-Québec-04</c:v>
                </c:pt>
                <c:pt idx="6">
                  <c:v>Estrie-05</c:v>
                </c:pt>
                <c:pt idx="7">
                  <c:v>Centre-Ouest-de-l'Île-de-Montréal-06</c:v>
                </c:pt>
                <c:pt idx="8">
                  <c:v>Centre-Sud-de-l'Île-De-Montréal-06</c:v>
                </c:pt>
                <c:pt idx="9">
                  <c:v>CHU Montreal-06</c:v>
                </c:pt>
                <c:pt idx="10">
                  <c:v>Est-de-l'Île-de-Montréal-06</c:v>
                </c:pt>
                <c:pt idx="11">
                  <c:v>Institut de Cardiologie de Montréal-06</c:v>
                </c:pt>
                <c:pt idx="12">
                  <c:v>McGill University Health Centre-06</c:v>
                </c:pt>
                <c:pt idx="13">
                  <c:v>Nord-de-l'Île-de-MontréaL-06</c:v>
                </c:pt>
                <c:pt idx="14">
                  <c:v>Ouest-de-l'Île-de-Montréal-06</c:v>
                </c:pt>
                <c:pt idx="15">
                  <c:v>Outaouais-07</c:v>
                </c:pt>
                <c:pt idx="16">
                  <c:v>Abitibi-Témiscamingue-08</c:v>
                </c:pt>
                <c:pt idx="17">
                  <c:v>Côte-Nord-09</c:v>
                </c:pt>
                <c:pt idx="18">
                  <c:v>Nord du Quebec -10</c:v>
                </c:pt>
                <c:pt idx="19">
                  <c:v>Gaspésie-11</c:v>
                </c:pt>
                <c:pt idx="20">
                  <c:v>Îles-11</c:v>
                </c:pt>
                <c:pt idx="21">
                  <c:v>Chaudière-Appalaches-12</c:v>
                </c:pt>
                <c:pt idx="22">
                  <c:v> Laval-13</c:v>
                </c:pt>
                <c:pt idx="23">
                  <c:v>Lanaudière-14</c:v>
                </c:pt>
                <c:pt idx="24">
                  <c:v>Laurentides-15</c:v>
                </c:pt>
                <c:pt idx="25">
                  <c:v>'Montérégie-Centre-16</c:v>
                </c:pt>
                <c:pt idx="26">
                  <c:v>Montérégie-Est-16</c:v>
                </c:pt>
                <c:pt idx="27">
                  <c:v>Montérégie-Ouest-16</c:v>
                </c:pt>
                <c:pt idx="28">
                  <c:v>Nunavik -17</c:v>
                </c:pt>
                <c:pt idx="29">
                  <c:v>Terres-Cries-de-la-Baie-James-18</c:v>
                </c:pt>
              </c:strCache>
            </c:strRef>
          </c:cat>
          <c:val>
            <c:numRef>
              <c:extLst>
                <c:ext xmlns:c15="http://schemas.microsoft.com/office/drawing/2012/chart" uri="{02D57815-91ED-43cb-92C2-25804820EDAC}">
                  <c15:fullRef>
                    <c15:sqref>'CPS Tables'!$E$6:$E$40</c15:sqref>
                  </c15:fullRef>
                </c:ext>
              </c:extLst>
              <c:f>('CPS Tables'!$E$7:$E$8,'CPS Tables'!$E$10:$E$14,'CPS Tables'!$E$16:$E$27,'CPS Tables'!$E$29:$E$34,'CPS Tables'!$E$36:$E$40)</c:f>
              <c:numCache>
                <c:formatCode>#,##0</c:formatCode>
                <c:ptCount val="30"/>
                <c:pt idx="0">
                  <c:v>13</c:v>
                </c:pt>
                <c:pt idx="1">
                  <c:v>9</c:v>
                </c:pt>
                <c:pt idx="2">
                  <c:v>31</c:v>
                </c:pt>
                <c:pt idx="3">
                  <c:v>90</c:v>
                </c:pt>
                <c:pt idx="4">
                  <c:v>24</c:v>
                </c:pt>
                <c:pt idx="5">
                  <c:v>24</c:v>
                </c:pt>
                <c:pt idx="6">
                  <c:v>84</c:v>
                </c:pt>
                <c:pt idx="7">
                  <c:v>16</c:v>
                </c:pt>
                <c:pt idx="8">
                  <c:v>4</c:v>
                </c:pt>
                <c:pt idx="9">
                  <c:v>11</c:v>
                </c:pt>
                <c:pt idx="10">
                  <c:v>20</c:v>
                </c:pt>
                <c:pt idx="11">
                  <c:v>1</c:v>
                </c:pt>
                <c:pt idx="12">
                  <c:v>5</c:v>
                </c:pt>
                <c:pt idx="13">
                  <c:v>8</c:v>
                </c:pt>
                <c:pt idx="14">
                  <c:v>13</c:v>
                </c:pt>
                <c:pt idx="15">
                  <c:v>33</c:v>
                </c:pt>
                <c:pt idx="16">
                  <c:v>17</c:v>
                </c:pt>
                <c:pt idx="17">
                  <c:v>5</c:v>
                </c:pt>
                <c:pt idx="18">
                  <c:v>0</c:v>
                </c:pt>
                <c:pt idx="19">
                  <c:v>6</c:v>
                </c:pt>
                <c:pt idx="20">
                  <c:v>3</c:v>
                </c:pt>
                <c:pt idx="21">
                  <c:v>40</c:v>
                </c:pt>
                <c:pt idx="22">
                  <c:v>24</c:v>
                </c:pt>
                <c:pt idx="23">
                  <c:v>18</c:v>
                </c:pt>
                <c:pt idx="24">
                  <c:v>24</c:v>
                </c:pt>
                <c:pt idx="25">
                  <c:v>27</c:v>
                </c:pt>
                <c:pt idx="26">
                  <c:v>47</c:v>
                </c:pt>
                <c:pt idx="27">
                  <c:v>21</c:v>
                </c:pt>
                <c:pt idx="28">
                  <c:v>0</c:v>
                </c:pt>
                <c:pt idx="29">
                  <c:v>0</c:v>
                </c:pt>
              </c:numCache>
            </c:numRef>
          </c:val>
        </c:ser>
        <c:dLbls>
          <c:dLblPos val="outEnd"/>
          <c:showLegendKey val="0"/>
          <c:showVal val="1"/>
          <c:showCatName val="0"/>
          <c:showSerName val="0"/>
          <c:showPercent val="0"/>
          <c:showBubbleSize val="0"/>
        </c:dLbls>
        <c:gapWidth val="182"/>
        <c:axId val="204547016"/>
        <c:axId val="204539960"/>
        <c:extLst>
          <c:ext xmlns:c15="http://schemas.microsoft.com/office/drawing/2012/chart" uri="{02D57815-91ED-43cb-92C2-25804820EDAC}">
            <c15:filteredBarSeries>
              <c15:ser>
                <c:idx val="4"/>
                <c:order val="1"/>
                <c:tx>
                  <c:v>June-Dec 2017</c:v>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'CPS Tables'!$B$6:$B$40</c15:sqref>
                        </c15:fullRef>
                        <c15:formulaRef>
                          <c15:sqref>('CPS Tables'!$B$7:$B$8,'CPS Tables'!$B$10:$B$14,'CPS Tables'!$B$16:$B$27,'CPS Tables'!$B$29:$B$34,'CPS Tables'!$B$36:$B$40)</c15:sqref>
                        </c15:formulaRef>
                      </c:ext>
                    </c:extLst>
                    <c:strCache>
                      <c:ptCount val="30"/>
                      <c:pt idx="0">
                        <c:v>Bas-Saint-Laurent-01</c:v>
                      </c:pt>
                      <c:pt idx="1">
                        <c:v>Saguenay Lac-Saint-Jean-02</c:v>
                      </c:pt>
                      <c:pt idx="2">
                        <c:v>'Capitale-Nationale-03</c:v>
                      </c:pt>
                      <c:pt idx="3">
                        <c:v>CHU de Quebéc-03</c:v>
                      </c:pt>
                      <c:pt idx="4">
                        <c:v>IUCPQ-03</c:v>
                      </c:pt>
                      <c:pt idx="5">
                        <c:v>Mauricie-et-Centre-du-Québec-04</c:v>
                      </c:pt>
                      <c:pt idx="6">
                        <c:v>Estrie-05</c:v>
                      </c:pt>
                      <c:pt idx="7">
                        <c:v>Centre-Ouest-de-l'Île-de-Montréal-06</c:v>
                      </c:pt>
                      <c:pt idx="8">
                        <c:v>Centre-Sud-de-l'Île-De-Montréal-06</c:v>
                      </c:pt>
                      <c:pt idx="9">
                        <c:v>CHU Montreal-06</c:v>
                      </c:pt>
                      <c:pt idx="10">
                        <c:v>Est-de-l'Île-de-Montréal-06</c:v>
                      </c:pt>
                      <c:pt idx="11">
                        <c:v>Institut de Cardiologie de Montréal-06</c:v>
                      </c:pt>
                      <c:pt idx="12">
                        <c:v>McGill University Health Centre-06</c:v>
                      </c:pt>
                      <c:pt idx="13">
                        <c:v>Nord-de-l'Île-de-MontréaL-06</c:v>
                      </c:pt>
                      <c:pt idx="14">
                        <c:v>Ouest-de-l'Île-de-Montréal-06</c:v>
                      </c:pt>
                      <c:pt idx="15">
                        <c:v>Outaouais-07</c:v>
                      </c:pt>
                      <c:pt idx="16">
                        <c:v>Abitibi-Témiscamingue-08</c:v>
                      </c:pt>
                      <c:pt idx="17">
                        <c:v>Côte-Nord-09</c:v>
                      </c:pt>
                      <c:pt idx="18">
                        <c:v>Nord du Quebec -10</c:v>
                      </c:pt>
                      <c:pt idx="19">
                        <c:v>Gaspésie-11</c:v>
                      </c:pt>
                      <c:pt idx="20">
                        <c:v>Îles-11</c:v>
                      </c:pt>
                      <c:pt idx="21">
                        <c:v>Chaudière-Appalaches-12</c:v>
                      </c:pt>
                      <c:pt idx="22">
                        <c:v> Laval-13</c:v>
                      </c:pt>
                      <c:pt idx="23">
                        <c:v>Lanaudière-14</c:v>
                      </c:pt>
                      <c:pt idx="24">
                        <c:v>Laurentides-15</c:v>
                      </c:pt>
                      <c:pt idx="25">
                        <c:v>'Montérégie-Centre-16</c:v>
                      </c:pt>
                      <c:pt idx="26">
                        <c:v>Montérégie-Est-16</c:v>
                      </c:pt>
                      <c:pt idx="27">
                        <c:v>Montérégie-Ouest-16</c:v>
                      </c:pt>
                      <c:pt idx="28">
                        <c:v>Nunavik -17</c:v>
                      </c:pt>
                      <c:pt idx="29">
                        <c:v>Terres-Cries-de-la-Baie-James-18</c:v>
                      </c:pt>
                    </c:strCache>
                  </c:strRef>
                </c:cat>
                <c:val>
                  <c:numRef>
                    <c:extLst>
                      <c:ext uri="{02D57815-91ED-43cb-92C2-25804820EDAC}">
                        <c15:fullRef>
                          <c15:sqref>'CPS Tables'!$G$6:$G$40</c15:sqref>
                        </c15:fullRef>
                        <c15:formulaRef>
                          <c15:sqref>('CPS Tables'!$G$7:$G$8,'CPS Tables'!$G$10:$G$14,'CPS Tables'!$G$16:$G$27,'CPS Tables'!$G$29:$G$34,'CPS Tables'!$G$36:$G$40)</c15:sqref>
                        </c15:formulaRef>
                      </c:ext>
                    </c:extLst>
                    <c:numCache>
                      <c:formatCode>#,##0</c:formatCode>
                      <c:ptCount val="30"/>
                      <c:pt idx="0">
                        <c:v>12</c:v>
                      </c:pt>
                      <c:pt idx="1">
                        <c:v>10</c:v>
                      </c:pt>
                      <c:pt idx="2">
                        <c:v>22</c:v>
                      </c:pt>
                      <c:pt idx="3">
                        <c:v>38</c:v>
                      </c:pt>
                      <c:pt idx="4">
                        <c:v>12</c:v>
                      </c:pt>
                      <c:pt idx="5">
                        <c:v>22</c:v>
                      </c:pt>
                      <c:pt idx="6">
                        <c:v>54</c:v>
                      </c:pt>
                      <c:pt idx="7">
                        <c:v>3</c:v>
                      </c:pt>
                      <c:pt idx="8">
                        <c:v>1</c:v>
                      </c:pt>
                      <c:pt idx="9">
                        <c:v>2</c:v>
                      </c:pt>
                      <c:pt idx="10">
                        <c:v>25</c:v>
                      </c:pt>
                      <c:pt idx="11">
                        <c:v>0</c:v>
                      </c:pt>
                      <c:pt idx="12">
                        <c:v>4</c:v>
                      </c:pt>
                      <c:pt idx="13">
                        <c:v>10</c:v>
                      </c:pt>
                      <c:pt idx="14">
                        <c:v>2</c:v>
                      </c:pt>
                      <c:pt idx="15">
                        <c:v>7</c:v>
                      </c:pt>
                      <c:pt idx="16">
                        <c:v>34</c:v>
                      </c:pt>
                      <c:pt idx="17">
                        <c:v>1</c:v>
                      </c:pt>
                      <c:pt idx="18">
                        <c:v>0</c:v>
                      </c:pt>
                      <c:pt idx="19">
                        <c:v>0</c:v>
                      </c:pt>
                      <c:pt idx="20">
                        <c:v>2</c:v>
                      </c:pt>
                      <c:pt idx="21">
                        <c:v>31</c:v>
                      </c:pt>
                      <c:pt idx="22">
                        <c:v>10</c:v>
                      </c:pt>
                      <c:pt idx="23">
                        <c:v>7</c:v>
                      </c:pt>
                      <c:pt idx="24">
                        <c:v>32</c:v>
                      </c:pt>
                      <c:pt idx="25">
                        <c:v>12</c:v>
                      </c:pt>
                      <c:pt idx="26">
                        <c:v>28</c:v>
                      </c:pt>
                      <c:pt idx="27">
                        <c:v>16</c:v>
                      </c:pt>
                      <c:pt idx="28">
                        <c:v>0</c:v>
                      </c:pt>
                      <c:pt idx="29">
                        <c:v>0</c:v>
                      </c:pt>
                    </c:numCache>
                  </c:numRef>
                </c:val>
              </c15:ser>
            </c15:filteredBarSeries>
            <c15:filteredBarSeries>
              <c15:ser>
                <c:idx val="3"/>
                <c:order val="2"/>
                <c:tx>
                  <c:v>Dec-June 2017</c:v>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'CPS Tables'!$B$6:$B$40</c15:sqref>
                        </c15:fullRef>
                        <c15:formulaRef>
                          <c15:sqref>('CPS Tables'!$B$7:$B$8,'CPS Tables'!$B$10:$B$14,'CPS Tables'!$B$16:$B$27,'CPS Tables'!$B$29:$B$34,'CPS Tables'!$B$36:$B$40)</c15:sqref>
                        </c15:formulaRef>
                      </c:ext>
                    </c:extLst>
                    <c:strCache>
                      <c:ptCount val="30"/>
                      <c:pt idx="0">
                        <c:v>Bas-Saint-Laurent-01</c:v>
                      </c:pt>
                      <c:pt idx="1">
                        <c:v>Saguenay Lac-Saint-Jean-02</c:v>
                      </c:pt>
                      <c:pt idx="2">
                        <c:v>'Capitale-Nationale-03</c:v>
                      </c:pt>
                      <c:pt idx="3">
                        <c:v>CHU de Quebéc-03</c:v>
                      </c:pt>
                      <c:pt idx="4">
                        <c:v>IUCPQ-03</c:v>
                      </c:pt>
                      <c:pt idx="5">
                        <c:v>Mauricie-et-Centre-du-Québec-04</c:v>
                      </c:pt>
                      <c:pt idx="6">
                        <c:v>Estrie-05</c:v>
                      </c:pt>
                      <c:pt idx="7">
                        <c:v>Centre-Ouest-de-l'Île-de-Montréal-06</c:v>
                      </c:pt>
                      <c:pt idx="8">
                        <c:v>Centre-Sud-de-l'Île-De-Montréal-06</c:v>
                      </c:pt>
                      <c:pt idx="9">
                        <c:v>CHU Montreal-06</c:v>
                      </c:pt>
                      <c:pt idx="10">
                        <c:v>Est-de-l'Île-de-Montréal-06</c:v>
                      </c:pt>
                      <c:pt idx="11">
                        <c:v>Institut de Cardiologie de Montréal-06</c:v>
                      </c:pt>
                      <c:pt idx="12">
                        <c:v>McGill University Health Centre-06</c:v>
                      </c:pt>
                      <c:pt idx="13">
                        <c:v>Nord-de-l'Île-de-MontréaL-06</c:v>
                      </c:pt>
                      <c:pt idx="14">
                        <c:v>Ouest-de-l'Île-de-Montréal-06</c:v>
                      </c:pt>
                      <c:pt idx="15">
                        <c:v>Outaouais-07</c:v>
                      </c:pt>
                      <c:pt idx="16">
                        <c:v>Abitibi-Témiscamingue-08</c:v>
                      </c:pt>
                      <c:pt idx="17">
                        <c:v>Côte-Nord-09</c:v>
                      </c:pt>
                      <c:pt idx="18">
                        <c:v>Nord du Quebec -10</c:v>
                      </c:pt>
                      <c:pt idx="19">
                        <c:v>Gaspésie-11</c:v>
                      </c:pt>
                      <c:pt idx="20">
                        <c:v>Îles-11</c:v>
                      </c:pt>
                      <c:pt idx="21">
                        <c:v>Chaudière-Appalaches-12</c:v>
                      </c:pt>
                      <c:pt idx="22">
                        <c:v> Laval-13</c:v>
                      </c:pt>
                      <c:pt idx="23">
                        <c:v>Lanaudière-14</c:v>
                      </c:pt>
                      <c:pt idx="24">
                        <c:v>Laurentides-15</c:v>
                      </c:pt>
                      <c:pt idx="25">
                        <c:v>'Montérégie-Centre-16</c:v>
                      </c:pt>
                      <c:pt idx="26">
                        <c:v>Montérégie-Est-16</c:v>
                      </c:pt>
                      <c:pt idx="27">
                        <c:v>Montérégie-Ouest-16</c:v>
                      </c:pt>
                      <c:pt idx="28">
                        <c:v>Nunavik -17</c:v>
                      </c:pt>
                      <c:pt idx="29">
                        <c:v>Terres-Cries-de-la-Baie-James-18</c:v>
                      </c:pt>
                    </c:strCache>
                  </c:strRef>
                </c:cat>
                <c:val>
                  <c:numRef>
                    <c:extLst>
                      <c:ext xmlns:c15="http://schemas.microsoft.com/office/drawing/2012/chart" uri="{02D57815-91ED-43cb-92C2-25804820EDAC}">
                        <c15:fullRef>
                          <c15:sqref>'CPS Tables'!$F$6:$F$40</c15:sqref>
                        </c15:fullRef>
                        <c15:formulaRef>
                          <c15:sqref>('CPS Tables'!$F$7:$F$8,'CPS Tables'!$F$10:$F$14,'CPS Tables'!$F$16:$F$27,'CPS Tables'!$F$29:$F$34,'CPS Tables'!$F$36:$F$40)</c15:sqref>
                        </c15:formulaRef>
                      </c:ext>
                    </c:extLst>
                    <c:numCache>
                      <c:formatCode>#,##0</c:formatCode>
                      <c:ptCount val="30"/>
                      <c:pt idx="0">
                        <c:v>5</c:v>
                      </c:pt>
                      <c:pt idx="1">
                        <c:v>4</c:v>
                      </c:pt>
                      <c:pt idx="2">
                        <c:v>22</c:v>
                      </c:pt>
                      <c:pt idx="3">
                        <c:v>31</c:v>
                      </c:pt>
                      <c:pt idx="4">
                        <c:v>18</c:v>
                      </c:pt>
                      <c:pt idx="5">
                        <c:v>20</c:v>
                      </c:pt>
                      <c:pt idx="6">
                        <c:v>57</c:v>
                      </c:pt>
                      <c:pt idx="7">
                        <c:v>10</c:v>
                      </c:pt>
                      <c:pt idx="8">
                        <c:v>0</c:v>
                      </c:pt>
                      <c:pt idx="9">
                        <c:v>1</c:v>
                      </c:pt>
                      <c:pt idx="10">
                        <c:v>24</c:v>
                      </c:pt>
                      <c:pt idx="11">
                        <c:v>0</c:v>
                      </c:pt>
                      <c:pt idx="12">
                        <c:v>6</c:v>
                      </c:pt>
                      <c:pt idx="13">
                        <c:v>2</c:v>
                      </c:pt>
                      <c:pt idx="14">
                        <c:v>1</c:v>
                      </c:pt>
                      <c:pt idx="15">
                        <c:v>18</c:v>
                      </c:pt>
                      <c:pt idx="16">
                        <c:v>13</c:v>
                      </c:pt>
                      <c:pt idx="17">
                        <c:v>1</c:v>
                      </c:pt>
                      <c:pt idx="18">
                        <c:v>0</c:v>
                      </c:pt>
                      <c:pt idx="19">
                        <c:v>5</c:v>
                      </c:pt>
                      <c:pt idx="20">
                        <c:v>3</c:v>
                      </c:pt>
                      <c:pt idx="21">
                        <c:v>27</c:v>
                      </c:pt>
                      <c:pt idx="22">
                        <c:v>8</c:v>
                      </c:pt>
                      <c:pt idx="23">
                        <c:v>10</c:v>
                      </c:pt>
                      <c:pt idx="24">
                        <c:v>52</c:v>
                      </c:pt>
                      <c:pt idx="25">
                        <c:v>16</c:v>
                      </c:pt>
                      <c:pt idx="26">
                        <c:v>26</c:v>
                      </c:pt>
                      <c:pt idx="27">
                        <c:v>17</c:v>
                      </c:pt>
                      <c:pt idx="28">
                        <c:v>0</c:v>
                      </c:pt>
                      <c:pt idx="29">
                        <c:v>0</c:v>
                      </c:pt>
                    </c:numCache>
                  </c:numRef>
                </c:val>
              </c15:ser>
            </c15:filteredBarSeries>
            <c15:filteredBarSeries>
              <c15:ser>
                <c:idx val="0"/>
                <c:order val="4"/>
                <c:tx>
                  <c:v>June-Dec 2016</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'CPS Tables'!$B$6:$B$40</c15:sqref>
                        </c15:fullRef>
                        <c15:formulaRef>
                          <c15:sqref>('CPS Tables'!$B$7:$B$8,'CPS Tables'!$B$10:$B$14,'CPS Tables'!$B$16:$B$27,'CPS Tables'!$B$29:$B$34,'CPS Tables'!$B$36:$B$40)</c15:sqref>
                        </c15:formulaRef>
                      </c:ext>
                    </c:extLst>
                    <c:strCache>
                      <c:ptCount val="30"/>
                      <c:pt idx="0">
                        <c:v>Bas-Saint-Laurent-01</c:v>
                      </c:pt>
                      <c:pt idx="1">
                        <c:v>Saguenay Lac-Saint-Jean-02</c:v>
                      </c:pt>
                      <c:pt idx="2">
                        <c:v>'Capitale-Nationale-03</c:v>
                      </c:pt>
                      <c:pt idx="3">
                        <c:v>CHU de Quebéc-03</c:v>
                      </c:pt>
                      <c:pt idx="4">
                        <c:v>IUCPQ-03</c:v>
                      </c:pt>
                      <c:pt idx="5">
                        <c:v>Mauricie-et-Centre-du-Québec-04</c:v>
                      </c:pt>
                      <c:pt idx="6">
                        <c:v>Estrie-05</c:v>
                      </c:pt>
                      <c:pt idx="7">
                        <c:v>Centre-Ouest-de-l'Île-de-Montréal-06</c:v>
                      </c:pt>
                      <c:pt idx="8">
                        <c:v>Centre-Sud-de-l'Île-De-Montréal-06</c:v>
                      </c:pt>
                      <c:pt idx="9">
                        <c:v>CHU Montreal-06</c:v>
                      </c:pt>
                      <c:pt idx="10">
                        <c:v>Est-de-l'Île-de-Montréal-06</c:v>
                      </c:pt>
                      <c:pt idx="11">
                        <c:v>Institut de Cardiologie de Montréal-06</c:v>
                      </c:pt>
                      <c:pt idx="12">
                        <c:v>McGill University Health Centre-06</c:v>
                      </c:pt>
                      <c:pt idx="13">
                        <c:v>Nord-de-l'Île-de-MontréaL-06</c:v>
                      </c:pt>
                      <c:pt idx="14">
                        <c:v>Ouest-de-l'Île-de-Montréal-06</c:v>
                      </c:pt>
                      <c:pt idx="15">
                        <c:v>Outaouais-07</c:v>
                      </c:pt>
                      <c:pt idx="16">
                        <c:v>Abitibi-Témiscamingue-08</c:v>
                      </c:pt>
                      <c:pt idx="17">
                        <c:v>Côte-Nord-09</c:v>
                      </c:pt>
                      <c:pt idx="18">
                        <c:v>Nord du Quebec -10</c:v>
                      </c:pt>
                      <c:pt idx="19">
                        <c:v>Gaspésie-11</c:v>
                      </c:pt>
                      <c:pt idx="20">
                        <c:v>Îles-11</c:v>
                      </c:pt>
                      <c:pt idx="21">
                        <c:v>Chaudière-Appalaches-12</c:v>
                      </c:pt>
                      <c:pt idx="22">
                        <c:v> Laval-13</c:v>
                      </c:pt>
                      <c:pt idx="23">
                        <c:v>Lanaudière-14</c:v>
                      </c:pt>
                      <c:pt idx="24">
                        <c:v>Laurentides-15</c:v>
                      </c:pt>
                      <c:pt idx="25">
                        <c:v>'Montérégie-Centre-16</c:v>
                      </c:pt>
                      <c:pt idx="26">
                        <c:v>Montérégie-Est-16</c:v>
                      </c:pt>
                      <c:pt idx="27">
                        <c:v>Montérégie-Ouest-16</c:v>
                      </c:pt>
                      <c:pt idx="28">
                        <c:v>Nunavik -17</c:v>
                      </c:pt>
                      <c:pt idx="29">
                        <c:v>Terres-Cries-de-la-Baie-James-18</c:v>
                      </c:pt>
                    </c:strCache>
                  </c:strRef>
                </c:cat>
                <c:val>
                  <c:numRef>
                    <c:extLst>
                      <c:ext xmlns:c15="http://schemas.microsoft.com/office/drawing/2012/chart" uri="{02D57815-91ED-43cb-92C2-25804820EDAC}">
                        <c15:fullRef>
                          <c15:sqref>'CPS Tables'!$C$6:$C$40</c15:sqref>
                        </c15:fullRef>
                        <c15:formulaRef>
                          <c15:sqref>('CPS Tables'!$C$7:$C$8,'CPS Tables'!$C$10:$C$14,'CPS Tables'!$C$16:$C$27,'CPS Tables'!$C$29:$C$34,'CPS Tables'!$C$36:$C$40)</c15:sqref>
                        </c15:formulaRef>
                      </c:ext>
                    </c:extLst>
                    <c:numCache>
                      <c:formatCode>#,##0</c:formatCode>
                      <c:ptCount val="30"/>
                      <c:pt idx="0">
                        <c:v>7</c:v>
                      </c:pt>
                      <c:pt idx="1">
                        <c:v>4</c:v>
                      </c:pt>
                      <c:pt idx="2">
                        <c:v>21</c:v>
                      </c:pt>
                      <c:pt idx="3">
                        <c:v>32</c:v>
                      </c:pt>
                      <c:pt idx="4">
                        <c:v>11</c:v>
                      </c:pt>
                      <c:pt idx="5">
                        <c:v>4</c:v>
                      </c:pt>
                      <c:pt idx="6">
                        <c:v>39</c:v>
                      </c:pt>
                      <c:pt idx="7">
                        <c:v>6</c:v>
                      </c:pt>
                      <c:pt idx="8">
                        <c:v>1</c:v>
                      </c:pt>
                      <c:pt idx="9">
                        <c:v>8</c:v>
                      </c:pt>
                      <c:pt idx="10">
                        <c:v>6</c:v>
                      </c:pt>
                      <c:pt idx="11">
                        <c:v>0</c:v>
                      </c:pt>
                      <c:pt idx="12">
                        <c:v>2</c:v>
                      </c:pt>
                      <c:pt idx="13">
                        <c:v>4</c:v>
                      </c:pt>
                      <c:pt idx="14">
                        <c:v>4</c:v>
                      </c:pt>
                      <c:pt idx="15">
                        <c:v>13</c:v>
                      </c:pt>
                      <c:pt idx="16">
                        <c:v>9</c:v>
                      </c:pt>
                      <c:pt idx="17">
                        <c:v>3</c:v>
                      </c:pt>
                      <c:pt idx="18">
                        <c:v>0</c:v>
                      </c:pt>
                      <c:pt idx="19">
                        <c:v>2</c:v>
                      </c:pt>
                      <c:pt idx="20">
                        <c:v>2</c:v>
                      </c:pt>
                      <c:pt idx="21">
                        <c:v>14</c:v>
                      </c:pt>
                      <c:pt idx="22">
                        <c:v>14</c:v>
                      </c:pt>
                      <c:pt idx="23">
                        <c:v>3</c:v>
                      </c:pt>
                      <c:pt idx="24">
                        <c:v>9</c:v>
                      </c:pt>
                      <c:pt idx="25">
                        <c:v>3</c:v>
                      </c:pt>
                      <c:pt idx="26">
                        <c:v>21</c:v>
                      </c:pt>
                      <c:pt idx="27">
                        <c:v>7</c:v>
                      </c:pt>
                      <c:pt idx="28">
                        <c:v>0</c:v>
                      </c:pt>
                      <c:pt idx="29">
                        <c:v>0</c:v>
                      </c:pt>
                    </c:numCache>
                  </c:numRef>
                </c:val>
              </c15:ser>
            </c15:filteredBarSeries>
            <c15:filteredBarSeries>
              <c15:ser>
                <c:idx val="1"/>
                <c:order val="5"/>
                <c:tx>
                  <c:v>Dec-June 2016</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'CPS Tables'!$B$6:$B$40</c15:sqref>
                        </c15:fullRef>
                        <c15:formulaRef>
                          <c15:sqref>('CPS Tables'!$B$7:$B$8,'CPS Tables'!$B$10:$B$14,'CPS Tables'!$B$16:$B$27,'CPS Tables'!$B$29:$B$34,'CPS Tables'!$B$36:$B$40)</c15:sqref>
                        </c15:formulaRef>
                      </c:ext>
                    </c:extLst>
                    <c:strCache>
                      <c:ptCount val="30"/>
                      <c:pt idx="0">
                        <c:v>Bas-Saint-Laurent-01</c:v>
                      </c:pt>
                      <c:pt idx="1">
                        <c:v>Saguenay Lac-Saint-Jean-02</c:v>
                      </c:pt>
                      <c:pt idx="2">
                        <c:v>'Capitale-Nationale-03</c:v>
                      </c:pt>
                      <c:pt idx="3">
                        <c:v>CHU de Quebéc-03</c:v>
                      </c:pt>
                      <c:pt idx="4">
                        <c:v>IUCPQ-03</c:v>
                      </c:pt>
                      <c:pt idx="5">
                        <c:v>Mauricie-et-Centre-du-Québec-04</c:v>
                      </c:pt>
                      <c:pt idx="6">
                        <c:v>Estrie-05</c:v>
                      </c:pt>
                      <c:pt idx="7">
                        <c:v>Centre-Ouest-de-l'Île-de-Montréal-06</c:v>
                      </c:pt>
                      <c:pt idx="8">
                        <c:v>Centre-Sud-de-l'Île-De-Montréal-06</c:v>
                      </c:pt>
                      <c:pt idx="9">
                        <c:v>CHU Montreal-06</c:v>
                      </c:pt>
                      <c:pt idx="10">
                        <c:v>Est-de-l'Île-de-Montréal-06</c:v>
                      </c:pt>
                      <c:pt idx="11">
                        <c:v>Institut de Cardiologie de Montréal-06</c:v>
                      </c:pt>
                      <c:pt idx="12">
                        <c:v>McGill University Health Centre-06</c:v>
                      </c:pt>
                      <c:pt idx="13">
                        <c:v>Nord-de-l'Île-de-MontréaL-06</c:v>
                      </c:pt>
                      <c:pt idx="14">
                        <c:v>Ouest-de-l'Île-de-Montréal-06</c:v>
                      </c:pt>
                      <c:pt idx="15">
                        <c:v>Outaouais-07</c:v>
                      </c:pt>
                      <c:pt idx="16">
                        <c:v>Abitibi-Témiscamingue-08</c:v>
                      </c:pt>
                      <c:pt idx="17">
                        <c:v>Côte-Nord-09</c:v>
                      </c:pt>
                      <c:pt idx="18">
                        <c:v>Nord du Quebec -10</c:v>
                      </c:pt>
                      <c:pt idx="19">
                        <c:v>Gaspésie-11</c:v>
                      </c:pt>
                      <c:pt idx="20">
                        <c:v>Îles-11</c:v>
                      </c:pt>
                      <c:pt idx="21">
                        <c:v>Chaudière-Appalaches-12</c:v>
                      </c:pt>
                      <c:pt idx="22">
                        <c:v> Laval-13</c:v>
                      </c:pt>
                      <c:pt idx="23">
                        <c:v>Lanaudière-14</c:v>
                      </c:pt>
                      <c:pt idx="24">
                        <c:v>Laurentides-15</c:v>
                      </c:pt>
                      <c:pt idx="25">
                        <c:v>'Montérégie-Centre-16</c:v>
                      </c:pt>
                      <c:pt idx="26">
                        <c:v>Montérégie-Est-16</c:v>
                      </c:pt>
                      <c:pt idx="27">
                        <c:v>Montérégie-Ouest-16</c:v>
                      </c:pt>
                      <c:pt idx="28">
                        <c:v>Nunavik -17</c:v>
                      </c:pt>
                      <c:pt idx="29">
                        <c:v>Terres-Cries-de-la-Baie-James-18</c:v>
                      </c:pt>
                    </c:strCache>
                  </c:strRef>
                </c:cat>
                <c:val>
                  <c:numRef>
                    <c:extLst>
                      <c:ext xmlns:c15="http://schemas.microsoft.com/office/drawing/2012/chart" uri="{02D57815-91ED-43cb-92C2-25804820EDAC}">
                        <c15:fullRef>
                          <c15:sqref>'CPS Tables'!$D$6:$D$40</c15:sqref>
                        </c15:fullRef>
                        <c15:formulaRef>
                          <c15:sqref>('CPS Tables'!$D$7:$D$8,'CPS Tables'!$D$10:$D$14,'CPS Tables'!$D$16:$D$27,'CPS Tables'!$D$29:$D$34,'CPS Tables'!$D$36:$D$40)</c15:sqref>
                        </c15:formulaRef>
                      </c:ext>
                    </c:extLst>
                    <c:numCache>
                      <c:formatCode>#,##0</c:formatCode>
                      <c:ptCount val="30"/>
                      <c:pt idx="0">
                        <c:v>6</c:v>
                      </c:pt>
                      <c:pt idx="1">
                        <c:v>5</c:v>
                      </c:pt>
                      <c:pt idx="2">
                        <c:v>10</c:v>
                      </c:pt>
                      <c:pt idx="3">
                        <c:v>58</c:v>
                      </c:pt>
                      <c:pt idx="4">
                        <c:v>13</c:v>
                      </c:pt>
                      <c:pt idx="5">
                        <c:v>20</c:v>
                      </c:pt>
                      <c:pt idx="6">
                        <c:v>45</c:v>
                      </c:pt>
                      <c:pt idx="7">
                        <c:v>10</c:v>
                      </c:pt>
                      <c:pt idx="8">
                        <c:v>3</c:v>
                      </c:pt>
                      <c:pt idx="9">
                        <c:v>3</c:v>
                      </c:pt>
                      <c:pt idx="10">
                        <c:v>14</c:v>
                      </c:pt>
                      <c:pt idx="11">
                        <c:v>1</c:v>
                      </c:pt>
                      <c:pt idx="12">
                        <c:v>3</c:v>
                      </c:pt>
                      <c:pt idx="13">
                        <c:v>4</c:v>
                      </c:pt>
                      <c:pt idx="14">
                        <c:v>9</c:v>
                      </c:pt>
                      <c:pt idx="15">
                        <c:v>20</c:v>
                      </c:pt>
                      <c:pt idx="16">
                        <c:v>8</c:v>
                      </c:pt>
                      <c:pt idx="17">
                        <c:v>2</c:v>
                      </c:pt>
                      <c:pt idx="18">
                        <c:v>0</c:v>
                      </c:pt>
                      <c:pt idx="19">
                        <c:v>4</c:v>
                      </c:pt>
                      <c:pt idx="20">
                        <c:v>1</c:v>
                      </c:pt>
                      <c:pt idx="21">
                        <c:v>26</c:v>
                      </c:pt>
                      <c:pt idx="22">
                        <c:v>10</c:v>
                      </c:pt>
                      <c:pt idx="23">
                        <c:v>15</c:v>
                      </c:pt>
                      <c:pt idx="24">
                        <c:v>15</c:v>
                      </c:pt>
                      <c:pt idx="25">
                        <c:v>24</c:v>
                      </c:pt>
                      <c:pt idx="26">
                        <c:v>26</c:v>
                      </c:pt>
                      <c:pt idx="27">
                        <c:v>14</c:v>
                      </c:pt>
                      <c:pt idx="28">
                        <c:v>0</c:v>
                      </c:pt>
                      <c:pt idx="29">
                        <c:v>0</c:v>
                      </c:pt>
                    </c:numCache>
                  </c:numRef>
                </c:val>
              </c15:ser>
            </c15:filteredBarSeries>
          </c:ext>
        </c:extLst>
      </c:barChart>
      <c:catAx>
        <c:axId val="2045470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539960"/>
        <c:crosses val="autoZero"/>
        <c:auto val="1"/>
        <c:lblAlgn val="ctr"/>
        <c:lblOffset val="100"/>
        <c:noMultiLvlLbl val="0"/>
      </c:catAx>
      <c:valAx>
        <c:axId val="2045399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547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5. Euthanasia Requests Per 100,000 Palliative Patients in Administrative Regions</a:t>
            </a:r>
          </a:p>
          <a:p>
            <a:pPr>
              <a:defRPr/>
            </a:pPr>
            <a:r>
              <a:rPr lang="en-US"/>
              <a:t>2016 and 2017</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2017</c:v>
          </c:tx>
          <c:spPr>
            <a:solidFill>
              <a:schemeClr val="tx1">
                <a:lumMod val="50000"/>
                <a:lumOff val="50000"/>
              </a:schemeClr>
            </a:solidFill>
            <a:ln>
              <a:noFill/>
            </a:ln>
            <a:effectLst/>
          </c:spPr>
          <c:invertIfNegative val="0"/>
          <c:cat>
            <c:strRef>
              <c:extLst>
                <c:ext xmlns:c15="http://schemas.microsoft.com/office/drawing/2012/chart" uri="{02D57815-91ED-43cb-92C2-25804820EDAC}">
                  <c15:fullRef>
                    <c15:sqref>'Euthanasia Tables'!$B$44:$B$78</c15:sqref>
                  </c15:fullRef>
                </c:ext>
              </c:extLst>
              <c:f>('Euthanasia Tables'!$B$44:$B$47,'Euthanasia Tables'!$B$51:$B$53,'Euthanasia Tables'!$B$62:$B$66,'Euthanasia Tables'!$B$69:$B$73,'Euthanasia Tables'!$B$77:$B$78)</c:f>
              <c:strCache>
                <c:ptCount val="19"/>
                <c:pt idx="0">
                  <c:v>Province Wide</c:v>
                </c:pt>
                <c:pt idx="1">
                  <c:v>Bas-Saint-Laurent-01</c:v>
                </c:pt>
                <c:pt idx="2">
                  <c:v>Saguenay Lac-Saint-Jean-02</c:v>
                </c:pt>
                <c:pt idx="3">
                  <c:v>NATIONAL CAPITAL-03</c:v>
                </c:pt>
                <c:pt idx="4">
                  <c:v>Mauricie-et-Centre-du-Québec-04</c:v>
                </c:pt>
                <c:pt idx="5">
                  <c:v>Estrie-05</c:v>
                </c:pt>
                <c:pt idx="6">
                  <c:v>MONTREAL -06</c:v>
                </c:pt>
                <c:pt idx="7">
                  <c:v>Outaouais-07</c:v>
                </c:pt>
                <c:pt idx="8">
                  <c:v>Abitibi-Témiscamingue-08</c:v>
                </c:pt>
                <c:pt idx="9">
                  <c:v>Côte-Nord-09</c:v>
                </c:pt>
                <c:pt idx="10">
                  <c:v>Nord du Quebec -10</c:v>
                </c:pt>
                <c:pt idx="11">
                  <c:v>GASPÉSPIE-ÎLES-DE-LA-MADELEINE -11</c:v>
                </c:pt>
                <c:pt idx="12">
                  <c:v>Chaudière-Appalaches-12</c:v>
                </c:pt>
                <c:pt idx="13">
                  <c:v> Laval-13</c:v>
                </c:pt>
                <c:pt idx="14">
                  <c:v>Lanaudière-14</c:v>
                </c:pt>
                <c:pt idx="15">
                  <c:v>Laurentides-15</c:v>
                </c:pt>
                <c:pt idx="16">
                  <c:v>MONTÉRÉGIE -16</c:v>
                </c:pt>
                <c:pt idx="17">
                  <c:v>Nunavik -17</c:v>
                </c:pt>
                <c:pt idx="18">
                  <c:v>Terres-Cries-de-la-Baie-James-18</c:v>
                </c:pt>
              </c:strCache>
            </c:strRef>
          </c:cat>
          <c:val>
            <c:numRef>
              <c:extLst>
                <c:ext xmlns:c15="http://schemas.microsoft.com/office/drawing/2012/chart" uri="{02D57815-91ED-43cb-92C2-25804820EDAC}">
                  <c15:fullRef>
                    <c15:sqref>'Euthanasia Tables'!$H$44:$H$78</c15:sqref>
                  </c15:fullRef>
                </c:ext>
              </c:extLst>
              <c:f>('Euthanasia Tables'!$H$44:$H$47,'Euthanasia Tables'!$H$51:$H$53,'Euthanasia Tables'!$H$62:$H$66,'Euthanasia Tables'!$H$69:$H$73,'Euthanasia Tables'!$H$77:$H$78)</c:f>
              <c:numCache>
                <c:formatCode>#,##0</c:formatCode>
                <c:ptCount val="19"/>
                <c:pt idx="0">
                  <c:v>2036.0192194683536</c:v>
                </c:pt>
                <c:pt idx="1">
                  <c:v>2627.5115919629056</c:v>
                </c:pt>
                <c:pt idx="2">
                  <c:v>1443.3919711321605</c:v>
                </c:pt>
                <c:pt idx="3">
                  <c:v>1690.2188972014408</c:v>
                </c:pt>
                <c:pt idx="4">
                  <c:v>1132.3862466543133</c:v>
                </c:pt>
                <c:pt idx="5">
                  <c:v>1998.9195029713667</c:v>
                </c:pt>
                <c:pt idx="6">
                  <c:v>1116.6897506925206</c:v>
                </c:pt>
                <c:pt idx="7">
                  <c:v>1038.6819484240689</c:v>
                </c:pt>
                <c:pt idx="8">
                  <c:v>1558.4415584415585</c:v>
                </c:pt>
                <c:pt idx="9">
                  <c:v>1353.1799729364006</c:v>
                </c:pt>
                <c:pt idx="10">
                  <c:v>0</c:v>
                </c:pt>
                <c:pt idx="11">
                  <c:v>575.81573896353166</c:v>
                </c:pt>
                <c:pt idx="12">
                  <c:v>1667.8752719361855</c:v>
                </c:pt>
                <c:pt idx="13">
                  <c:v>3930.9683604985617</c:v>
                </c:pt>
                <c:pt idx="14">
                  <c:v>3364.2293168554756</c:v>
                </c:pt>
                <c:pt idx="15">
                  <c:v>2162.7565982404694</c:v>
                </c:pt>
                <c:pt idx="16">
                  <c:v>1497.9142965491089</c:v>
                </c:pt>
                <c:pt idx="17">
                  <c:v>0</c:v>
                </c:pt>
                <c:pt idx="18">
                  <c:v>0</c:v>
                </c:pt>
              </c:numCache>
            </c:numRef>
          </c:val>
        </c:ser>
        <c:ser>
          <c:idx val="3"/>
          <c:order val="3"/>
          <c:tx>
            <c:v>2016</c:v>
          </c:tx>
          <c:spPr>
            <a:solidFill>
              <a:srgbClr val="7030A0"/>
            </a:solidFill>
            <a:ln>
              <a:noFill/>
            </a:ln>
            <a:effectLst/>
          </c:spPr>
          <c:invertIfNegative val="0"/>
          <c:cat>
            <c:strRef>
              <c:extLst>
                <c:ext xmlns:c15="http://schemas.microsoft.com/office/drawing/2012/chart" uri="{02D57815-91ED-43cb-92C2-25804820EDAC}">
                  <c15:fullRef>
                    <c15:sqref>'Euthanasia Tables'!$B$44:$B$78</c15:sqref>
                  </c15:fullRef>
                </c:ext>
              </c:extLst>
              <c:f>('Euthanasia Tables'!$B$44:$B$47,'Euthanasia Tables'!$B$51:$B$53,'Euthanasia Tables'!$B$62:$B$66,'Euthanasia Tables'!$B$69:$B$73,'Euthanasia Tables'!$B$77:$B$78)</c:f>
              <c:strCache>
                <c:ptCount val="19"/>
                <c:pt idx="0">
                  <c:v>Province Wide</c:v>
                </c:pt>
                <c:pt idx="1">
                  <c:v>Bas-Saint-Laurent-01</c:v>
                </c:pt>
                <c:pt idx="2">
                  <c:v>Saguenay Lac-Saint-Jean-02</c:v>
                </c:pt>
                <c:pt idx="3">
                  <c:v>NATIONAL CAPITAL-03</c:v>
                </c:pt>
                <c:pt idx="4">
                  <c:v>Mauricie-et-Centre-du-Québec-04</c:v>
                </c:pt>
                <c:pt idx="5">
                  <c:v>Estrie-05</c:v>
                </c:pt>
                <c:pt idx="6">
                  <c:v>MONTREAL -06</c:v>
                </c:pt>
                <c:pt idx="7">
                  <c:v>Outaouais-07</c:v>
                </c:pt>
                <c:pt idx="8">
                  <c:v>Abitibi-Témiscamingue-08</c:v>
                </c:pt>
                <c:pt idx="9">
                  <c:v>Côte-Nord-09</c:v>
                </c:pt>
                <c:pt idx="10">
                  <c:v>Nord du Quebec -10</c:v>
                </c:pt>
                <c:pt idx="11">
                  <c:v>GASPÉSPIE-ÎLES-DE-LA-MADELEINE -11</c:v>
                </c:pt>
                <c:pt idx="12">
                  <c:v>Chaudière-Appalaches-12</c:v>
                </c:pt>
                <c:pt idx="13">
                  <c:v> Laval-13</c:v>
                </c:pt>
                <c:pt idx="14">
                  <c:v>Lanaudière-14</c:v>
                </c:pt>
                <c:pt idx="15">
                  <c:v>Laurentides-15</c:v>
                </c:pt>
                <c:pt idx="16">
                  <c:v>MONTÉRÉGIE -16</c:v>
                </c:pt>
                <c:pt idx="17">
                  <c:v>Nunavik -17</c:v>
                </c:pt>
                <c:pt idx="18">
                  <c:v>Terres-Cries-de-la-Baie-James-18</c:v>
                </c:pt>
              </c:strCache>
            </c:strRef>
          </c:cat>
          <c:val>
            <c:numRef>
              <c:extLst>
                <c:ext xmlns:c15="http://schemas.microsoft.com/office/drawing/2012/chart" uri="{02D57815-91ED-43cb-92C2-25804820EDAC}">
                  <c15:fullRef>
                    <c15:sqref>'Euthanasia Tables'!$E$44:$E$78</c15:sqref>
                  </c15:fullRef>
                </c:ext>
              </c:extLst>
              <c:f>('Euthanasia Tables'!$E$44:$E$47,'Euthanasia Tables'!$E$51:$E$53,'Euthanasia Tables'!$E$62:$E$66,'Euthanasia Tables'!$E$69:$E$73,'Euthanasia Tables'!$E$77:$E$78)</c:f>
              <c:numCache>
                <c:formatCode>#,##0</c:formatCode>
                <c:ptCount val="19"/>
                <c:pt idx="0">
                  <c:v>1207.5293003433171</c:v>
                </c:pt>
                <c:pt idx="1">
                  <c:v>680.27210884353735</c:v>
                </c:pt>
                <c:pt idx="2">
                  <c:v>518.13471502590676</c:v>
                </c:pt>
                <c:pt idx="3">
                  <c:v>2060.0447141488344</c:v>
                </c:pt>
                <c:pt idx="4">
                  <c:v>739.80131050517855</c:v>
                </c:pt>
                <c:pt idx="5">
                  <c:v>1115.8021712907118</c:v>
                </c:pt>
                <c:pt idx="6">
                  <c:v>1468.4160222434616</c:v>
                </c:pt>
                <c:pt idx="7">
                  <c:v>665.68047337278108</c:v>
                </c:pt>
                <c:pt idx="8">
                  <c:v>634.92063492063494</c:v>
                </c:pt>
                <c:pt idx="9">
                  <c:v>273.59781121751024</c:v>
                </c:pt>
                <c:pt idx="10">
                  <c:v>0</c:v>
                </c:pt>
                <c:pt idx="11">
                  <c:v>559.28411633109624</c:v>
                </c:pt>
                <c:pt idx="12">
                  <c:v>1021.180030257186</c:v>
                </c:pt>
                <c:pt idx="13">
                  <c:v>2589.5316804407712</c:v>
                </c:pt>
                <c:pt idx="14">
                  <c:v>2511.961722488038</c:v>
                </c:pt>
                <c:pt idx="15">
                  <c:v>1097.8043912175649</c:v>
                </c:pt>
                <c:pt idx="16">
                  <c:v>859.29108485499455</c:v>
                </c:pt>
                <c:pt idx="17">
                  <c:v>0</c:v>
                </c:pt>
                <c:pt idx="18">
                  <c:v>0</c:v>
                </c:pt>
              </c:numCache>
            </c:numRef>
          </c:val>
        </c:ser>
        <c:dLbls>
          <c:showLegendKey val="0"/>
          <c:showVal val="0"/>
          <c:showCatName val="0"/>
          <c:showSerName val="0"/>
          <c:showPercent val="0"/>
          <c:showBubbleSize val="0"/>
        </c:dLbls>
        <c:gapWidth val="182"/>
        <c:axId val="429449536"/>
        <c:axId val="429452280"/>
        <c:extLst>
          <c:ext xmlns:c15="http://schemas.microsoft.com/office/drawing/2012/chart" uri="{02D57815-91ED-43cb-92C2-25804820EDAC}">
            <c15:filteredBarSeries>
              <c15:ser>
                <c:idx val="1"/>
                <c:order val="1"/>
                <c:tx>
                  <c:v>Jun-Dec 2017</c:v>
                </c:tx>
                <c:spPr>
                  <a:solidFill>
                    <a:schemeClr val="accent2"/>
                  </a:solidFill>
                  <a:ln>
                    <a:noFill/>
                  </a:ln>
                  <a:effectLst/>
                </c:spPr>
                <c:invertIfNegative val="0"/>
                <c:cat>
                  <c:strRef>
                    <c:extLst>
                      <c:ext uri="{02D57815-91ED-43cb-92C2-25804820EDAC}">
                        <c15:fullRef>
                          <c15:sqref>'Euthanasia Tables'!$B$44:$B$78</c15:sqref>
                        </c15:fullRef>
                        <c15:formulaRef>
                          <c15:sqref>('Euthanasia Tables'!$B$44:$B$47,'Euthanasia Tables'!$B$51:$B$53,'Euthanasia Tables'!$B$62:$B$66,'Euthanasia Tables'!$B$69:$B$73,'Euthanasia Tables'!$B$77:$B$78)</c15:sqref>
                        </c15:formulaRef>
                      </c:ext>
                    </c:extLst>
                    <c:strCache>
                      <c:ptCount val="19"/>
                      <c:pt idx="0">
                        <c:v>Province Wide</c:v>
                      </c:pt>
                      <c:pt idx="1">
                        <c:v>Bas-Saint-Laurent-01</c:v>
                      </c:pt>
                      <c:pt idx="2">
                        <c:v>Saguenay Lac-Saint-Jean-02</c:v>
                      </c:pt>
                      <c:pt idx="3">
                        <c:v>NATIONAL CAPITAL-03</c:v>
                      </c:pt>
                      <c:pt idx="4">
                        <c:v>Mauricie-et-Centre-du-Québec-04</c:v>
                      </c:pt>
                      <c:pt idx="5">
                        <c:v>Estrie-05</c:v>
                      </c:pt>
                      <c:pt idx="6">
                        <c:v>MONTREAL -06</c:v>
                      </c:pt>
                      <c:pt idx="7">
                        <c:v>Outaouais-07</c:v>
                      </c:pt>
                      <c:pt idx="8">
                        <c:v>Abitibi-Témiscamingue-08</c:v>
                      </c:pt>
                      <c:pt idx="9">
                        <c:v>Côte-Nord-09</c:v>
                      </c:pt>
                      <c:pt idx="10">
                        <c:v>Nord du Quebec -10</c:v>
                      </c:pt>
                      <c:pt idx="11">
                        <c:v>GASPÉSPIE-ÎLES-DE-LA-MADELEINE -11</c:v>
                      </c:pt>
                      <c:pt idx="12">
                        <c:v>Chaudière-Appalaches-12</c:v>
                      </c:pt>
                      <c:pt idx="13">
                        <c:v> Laval-13</c:v>
                      </c:pt>
                      <c:pt idx="14">
                        <c:v>Lanaudière-14</c:v>
                      </c:pt>
                      <c:pt idx="15">
                        <c:v>Laurentides-15</c:v>
                      </c:pt>
                      <c:pt idx="16">
                        <c:v>MONTÉRÉGIE -16</c:v>
                      </c:pt>
                      <c:pt idx="17">
                        <c:v>Nunavik -17</c:v>
                      </c:pt>
                      <c:pt idx="18">
                        <c:v>Terres-Cries-de-la-Baie-James-18</c:v>
                      </c:pt>
                    </c:strCache>
                  </c:strRef>
                </c:cat>
                <c:val>
                  <c:numRef>
                    <c:extLst>
                      <c:ext uri="{02D57815-91ED-43cb-92C2-25804820EDAC}">
                        <c15:fullRef>
                          <c15:sqref>'Euthanasia Tables'!$G$44:$G$78</c15:sqref>
                        </c15:fullRef>
                        <c15:formulaRef>
                          <c15:sqref>('Euthanasia Tables'!$G$44:$G$47,'Euthanasia Tables'!$G$51:$G$53,'Euthanasia Tables'!$G$62:$G$66,'Euthanasia Tables'!$G$69:$G$73,'Euthanasia Tables'!$G$77:$G$78)</c15:sqref>
                        </c15:formulaRef>
                      </c:ext>
                    </c:extLst>
                    <c:numCache>
                      <c:formatCode>#,##0</c:formatCode>
                      <c:ptCount val="19"/>
                      <c:pt idx="1">
                        <c:v>0</c:v>
                      </c:pt>
                      <c:pt idx="2">
                        <c:v>0</c:v>
                      </c:pt>
                      <c:pt idx="4">
                        <c:v>0</c:v>
                      </c:pt>
                      <c:pt idx="5">
                        <c:v>0</c:v>
                      </c:pt>
                      <c:pt idx="7">
                        <c:v>0</c:v>
                      </c:pt>
                      <c:pt idx="8">
                        <c:v>0</c:v>
                      </c:pt>
                      <c:pt idx="9">
                        <c:v>0</c:v>
                      </c:pt>
                      <c:pt idx="10">
                        <c:v>0</c:v>
                      </c:pt>
                      <c:pt idx="12">
                        <c:v>0</c:v>
                      </c:pt>
                      <c:pt idx="13">
                        <c:v>0</c:v>
                      </c:pt>
                      <c:pt idx="14">
                        <c:v>0</c:v>
                      </c:pt>
                      <c:pt idx="15">
                        <c:v>0</c:v>
                      </c:pt>
                      <c:pt idx="17">
                        <c:v>0</c:v>
                      </c:pt>
                      <c:pt idx="18">
                        <c:v>0</c:v>
                      </c:pt>
                    </c:numCache>
                  </c:numRef>
                </c:val>
              </c15:ser>
            </c15:filteredBarSeries>
            <c15:filteredBarSeries>
              <c15:ser>
                <c:idx val="2"/>
                <c:order val="2"/>
                <c:tx>
                  <c:v>Dec-June 2017</c:v>
                </c:tx>
                <c:spPr>
                  <a:solidFill>
                    <a:schemeClr val="accent3"/>
                  </a:solidFill>
                  <a:ln>
                    <a:noFill/>
                  </a:ln>
                  <a:effectLst/>
                </c:spPr>
                <c:invertIfNegative val="0"/>
                <c:cat>
                  <c:strRef>
                    <c:extLst>
                      <c:ext xmlns:c15="http://schemas.microsoft.com/office/drawing/2012/chart" uri="{02D57815-91ED-43cb-92C2-25804820EDAC}">
                        <c15:fullRef>
                          <c15:sqref>'Euthanasia Tables'!$B$44:$B$78</c15:sqref>
                        </c15:fullRef>
                        <c15:formulaRef>
                          <c15:sqref>('Euthanasia Tables'!$B$44:$B$47,'Euthanasia Tables'!$B$51:$B$53,'Euthanasia Tables'!$B$62:$B$66,'Euthanasia Tables'!$B$69:$B$73,'Euthanasia Tables'!$B$77:$B$78)</c15:sqref>
                        </c15:formulaRef>
                      </c:ext>
                    </c:extLst>
                    <c:strCache>
                      <c:ptCount val="19"/>
                      <c:pt idx="0">
                        <c:v>Province Wide</c:v>
                      </c:pt>
                      <c:pt idx="1">
                        <c:v>Bas-Saint-Laurent-01</c:v>
                      </c:pt>
                      <c:pt idx="2">
                        <c:v>Saguenay Lac-Saint-Jean-02</c:v>
                      </c:pt>
                      <c:pt idx="3">
                        <c:v>NATIONAL CAPITAL-03</c:v>
                      </c:pt>
                      <c:pt idx="4">
                        <c:v>Mauricie-et-Centre-du-Québec-04</c:v>
                      </c:pt>
                      <c:pt idx="5">
                        <c:v>Estrie-05</c:v>
                      </c:pt>
                      <c:pt idx="6">
                        <c:v>MONTREAL -06</c:v>
                      </c:pt>
                      <c:pt idx="7">
                        <c:v>Outaouais-07</c:v>
                      </c:pt>
                      <c:pt idx="8">
                        <c:v>Abitibi-Témiscamingue-08</c:v>
                      </c:pt>
                      <c:pt idx="9">
                        <c:v>Côte-Nord-09</c:v>
                      </c:pt>
                      <c:pt idx="10">
                        <c:v>Nord du Quebec -10</c:v>
                      </c:pt>
                      <c:pt idx="11">
                        <c:v>GASPÉSPIE-ÎLES-DE-LA-MADELEINE -11</c:v>
                      </c:pt>
                      <c:pt idx="12">
                        <c:v>Chaudière-Appalaches-12</c:v>
                      </c:pt>
                      <c:pt idx="13">
                        <c:v> Laval-13</c:v>
                      </c:pt>
                      <c:pt idx="14">
                        <c:v>Lanaudière-14</c:v>
                      </c:pt>
                      <c:pt idx="15">
                        <c:v>Laurentides-15</c:v>
                      </c:pt>
                      <c:pt idx="16">
                        <c:v>MONTÉRÉGIE -16</c:v>
                      </c:pt>
                      <c:pt idx="17">
                        <c:v>Nunavik -17</c:v>
                      </c:pt>
                      <c:pt idx="18">
                        <c:v>Terres-Cries-de-la-Baie-James-18</c:v>
                      </c:pt>
                    </c:strCache>
                  </c:strRef>
                </c:cat>
                <c:val>
                  <c:numRef>
                    <c:extLst>
                      <c:ext xmlns:c15="http://schemas.microsoft.com/office/drawing/2012/chart" uri="{02D57815-91ED-43cb-92C2-25804820EDAC}">
                        <c15:fullRef>
                          <c15:sqref>'Euthanasia Tables'!$F$44:$F$78</c15:sqref>
                        </c15:fullRef>
                        <c15:formulaRef>
                          <c15:sqref>('Euthanasia Tables'!$F$44:$F$47,'Euthanasia Tables'!$F$51:$F$53,'Euthanasia Tables'!$F$62:$F$66,'Euthanasia Tables'!$F$69:$F$73,'Euthanasia Tables'!$F$77:$F$78)</c15:sqref>
                        </c15:formulaRef>
                      </c:ext>
                    </c:extLst>
                    <c:numCache>
                      <c:formatCode>#,##0</c:formatCode>
                      <c:ptCount val="19"/>
                      <c:pt idx="1">
                        <c:v>1832.9938900203665</c:v>
                      </c:pt>
                      <c:pt idx="2">
                        <c:v>1533.7423312883436</c:v>
                      </c:pt>
                      <c:pt idx="4">
                        <c:v>971.65991902834014</c:v>
                      </c:pt>
                      <c:pt idx="5">
                        <c:v>1735.106998264893</c:v>
                      </c:pt>
                      <c:pt idx="7">
                        <c:v>1180.5555555555554</c:v>
                      </c:pt>
                      <c:pt idx="8">
                        <c:v>936.32958801498125</c:v>
                      </c:pt>
                      <c:pt idx="9">
                        <c:v>268.81720430107526</c:v>
                      </c:pt>
                      <c:pt idx="10">
                        <c:v>0</c:v>
                      </c:pt>
                      <c:pt idx="12">
                        <c:v>1494.5652173913045</c:v>
                      </c:pt>
                      <c:pt idx="13">
                        <c:v>3646.8330134357007</c:v>
                      </c:pt>
                      <c:pt idx="14">
                        <c:v>3228.2282282282285</c:v>
                      </c:pt>
                      <c:pt idx="15">
                        <c:v>1521.7391304347827</c:v>
                      </c:pt>
                      <c:pt idx="17">
                        <c:v>0</c:v>
                      </c:pt>
                      <c:pt idx="18">
                        <c:v>0</c:v>
                      </c:pt>
                    </c:numCache>
                  </c:numRef>
                </c:val>
              </c15:ser>
            </c15:filteredBarSeries>
            <c15:filteredBarSeries>
              <c15:ser>
                <c:idx val="4"/>
                <c:order val="4"/>
                <c:tx>
                  <c:v>Jun-Dec 2016</c:v>
                </c:tx>
                <c:spPr>
                  <a:solidFill>
                    <a:schemeClr val="accent5"/>
                  </a:solidFill>
                  <a:ln>
                    <a:noFill/>
                  </a:ln>
                  <a:effectLst/>
                </c:spPr>
                <c:invertIfNegative val="0"/>
                <c:cat>
                  <c:strRef>
                    <c:extLst>
                      <c:ext xmlns:c15="http://schemas.microsoft.com/office/drawing/2012/chart" uri="{02D57815-91ED-43cb-92C2-25804820EDAC}">
                        <c15:fullRef>
                          <c15:sqref>'Euthanasia Tables'!$B$44:$B$78</c15:sqref>
                        </c15:fullRef>
                        <c15:formulaRef>
                          <c15:sqref>('Euthanasia Tables'!$B$44:$B$47,'Euthanasia Tables'!$B$51:$B$53,'Euthanasia Tables'!$B$62:$B$66,'Euthanasia Tables'!$B$69:$B$73,'Euthanasia Tables'!$B$77:$B$78)</c15:sqref>
                        </c15:formulaRef>
                      </c:ext>
                    </c:extLst>
                    <c:strCache>
                      <c:ptCount val="19"/>
                      <c:pt idx="0">
                        <c:v>Province Wide</c:v>
                      </c:pt>
                      <c:pt idx="1">
                        <c:v>Bas-Saint-Laurent-01</c:v>
                      </c:pt>
                      <c:pt idx="2">
                        <c:v>Saguenay Lac-Saint-Jean-02</c:v>
                      </c:pt>
                      <c:pt idx="3">
                        <c:v>NATIONAL CAPITAL-03</c:v>
                      </c:pt>
                      <c:pt idx="4">
                        <c:v>Mauricie-et-Centre-du-Québec-04</c:v>
                      </c:pt>
                      <c:pt idx="5">
                        <c:v>Estrie-05</c:v>
                      </c:pt>
                      <c:pt idx="6">
                        <c:v>MONTREAL -06</c:v>
                      </c:pt>
                      <c:pt idx="7">
                        <c:v>Outaouais-07</c:v>
                      </c:pt>
                      <c:pt idx="8">
                        <c:v>Abitibi-Témiscamingue-08</c:v>
                      </c:pt>
                      <c:pt idx="9">
                        <c:v>Côte-Nord-09</c:v>
                      </c:pt>
                      <c:pt idx="10">
                        <c:v>Nord du Quebec -10</c:v>
                      </c:pt>
                      <c:pt idx="11">
                        <c:v>GASPÉSPIE-ÎLES-DE-LA-MADELEINE -11</c:v>
                      </c:pt>
                      <c:pt idx="12">
                        <c:v>Chaudière-Appalaches-12</c:v>
                      </c:pt>
                      <c:pt idx="13">
                        <c:v> Laval-13</c:v>
                      </c:pt>
                      <c:pt idx="14">
                        <c:v>Lanaudière-14</c:v>
                      </c:pt>
                      <c:pt idx="15">
                        <c:v>Laurentides-15</c:v>
                      </c:pt>
                      <c:pt idx="16">
                        <c:v>MONTÉRÉGIE -16</c:v>
                      </c:pt>
                      <c:pt idx="17">
                        <c:v>Nunavik -17</c:v>
                      </c:pt>
                      <c:pt idx="18">
                        <c:v>Terres-Cries-de-la-Baie-James-18</c:v>
                      </c:pt>
                    </c:strCache>
                  </c:strRef>
                </c:cat>
                <c:val>
                  <c:numRef>
                    <c:extLst>
                      <c:ext xmlns:c15="http://schemas.microsoft.com/office/drawing/2012/chart" uri="{02D57815-91ED-43cb-92C2-25804820EDAC}">
                        <c15:fullRef>
                          <c15:sqref>'Euthanasia Tables'!$D$44:$D$78</c15:sqref>
                        </c15:fullRef>
                        <c15:formulaRef>
                          <c15:sqref>('Euthanasia Tables'!$D$44:$D$47,'Euthanasia Tables'!$D$51:$D$53,'Euthanasia Tables'!$D$62:$D$66,'Euthanasia Tables'!$D$69:$D$73,'Euthanasia Tables'!$D$77:$D$78)</c15:sqref>
                        </c15:formulaRef>
                      </c:ext>
                    </c:extLst>
                    <c:numCache>
                      <c:formatCode>#,##0</c:formatCode>
                      <c:ptCount val="19"/>
                      <c:pt idx="1">
                        <c:v>909.09090909090901</c:v>
                      </c:pt>
                      <c:pt idx="2">
                        <c:v>1157.4074074074074</c:v>
                      </c:pt>
                      <c:pt idx="4">
                        <c:v>1033.59173126615</c:v>
                      </c:pt>
                      <c:pt idx="5">
                        <c:v>1130.2475780409043</c:v>
                      </c:pt>
                      <c:pt idx="7">
                        <c:v>768.63950807071478</c:v>
                      </c:pt>
                      <c:pt idx="8">
                        <c:v>665.1884700665189</c:v>
                      </c:pt>
                      <c:pt idx="9">
                        <c:v>247.52475247524754</c:v>
                      </c:pt>
                      <c:pt idx="10">
                        <c:v>0</c:v>
                      </c:pt>
                      <c:pt idx="12">
                        <c:v>1535.0877192982455</c:v>
                      </c:pt>
                      <c:pt idx="13">
                        <c:v>3503.184713375796</c:v>
                      </c:pt>
                      <c:pt idx="14">
                        <c:v>2894.1355674028941</c:v>
                      </c:pt>
                      <c:pt idx="15">
                        <c:v>1301.518438177874</c:v>
                      </c:pt>
                      <c:pt idx="17">
                        <c:v>0</c:v>
                      </c:pt>
                      <c:pt idx="18">
                        <c:v>0</c:v>
                      </c:pt>
                    </c:numCache>
                  </c:numRef>
                </c:val>
              </c15:ser>
            </c15:filteredBarSeries>
            <c15:filteredBarSeries>
              <c15:ser>
                <c:idx val="5"/>
                <c:order val="5"/>
                <c:tx>
                  <c:v>Dec-Jun 2016</c:v>
                </c:tx>
                <c:spPr>
                  <a:solidFill>
                    <a:schemeClr val="accent6"/>
                  </a:solidFill>
                  <a:ln>
                    <a:noFill/>
                  </a:ln>
                  <a:effectLst/>
                </c:spPr>
                <c:invertIfNegative val="0"/>
                <c:cat>
                  <c:strRef>
                    <c:extLst>
                      <c:ext xmlns:c15="http://schemas.microsoft.com/office/drawing/2012/chart" uri="{02D57815-91ED-43cb-92C2-25804820EDAC}">
                        <c15:fullRef>
                          <c15:sqref>'Euthanasia Tables'!$B$44:$B$78</c15:sqref>
                        </c15:fullRef>
                        <c15:formulaRef>
                          <c15:sqref>('Euthanasia Tables'!$B$44:$B$47,'Euthanasia Tables'!$B$51:$B$53,'Euthanasia Tables'!$B$62:$B$66,'Euthanasia Tables'!$B$69:$B$73,'Euthanasia Tables'!$B$77:$B$78)</c15:sqref>
                        </c15:formulaRef>
                      </c:ext>
                    </c:extLst>
                    <c:strCache>
                      <c:ptCount val="19"/>
                      <c:pt idx="0">
                        <c:v>Province Wide</c:v>
                      </c:pt>
                      <c:pt idx="1">
                        <c:v>Bas-Saint-Laurent-01</c:v>
                      </c:pt>
                      <c:pt idx="2">
                        <c:v>Saguenay Lac-Saint-Jean-02</c:v>
                      </c:pt>
                      <c:pt idx="3">
                        <c:v>NATIONAL CAPITAL-03</c:v>
                      </c:pt>
                      <c:pt idx="4">
                        <c:v>Mauricie-et-Centre-du-Québec-04</c:v>
                      </c:pt>
                      <c:pt idx="5">
                        <c:v>Estrie-05</c:v>
                      </c:pt>
                      <c:pt idx="6">
                        <c:v>MONTREAL -06</c:v>
                      </c:pt>
                      <c:pt idx="7">
                        <c:v>Outaouais-07</c:v>
                      </c:pt>
                      <c:pt idx="8">
                        <c:v>Abitibi-Témiscamingue-08</c:v>
                      </c:pt>
                      <c:pt idx="9">
                        <c:v>Côte-Nord-09</c:v>
                      </c:pt>
                      <c:pt idx="10">
                        <c:v>Nord du Quebec -10</c:v>
                      </c:pt>
                      <c:pt idx="11">
                        <c:v>GASPÉSPIE-ÎLES-DE-LA-MADELEINE -11</c:v>
                      </c:pt>
                      <c:pt idx="12">
                        <c:v>Chaudière-Appalaches-12</c:v>
                      </c:pt>
                      <c:pt idx="13">
                        <c:v> Laval-13</c:v>
                      </c:pt>
                      <c:pt idx="14">
                        <c:v>Lanaudière-14</c:v>
                      </c:pt>
                      <c:pt idx="15">
                        <c:v>Laurentides-15</c:v>
                      </c:pt>
                      <c:pt idx="16">
                        <c:v>MONTÉRÉGIE -16</c:v>
                      </c:pt>
                      <c:pt idx="17">
                        <c:v>Nunavik -17</c:v>
                      </c:pt>
                      <c:pt idx="18">
                        <c:v>Terres-Cries-de-la-Baie-James-18</c:v>
                      </c:pt>
                    </c:strCache>
                  </c:strRef>
                </c:cat>
                <c:val>
                  <c:numRef>
                    <c:extLst>
                      <c:ext xmlns:c15="http://schemas.microsoft.com/office/drawing/2012/chart" uri="{02D57815-91ED-43cb-92C2-25804820EDAC}">
                        <c15:fullRef>
                          <c15:sqref>'Euthanasia Tables'!$C$44:$C$78</c15:sqref>
                        </c15:fullRef>
                        <c15:formulaRef>
                          <c15:sqref>('Euthanasia Tables'!$C$44:$C$47,'Euthanasia Tables'!$C$51:$C$53,'Euthanasia Tables'!$C$62:$C$66,'Euthanasia Tables'!$C$69:$C$73,'Euthanasia Tables'!$C$77:$C$78)</c15:sqref>
                        </c15:formulaRef>
                      </c:ext>
                    </c:extLst>
                    <c:numCache>
                      <c:formatCode>#,##0</c:formatCode>
                      <c:ptCount val="19"/>
                      <c:pt idx="1">
                        <c:v>468.16479400749063</c:v>
                      </c:pt>
                      <c:pt idx="2">
                        <c:v>55.803571428571423</c:v>
                      </c:pt>
                      <c:pt idx="4">
                        <c:v>456.62100456621005</c:v>
                      </c:pt>
                      <c:pt idx="5">
                        <c:v>1097.3936899862824</c:v>
                      </c:pt>
                      <c:pt idx="7">
                        <c:v>570.20669992872422</c:v>
                      </c:pt>
                      <c:pt idx="8">
                        <c:v>558.65921787709499</c:v>
                      </c:pt>
                      <c:pt idx="9">
                        <c:v>305.81039755351685</c:v>
                      </c:pt>
                      <c:pt idx="10">
                        <c:v>0</c:v>
                      </c:pt>
                      <c:pt idx="12">
                        <c:v>470.21943573667716</c:v>
                      </c:pt>
                      <c:pt idx="13">
                        <c:v>1603.6655211912941</c:v>
                      </c:pt>
                      <c:pt idx="14">
                        <c:v>2092.050209205021</c:v>
                      </c:pt>
                      <c:pt idx="15">
                        <c:v>924.21441774491689</c:v>
                      </c:pt>
                      <c:pt idx="17">
                        <c:v>0</c:v>
                      </c:pt>
                      <c:pt idx="18">
                        <c:v>0</c:v>
                      </c:pt>
                    </c:numCache>
                  </c:numRef>
                </c:val>
              </c15:ser>
            </c15:filteredBarSeries>
          </c:ext>
        </c:extLst>
      </c:barChart>
      <c:catAx>
        <c:axId val="4294495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452280"/>
        <c:crosses val="autoZero"/>
        <c:auto val="1"/>
        <c:lblAlgn val="ctr"/>
        <c:lblOffset val="100"/>
        <c:noMultiLvlLbl val="0"/>
      </c:catAx>
      <c:valAx>
        <c:axId val="42945228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4495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1. Number</a:t>
            </a:r>
            <a:r>
              <a:rPr lang="en-US" baseline="0"/>
              <a:t> of Euthanasia Requests Province Wide</a:t>
            </a:r>
          </a:p>
          <a:p>
            <a:pPr>
              <a:defRPr/>
            </a:pPr>
            <a:r>
              <a:rPr lang="en-US" baseline="0"/>
              <a:t>2016 and 2017</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v>2016</c:v>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'Euthanasia Tables'!$B$6:$B$40</c15:sqref>
                  </c15:fullRef>
                </c:ext>
              </c:extLst>
              <c:f>'Euthanasia Tables'!$B$6</c:f>
              <c:strCache>
                <c:ptCount val="1"/>
                <c:pt idx="0">
                  <c:v>Province Wide</c:v>
                </c:pt>
              </c:strCache>
            </c:strRef>
          </c:cat>
          <c:val>
            <c:numRef>
              <c:extLst>
                <c:ext xmlns:c15="http://schemas.microsoft.com/office/drawing/2012/chart" uri="{02D57815-91ED-43cb-92C2-25804820EDAC}">
                  <c15:fullRef>
                    <c15:sqref>'Euthanasia Tables'!$E$6:$E$40</c15:sqref>
                  </c15:fullRef>
                </c:ext>
              </c:extLst>
              <c:f>'Euthanasia Tables'!$E$6</c:f>
              <c:numCache>
                <c:formatCode>#,##0</c:formatCode>
                <c:ptCount val="1"/>
                <c:pt idx="0">
                  <c:v>714</c:v>
                </c:pt>
              </c:numCache>
            </c:numRef>
          </c:val>
        </c:ser>
        <c:ser>
          <c:idx val="0"/>
          <c:order val="1"/>
          <c:tx>
            <c:v>2017</c:v>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'Euthanasia Tables'!$B$6:$B$40</c15:sqref>
                  </c15:fullRef>
                </c:ext>
              </c:extLst>
              <c:f>'Euthanasia Tables'!$B$6</c:f>
              <c:strCache>
                <c:ptCount val="1"/>
                <c:pt idx="0">
                  <c:v>Province Wide</c:v>
                </c:pt>
              </c:strCache>
            </c:strRef>
          </c:cat>
          <c:val>
            <c:numRef>
              <c:extLst>
                <c:ext xmlns:c15="http://schemas.microsoft.com/office/drawing/2012/chart" uri="{02D57815-91ED-43cb-92C2-25804820EDAC}">
                  <c15:fullRef>
                    <c15:sqref>'Euthanasia Tables'!$H$6:$H$40</c15:sqref>
                  </c15:fullRef>
                </c:ext>
              </c:extLst>
              <c:f>'Euthanasia Tables'!$H$6</c:f>
              <c:numCache>
                <c:formatCode>#,##0</c:formatCode>
                <c:ptCount val="1"/>
                <c:pt idx="0">
                  <c:v>1178</c:v>
                </c:pt>
              </c:numCache>
            </c:numRef>
          </c:val>
        </c:ser>
        <c:dLbls>
          <c:dLblPos val="outEnd"/>
          <c:showLegendKey val="0"/>
          <c:showVal val="1"/>
          <c:showCatName val="0"/>
          <c:showSerName val="0"/>
          <c:showPercent val="0"/>
          <c:showBubbleSize val="0"/>
        </c:dLbls>
        <c:gapWidth val="182"/>
        <c:axId val="429449928"/>
        <c:axId val="429454632"/>
        <c:extLst>
          <c:ext xmlns:c15="http://schemas.microsoft.com/office/drawing/2012/chart" uri="{02D57815-91ED-43cb-92C2-25804820EDAC}">
            <c15:filteredBarSeries>
              <c15:ser>
                <c:idx val="1"/>
                <c:order val="2"/>
                <c:tx>
                  <c:v>June-Dec 2017</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'Euthanasia Tables'!$B$6:$B$40</c15:sqref>
                        </c15:fullRef>
                        <c15:formulaRef>
                          <c15:sqref>'Euthanasia Tables'!$B$6</c15:sqref>
                        </c15:formulaRef>
                      </c:ext>
                    </c:extLst>
                    <c:strCache>
                      <c:ptCount val="1"/>
                      <c:pt idx="0">
                        <c:v>Province Wide</c:v>
                      </c:pt>
                    </c:strCache>
                  </c:strRef>
                </c:cat>
                <c:val>
                  <c:numRef>
                    <c:extLst>
                      <c:ext uri="{02D57815-91ED-43cb-92C2-25804820EDAC}">
                        <c15:fullRef>
                          <c15:sqref>'Euthanasia Tables'!$G$6:$G$40</c15:sqref>
                        </c15:fullRef>
                        <c15:formulaRef>
                          <c15:sqref>'Euthanasia Tables'!$G$6</c15:sqref>
                        </c15:formulaRef>
                      </c:ext>
                    </c:extLst>
                    <c:numCache>
                      <c:formatCode>#,##0</c:formatCode>
                      <c:ptCount val="1"/>
                      <c:pt idx="0" formatCode="General">
                        <c:v>665</c:v>
                      </c:pt>
                    </c:numCache>
                  </c:numRef>
                </c:val>
              </c15:ser>
            </c15:filteredBarSeries>
            <c15:filteredBarSeries>
              <c15:ser>
                <c:idx val="2"/>
                <c:order val="3"/>
                <c:tx>
                  <c:v>Dec-June 2017</c:v>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'Euthanasia Tables'!$B$6:$B$40</c15:sqref>
                        </c15:fullRef>
                        <c15:formulaRef>
                          <c15:sqref>'Euthanasia Tables'!$B$6</c15:sqref>
                        </c15:formulaRef>
                      </c:ext>
                    </c:extLst>
                    <c:strCache>
                      <c:ptCount val="1"/>
                      <c:pt idx="0">
                        <c:v>Province Wide</c:v>
                      </c:pt>
                    </c:strCache>
                  </c:strRef>
                </c:cat>
                <c:val>
                  <c:numRef>
                    <c:extLst>
                      <c:ext xmlns:c15="http://schemas.microsoft.com/office/drawing/2012/chart" uri="{02D57815-91ED-43cb-92C2-25804820EDAC}">
                        <c15:fullRef>
                          <c15:sqref>'Euthanasia Tables'!$F$6:$F$40</c15:sqref>
                        </c15:fullRef>
                        <c15:formulaRef>
                          <c15:sqref>'Euthanasia Tables'!$F$6</c15:sqref>
                        </c15:formulaRef>
                      </c:ext>
                    </c:extLst>
                    <c:numCache>
                      <c:formatCode>#,##0</c:formatCode>
                      <c:ptCount val="1"/>
                      <c:pt idx="0" formatCode="General">
                        <c:v>513</c:v>
                      </c:pt>
                    </c:numCache>
                  </c:numRef>
                </c:val>
              </c15:ser>
            </c15:filteredBarSeries>
            <c15:filteredBarSeries>
              <c15:ser>
                <c:idx val="4"/>
                <c:order val="4"/>
                <c:tx>
                  <c:v>Jun-Dec 2016</c:v>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'Euthanasia Tables'!$B$6:$B$40</c15:sqref>
                        </c15:fullRef>
                        <c15:formulaRef>
                          <c15:sqref>'Euthanasia Tables'!$B$6</c15:sqref>
                        </c15:formulaRef>
                      </c:ext>
                    </c:extLst>
                    <c:strCache>
                      <c:ptCount val="1"/>
                      <c:pt idx="0">
                        <c:v>Province Wide</c:v>
                      </c:pt>
                    </c:strCache>
                  </c:strRef>
                </c:cat>
                <c:val>
                  <c:numRef>
                    <c:extLst>
                      <c:ext xmlns:c15="http://schemas.microsoft.com/office/drawing/2012/chart" uri="{02D57815-91ED-43cb-92C2-25804820EDAC}">
                        <c15:fullRef>
                          <c15:sqref>'Euthanasia Tables'!$D$6:$D$40</c15:sqref>
                        </c15:fullRef>
                        <c15:formulaRef>
                          <c15:sqref>'Euthanasia Tables'!$D$6</c15:sqref>
                        </c15:formulaRef>
                      </c:ext>
                    </c:extLst>
                    <c:numCache>
                      <c:formatCode>#,##0</c:formatCode>
                      <c:ptCount val="1"/>
                      <c:pt idx="0" formatCode="General">
                        <c:v>471</c:v>
                      </c:pt>
                    </c:numCache>
                  </c:numRef>
                </c:val>
              </c15:ser>
            </c15:filteredBarSeries>
            <c15:filteredBarSeries>
              <c15:ser>
                <c:idx val="5"/>
                <c:order val="5"/>
                <c:tx>
                  <c:v>Dec-June 2016</c:v>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'Euthanasia Tables'!$B$6:$B$40</c15:sqref>
                        </c15:fullRef>
                        <c15:formulaRef>
                          <c15:sqref>'Euthanasia Tables'!$B$6</c15:sqref>
                        </c15:formulaRef>
                      </c:ext>
                    </c:extLst>
                    <c:strCache>
                      <c:ptCount val="1"/>
                      <c:pt idx="0">
                        <c:v>Province Wide</c:v>
                      </c:pt>
                    </c:strCache>
                  </c:strRef>
                </c:cat>
                <c:val>
                  <c:numRef>
                    <c:extLst>
                      <c:ext xmlns:c15="http://schemas.microsoft.com/office/drawing/2012/chart" uri="{02D57815-91ED-43cb-92C2-25804820EDAC}">
                        <c15:fullRef>
                          <c15:sqref>'Euthanasia Tables'!$C$6:$C$40</c15:sqref>
                        </c15:fullRef>
                        <c15:formulaRef>
                          <c15:sqref>'Euthanasia Tables'!$C$6</c15:sqref>
                        </c15:formulaRef>
                      </c:ext>
                    </c:extLst>
                    <c:numCache>
                      <c:formatCode>#,##0</c:formatCode>
                      <c:ptCount val="1"/>
                      <c:pt idx="0" formatCode="General">
                        <c:v>243</c:v>
                      </c:pt>
                    </c:numCache>
                  </c:numRef>
                </c:val>
              </c15:ser>
            </c15:filteredBarSeries>
          </c:ext>
        </c:extLst>
      </c:barChart>
      <c:catAx>
        <c:axId val="429449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454632"/>
        <c:crosses val="autoZero"/>
        <c:auto val="1"/>
        <c:lblAlgn val="ctr"/>
        <c:lblOffset val="100"/>
        <c:noMultiLvlLbl val="0"/>
      </c:catAx>
      <c:valAx>
        <c:axId val="4294546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449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6. Euthanasia</a:t>
            </a:r>
            <a:r>
              <a:rPr lang="en-US" baseline="0"/>
              <a:t> Requests Per 100,000 Population in Administrative Regions</a:t>
            </a:r>
          </a:p>
          <a:p>
            <a:pPr>
              <a:defRPr/>
            </a:pPr>
            <a:r>
              <a:rPr lang="en-US" baseline="0"/>
              <a:t>2016 and 2017</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2017</c:v>
          </c:tx>
          <c:spPr>
            <a:solidFill>
              <a:schemeClr val="tx1">
                <a:lumMod val="50000"/>
                <a:lumOff val="50000"/>
              </a:schemeClr>
            </a:solidFill>
            <a:ln>
              <a:noFill/>
            </a:ln>
            <a:effectLst/>
          </c:spPr>
          <c:invertIfNegative val="0"/>
          <c:cat>
            <c:strRef>
              <c:extLst>
                <c:ext xmlns:c15="http://schemas.microsoft.com/office/drawing/2012/chart" uri="{02D57815-91ED-43cb-92C2-25804820EDAC}">
                  <c15:fullRef>
                    <c15:sqref>'Euthanasia Tables'!$B$82:$B$116</c15:sqref>
                  </c15:fullRef>
                </c:ext>
              </c:extLst>
              <c:f>('Euthanasia Tables'!$B$82:$B$85,'Euthanasia Tables'!$B$89:$B$91,'Euthanasia Tables'!$B$100:$B$104,'Euthanasia Tables'!$B$107:$B$111,'Euthanasia Tables'!$B$115:$B$116)</c:f>
              <c:strCache>
                <c:ptCount val="19"/>
                <c:pt idx="0">
                  <c:v>Province Wide</c:v>
                </c:pt>
                <c:pt idx="1">
                  <c:v>Bas-Saint-Laurent-01</c:v>
                </c:pt>
                <c:pt idx="2">
                  <c:v>Saguenay Lac-Saint-Jean-02</c:v>
                </c:pt>
                <c:pt idx="3">
                  <c:v>NATIONAL CAPITAL-03</c:v>
                </c:pt>
                <c:pt idx="4">
                  <c:v>Mauricie-et-Centre-du-Québec-04</c:v>
                </c:pt>
                <c:pt idx="5">
                  <c:v>Estrie-05</c:v>
                </c:pt>
                <c:pt idx="6">
                  <c:v>MONTREAL -06</c:v>
                </c:pt>
                <c:pt idx="7">
                  <c:v>Outaouais-07</c:v>
                </c:pt>
                <c:pt idx="8">
                  <c:v>Abitibi-Témiscamingue-08</c:v>
                </c:pt>
                <c:pt idx="9">
                  <c:v>Côte-Nord-09</c:v>
                </c:pt>
                <c:pt idx="10">
                  <c:v>Nord du Quebec -10</c:v>
                </c:pt>
                <c:pt idx="11">
                  <c:v>GASPÉSPIE-ÎLES-DE-LA-MADELEINE -11</c:v>
                </c:pt>
                <c:pt idx="12">
                  <c:v>Chaudière-Appalaches-12</c:v>
                </c:pt>
                <c:pt idx="13">
                  <c:v> Laval-13</c:v>
                </c:pt>
                <c:pt idx="14">
                  <c:v>Lanaudière-14</c:v>
                </c:pt>
                <c:pt idx="15">
                  <c:v>Laurentides-15</c:v>
                </c:pt>
                <c:pt idx="16">
                  <c:v>MONTÉRÉGIE -16</c:v>
                </c:pt>
                <c:pt idx="17">
                  <c:v>Nunavik -17</c:v>
                </c:pt>
                <c:pt idx="18">
                  <c:v>Terres-Cries-de-la-Baie-James-18</c:v>
                </c:pt>
              </c:strCache>
            </c:strRef>
          </c:cat>
          <c:val>
            <c:numRef>
              <c:extLst>
                <c:ext xmlns:c15="http://schemas.microsoft.com/office/drawing/2012/chart" uri="{02D57815-91ED-43cb-92C2-25804820EDAC}">
                  <c15:fullRef>
                    <c15:sqref>'Euthanasia Tables'!$H$82:$H$116</c15:sqref>
                  </c15:fullRef>
                </c:ext>
              </c:extLst>
              <c:f>('Euthanasia Tables'!$H$82:$H$85,'Euthanasia Tables'!$H$89:$H$91,'Euthanasia Tables'!$H$100:$H$104,'Euthanasia Tables'!$H$107:$H$111,'Euthanasia Tables'!$H$115:$H$116)</c:f>
              <c:numCache>
                <c:formatCode>#,##0</c:formatCode>
                <c:ptCount val="19"/>
                <c:pt idx="0">
                  <c:v>13.982366787392179</c:v>
                </c:pt>
                <c:pt idx="1">
                  <c:v>25.502167684253159</c:v>
                </c:pt>
                <c:pt idx="2">
                  <c:v>11.542679055808852</c:v>
                </c:pt>
                <c:pt idx="3">
                  <c:v>24.937081304371986</c:v>
                </c:pt>
                <c:pt idx="4">
                  <c:v>10.831483775421985</c:v>
                </c:pt>
                <c:pt idx="5">
                  <c:v>22.974302931707332</c:v>
                </c:pt>
                <c:pt idx="6">
                  <c:v>11.17057165028068</c:v>
                </c:pt>
                <c:pt idx="7">
                  <c:v>7.4523499315154735</c:v>
                </c:pt>
                <c:pt idx="8">
                  <c:v>12.163641523969131</c:v>
                </c:pt>
                <c:pt idx="9">
                  <c:v>10.80602111496526</c:v>
                </c:pt>
                <c:pt idx="10">
                  <c:v>0</c:v>
                </c:pt>
                <c:pt idx="11">
                  <c:v>6.5373007485209351</c:v>
                </c:pt>
                <c:pt idx="12">
                  <c:v>10.827197921177998</c:v>
                </c:pt>
                <c:pt idx="13">
                  <c:v>19.095835477733559</c:v>
                </c:pt>
                <c:pt idx="14">
                  <c:v>19.516003122560498</c:v>
                </c:pt>
                <c:pt idx="15">
                  <c:v>9.8055672354449648</c:v>
                </c:pt>
                <c:pt idx="16">
                  <c:v>13.605699030219624</c:v>
                </c:pt>
                <c:pt idx="17">
                  <c:v>0</c:v>
                </c:pt>
                <c:pt idx="18">
                  <c:v>0</c:v>
                </c:pt>
              </c:numCache>
            </c:numRef>
          </c:val>
        </c:ser>
        <c:ser>
          <c:idx val="3"/>
          <c:order val="3"/>
          <c:tx>
            <c:v>2016</c:v>
          </c:tx>
          <c:spPr>
            <a:solidFill>
              <a:srgbClr val="7030A0"/>
            </a:solidFill>
            <a:ln>
              <a:noFill/>
            </a:ln>
            <a:effectLst/>
          </c:spPr>
          <c:invertIfNegative val="0"/>
          <c:cat>
            <c:strRef>
              <c:extLst>
                <c:ext xmlns:c15="http://schemas.microsoft.com/office/drawing/2012/chart" uri="{02D57815-91ED-43cb-92C2-25804820EDAC}">
                  <c15:fullRef>
                    <c15:sqref>'Euthanasia Tables'!$B$82:$B$116</c15:sqref>
                  </c15:fullRef>
                </c:ext>
              </c:extLst>
              <c:f>('Euthanasia Tables'!$B$82:$B$85,'Euthanasia Tables'!$B$89:$B$91,'Euthanasia Tables'!$B$100:$B$104,'Euthanasia Tables'!$B$107:$B$111,'Euthanasia Tables'!$B$115:$B$116)</c:f>
              <c:strCache>
                <c:ptCount val="19"/>
                <c:pt idx="0">
                  <c:v>Province Wide</c:v>
                </c:pt>
                <c:pt idx="1">
                  <c:v>Bas-Saint-Laurent-01</c:v>
                </c:pt>
                <c:pt idx="2">
                  <c:v>Saguenay Lac-Saint-Jean-02</c:v>
                </c:pt>
                <c:pt idx="3">
                  <c:v>NATIONAL CAPITAL-03</c:v>
                </c:pt>
                <c:pt idx="4">
                  <c:v>Mauricie-et-Centre-du-Québec-04</c:v>
                </c:pt>
                <c:pt idx="5">
                  <c:v>Estrie-05</c:v>
                </c:pt>
                <c:pt idx="6">
                  <c:v>MONTREAL -06</c:v>
                </c:pt>
                <c:pt idx="7">
                  <c:v>Outaouais-07</c:v>
                </c:pt>
                <c:pt idx="8">
                  <c:v>Abitibi-Témiscamingue-08</c:v>
                </c:pt>
                <c:pt idx="9">
                  <c:v>Côte-Nord-09</c:v>
                </c:pt>
                <c:pt idx="10">
                  <c:v>Nord du Quebec -10</c:v>
                </c:pt>
                <c:pt idx="11">
                  <c:v>GASPÉSPIE-ÎLES-DE-LA-MADELEINE -11</c:v>
                </c:pt>
                <c:pt idx="12">
                  <c:v>Chaudière-Appalaches-12</c:v>
                </c:pt>
                <c:pt idx="13">
                  <c:v> Laval-13</c:v>
                </c:pt>
                <c:pt idx="14">
                  <c:v>Lanaudière-14</c:v>
                </c:pt>
                <c:pt idx="15">
                  <c:v>Laurentides-15</c:v>
                </c:pt>
                <c:pt idx="16">
                  <c:v>MONTÉRÉGIE -16</c:v>
                </c:pt>
                <c:pt idx="17">
                  <c:v>Nunavik -17</c:v>
                </c:pt>
                <c:pt idx="18">
                  <c:v>Terres-Cries-de-la-Baie-James-18</c:v>
                </c:pt>
              </c:strCache>
            </c:strRef>
          </c:cat>
          <c:val>
            <c:numRef>
              <c:extLst>
                <c:ext xmlns:c15="http://schemas.microsoft.com/office/drawing/2012/chart" uri="{02D57815-91ED-43cb-92C2-25804820EDAC}">
                  <c15:fullRef>
                    <c15:sqref>'Euthanasia Tables'!$E$82:$E$116</c15:sqref>
                  </c15:fullRef>
                </c:ext>
              </c:extLst>
              <c:f>('Euthanasia Tables'!$E$82:$E$85,'Euthanasia Tables'!$E$89:$E$91,'Euthanasia Tables'!$E$100:$E$104,'Euthanasia Tables'!$E$107:$E$111,'Euthanasia Tables'!$E$115:$E$116)</c:f>
              <c:numCache>
                <c:formatCode>#,##0</c:formatCode>
                <c:ptCount val="19"/>
                <c:pt idx="0">
                  <c:v>8.5440915811738964</c:v>
                </c:pt>
                <c:pt idx="1">
                  <c:v>7.0148363789414612</c:v>
                </c:pt>
                <c:pt idx="2">
                  <c:v>5.7718183753052754</c:v>
                </c:pt>
                <c:pt idx="3">
                  <c:v>17.483062436217317</c:v>
                </c:pt>
                <c:pt idx="4">
                  <c:v>6.8927624025412628</c:v>
                </c:pt>
                <c:pt idx="5">
                  <c:v>11.487151465853666</c:v>
                </c:pt>
                <c:pt idx="6">
                  <c:v>8.3903404839885987</c:v>
                </c:pt>
                <c:pt idx="7">
                  <c:v>4.6255965092165008</c:v>
                </c:pt>
                <c:pt idx="8">
                  <c:v>2.703031449770918</c:v>
                </c:pt>
                <c:pt idx="9">
                  <c:v>2.1612042229930517</c:v>
                </c:pt>
                <c:pt idx="10">
                  <c:v>0</c:v>
                </c:pt>
                <c:pt idx="11">
                  <c:v>5.4477506237674458</c:v>
                </c:pt>
                <c:pt idx="12">
                  <c:v>6.3550944319957825</c:v>
                </c:pt>
                <c:pt idx="13">
                  <c:v>10.945173993335088</c:v>
                </c:pt>
                <c:pt idx="14">
                  <c:v>12.546002007360322</c:v>
                </c:pt>
                <c:pt idx="15">
                  <c:v>7.312626412874212</c:v>
                </c:pt>
                <c:pt idx="16">
                  <c:v>6.7702999958987613</c:v>
                </c:pt>
                <c:pt idx="17">
                  <c:v>0</c:v>
                </c:pt>
                <c:pt idx="18">
                  <c:v>0</c:v>
                </c:pt>
              </c:numCache>
            </c:numRef>
          </c:val>
        </c:ser>
        <c:dLbls>
          <c:showLegendKey val="0"/>
          <c:showVal val="0"/>
          <c:showCatName val="0"/>
          <c:showSerName val="0"/>
          <c:showPercent val="0"/>
          <c:showBubbleSize val="0"/>
        </c:dLbls>
        <c:gapWidth val="182"/>
        <c:axId val="429449144"/>
        <c:axId val="429455416"/>
        <c:extLst>
          <c:ext xmlns:c15="http://schemas.microsoft.com/office/drawing/2012/chart" uri="{02D57815-91ED-43cb-92C2-25804820EDAC}">
            <c15:filteredBarSeries>
              <c15:ser>
                <c:idx val="1"/>
                <c:order val="1"/>
                <c:tx>
                  <c:v>June-Dec 2017</c:v>
                </c:tx>
                <c:spPr>
                  <a:solidFill>
                    <a:schemeClr val="accent2"/>
                  </a:solidFill>
                  <a:ln>
                    <a:noFill/>
                  </a:ln>
                  <a:effectLst/>
                </c:spPr>
                <c:invertIfNegative val="0"/>
                <c:cat>
                  <c:strRef>
                    <c:extLst>
                      <c:ext uri="{02D57815-91ED-43cb-92C2-25804820EDAC}">
                        <c15:fullRef>
                          <c15:sqref>'Euthanasia Tables'!$B$82:$B$116</c15:sqref>
                        </c15:fullRef>
                        <c15:formulaRef>
                          <c15:sqref>('Euthanasia Tables'!$B$82:$B$85,'Euthanasia Tables'!$B$89:$B$91,'Euthanasia Tables'!$B$100:$B$104,'Euthanasia Tables'!$B$107:$B$111,'Euthanasia Tables'!$B$115:$B$116)</c15:sqref>
                        </c15:formulaRef>
                      </c:ext>
                    </c:extLst>
                    <c:strCache>
                      <c:ptCount val="19"/>
                      <c:pt idx="0">
                        <c:v>Province Wide</c:v>
                      </c:pt>
                      <c:pt idx="1">
                        <c:v>Bas-Saint-Laurent-01</c:v>
                      </c:pt>
                      <c:pt idx="2">
                        <c:v>Saguenay Lac-Saint-Jean-02</c:v>
                      </c:pt>
                      <c:pt idx="3">
                        <c:v>NATIONAL CAPITAL-03</c:v>
                      </c:pt>
                      <c:pt idx="4">
                        <c:v>Mauricie-et-Centre-du-Québec-04</c:v>
                      </c:pt>
                      <c:pt idx="5">
                        <c:v>Estrie-05</c:v>
                      </c:pt>
                      <c:pt idx="6">
                        <c:v>MONTREAL -06</c:v>
                      </c:pt>
                      <c:pt idx="7">
                        <c:v>Outaouais-07</c:v>
                      </c:pt>
                      <c:pt idx="8">
                        <c:v>Abitibi-Témiscamingue-08</c:v>
                      </c:pt>
                      <c:pt idx="9">
                        <c:v>Côte-Nord-09</c:v>
                      </c:pt>
                      <c:pt idx="10">
                        <c:v>Nord du Quebec -10</c:v>
                      </c:pt>
                      <c:pt idx="11">
                        <c:v>GASPÉSPIE-ÎLES-DE-LA-MADELEINE -11</c:v>
                      </c:pt>
                      <c:pt idx="12">
                        <c:v>Chaudière-Appalaches-12</c:v>
                      </c:pt>
                      <c:pt idx="13">
                        <c:v> Laval-13</c:v>
                      </c:pt>
                      <c:pt idx="14">
                        <c:v>Lanaudière-14</c:v>
                      </c:pt>
                      <c:pt idx="15">
                        <c:v>Laurentides-15</c:v>
                      </c:pt>
                      <c:pt idx="16">
                        <c:v>MONTÉRÉGIE -16</c:v>
                      </c:pt>
                      <c:pt idx="17">
                        <c:v>Nunavik -17</c:v>
                      </c:pt>
                      <c:pt idx="18">
                        <c:v>Terres-Cries-de-la-Baie-James-18</c:v>
                      </c:pt>
                    </c:strCache>
                  </c:strRef>
                </c:cat>
                <c:val>
                  <c:numRef>
                    <c:extLst>
                      <c:ext uri="{02D57815-91ED-43cb-92C2-25804820EDAC}">
                        <c15:fullRef>
                          <c15:sqref>'Euthanasia Tables'!$G$82:$G$116</c15:sqref>
                        </c15:fullRef>
                        <c15:formulaRef>
                          <c15:sqref>('Euthanasia Tables'!$G$82:$G$85,'Euthanasia Tables'!$G$89:$G$91,'Euthanasia Tables'!$G$100:$G$104,'Euthanasia Tables'!$G$107:$G$111,'Euthanasia Tables'!$G$115:$G$116)</c15:sqref>
                        </c15:formulaRef>
                      </c:ext>
                    </c:extLst>
                    <c:numCache>
                      <c:formatCode>#,##0</c:formatCode>
                      <c:ptCount val="19"/>
                      <c:pt idx="1">
                        <c:v>16.501402619222635</c:v>
                      </c:pt>
                      <c:pt idx="2">
                        <c:v>6.1320482483984531</c:v>
                      </c:pt>
                      <c:pt idx="4">
                        <c:v>6.1050181279651179</c:v>
                      </c:pt>
                      <c:pt idx="5">
                        <c:v>13.660396337771926</c:v>
                      </c:pt>
                      <c:pt idx="7">
                        <c:v>3.0837310061443342</c:v>
                      </c:pt>
                      <c:pt idx="8">
                        <c:v>8.784852211755485</c:v>
                      </c:pt>
                      <c:pt idx="9">
                        <c:v>9.7254190034687333</c:v>
                      </c:pt>
                      <c:pt idx="10">
                        <c:v>0</c:v>
                      </c:pt>
                      <c:pt idx="12">
                        <c:v>5.6489728284406953</c:v>
                      </c:pt>
                      <c:pt idx="13">
                        <c:v>10.246545866100934</c:v>
                      </c:pt>
                      <c:pt idx="14">
                        <c:v>10.952858895314566</c:v>
                      </c:pt>
                      <c:pt idx="15">
                        <c:v>6.31545008384591</c:v>
                      </c:pt>
                      <c:pt idx="17">
                        <c:v>0</c:v>
                      </c:pt>
                      <c:pt idx="18">
                        <c:v>0</c:v>
                      </c:pt>
                    </c:numCache>
                  </c:numRef>
                </c:val>
              </c15:ser>
            </c15:filteredBarSeries>
            <c15:filteredBarSeries>
              <c15:ser>
                <c:idx val="2"/>
                <c:order val="2"/>
                <c:tx>
                  <c:v>Dec-June 2017</c:v>
                </c:tx>
                <c:spPr>
                  <a:solidFill>
                    <a:schemeClr val="accent3"/>
                  </a:solidFill>
                  <a:ln>
                    <a:noFill/>
                  </a:ln>
                  <a:effectLst/>
                </c:spPr>
                <c:invertIfNegative val="0"/>
                <c:cat>
                  <c:strRef>
                    <c:extLst>
                      <c:ext xmlns:c15="http://schemas.microsoft.com/office/drawing/2012/chart" uri="{02D57815-91ED-43cb-92C2-25804820EDAC}">
                        <c15:fullRef>
                          <c15:sqref>'Euthanasia Tables'!$B$82:$B$116</c15:sqref>
                        </c15:fullRef>
                        <c15:formulaRef>
                          <c15:sqref>('Euthanasia Tables'!$B$82:$B$85,'Euthanasia Tables'!$B$89:$B$91,'Euthanasia Tables'!$B$100:$B$104,'Euthanasia Tables'!$B$107:$B$111,'Euthanasia Tables'!$B$115:$B$116)</c15:sqref>
                        </c15:formulaRef>
                      </c:ext>
                    </c:extLst>
                    <c:strCache>
                      <c:ptCount val="19"/>
                      <c:pt idx="0">
                        <c:v>Province Wide</c:v>
                      </c:pt>
                      <c:pt idx="1">
                        <c:v>Bas-Saint-Laurent-01</c:v>
                      </c:pt>
                      <c:pt idx="2">
                        <c:v>Saguenay Lac-Saint-Jean-02</c:v>
                      </c:pt>
                      <c:pt idx="3">
                        <c:v>NATIONAL CAPITAL-03</c:v>
                      </c:pt>
                      <c:pt idx="4">
                        <c:v>Mauricie-et-Centre-du-Québec-04</c:v>
                      </c:pt>
                      <c:pt idx="5">
                        <c:v>Estrie-05</c:v>
                      </c:pt>
                      <c:pt idx="6">
                        <c:v>MONTREAL -06</c:v>
                      </c:pt>
                      <c:pt idx="7">
                        <c:v>Outaouais-07</c:v>
                      </c:pt>
                      <c:pt idx="8">
                        <c:v>Abitibi-Témiscamingue-08</c:v>
                      </c:pt>
                      <c:pt idx="9">
                        <c:v>Côte-Nord-09</c:v>
                      </c:pt>
                      <c:pt idx="10">
                        <c:v>Nord du Quebec -10</c:v>
                      </c:pt>
                      <c:pt idx="11">
                        <c:v>GASPÉSPIE-ÎLES-DE-LA-MADELEINE -11</c:v>
                      </c:pt>
                      <c:pt idx="12">
                        <c:v>Chaudière-Appalaches-12</c:v>
                      </c:pt>
                      <c:pt idx="13">
                        <c:v> Laval-13</c:v>
                      </c:pt>
                      <c:pt idx="14">
                        <c:v>Lanaudière-14</c:v>
                      </c:pt>
                      <c:pt idx="15">
                        <c:v>Laurentides-15</c:v>
                      </c:pt>
                      <c:pt idx="16">
                        <c:v>MONTÉRÉGIE -16</c:v>
                      </c:pt>
                      <c:pt idx="17">
                        <c:v>Nunavik -17</c:v>
                      </c:pt>
                      <c:pt idx="18">
                        <c:v>Terres-Cries-de-la-Baie-James-18</c:v>
                      </c:pt>
                    </c:strCache>
                  </c:strRef>
                </c:cat>
                <c:val>
                  <c:numRef>
                    <c:extLst>
                      <c:ext xmlns:c15="http://schemas.microsoft.com/office/drawing/2012/chart" uri="{02D57815-91ED-43cb-92C2-25804820EDAC}">
                        <c15:fullRef>
                          <c15:sqref>'Euthanasia Tables'!$F$82:$F$116</c15:sqref>
                        </c15:fullRef>
                        <c15:formulaRef>
                          <c15:sqref>('Euthanasia Tables'!$F$82:$F$85,'Euthanasia Tables'!$F$89:$F$91,'Euthanasia Tables'!$F$100:$F$104,'Euthanasia Tables'!$F$107:$F$111,'Euthanasia Tables'!$F$115:$F$116)</c15:sqref>
                        </c15:formulaRef>
                      </c:ext>
                    </c:extLst>
                    <c:numCache>
                      <c:formatCode>#,##0</c:formatCode>
                      <c:ptCount val="19"/>
                      <c:pt idx="1">
                        <c:v>9.000765065030528</c:v>
                      </c:pt>
                      <c:pt idx="2">
                        <c:v>5.4106308074104001</c:v>
                      </c:pt>
                      <c:pt idx="4">
                        <c:v>4.726465647456866</c:v>
                      </c:pt>
                      <c:pt idx="5">
                        <c:v>9.3139065939354051</c:v>
                      </c:pt>
                      <c:pt idx="7">
                        <c:v>4.3686189253711394</c:v>
                      </c:pt>
                      <c:pt idx="8">
                        <c:v>3.3787893122136476</c:v>
                      </c:pt>
                      <c:pt idx="9">
                        <c:v>1.0806021114965259</c:v>
                      </c:pt>
                      <c:pt idx="10">
                        <c:v>0</c:v>
                      </c:pt>
                      <c:pt idx="12">
                        <c:v>5.1782250927373035</c:v>
                      </c:pt>
                      <c:pt idx="13">
                        <c:v>8.8492896116326243</c:v>
                      </c:pt>
                      <c:pt idx="14">
                        <c:v>8.5631442272459335</c:v>
                      </c:pt>
                      <c:pt idx="15">
                        <c:v>3.4901171515990557</c:v>
                      </c:pt>
                      <c:pt idx="17">
                        <c:v>0</c:v>
                      </c:pt>
                      <c:pt idx="18">
                        <c:v>0</c:v>
                      </c:pt>
                    </c:numCache>
                  </c:numRef>
                </c:val>
              </c15:ser>
            </c15:filteredBarSeries>
            <c15:filteredBarSeries>
              <c15:ser>
                <c:idx val="4"/>
                <c:order val="4"/>
                <c:tx>
                  <c:v>June-Dec 2016</c:v>
                </c:tx>
                <c:spPr>
                  <a:solidFill>
                    <a:schemeClr val="accent5"/>
                  </a:solidFill>
                  <a:ln>
                    <a:noFill/>
                  </a:ln>
                  <a:effectLst/>
                </c:spPr>
                <c:invertIfNegative val="0"/>
                <c:cat>
                  <c:strRef>
                    <c:extLst>
                      <c:ext xmlns:c15="http://schemas.microsoft.com/office/drawing/2012/chart" uri="{02D57815-91ED-43cb-92C2-25804820EDAC}">
                        <c15:fullRef>
                          <c15:sqref>'Euthanasia Tables'!$B$82:$B$116</c15:sqref>
                        </c15:fullRef>
                        <c15:formulaRef>
                          <c15:sqref>('Euthanasia Tables'!$B$82:$B$85,'Euthanasia Tables'!$B$89:$B$91,'Euthanasia Tables'!$B$100:$B$104,'Euthanasia Tables'!$B$107:$B$111,'Euthanasia Tables'!$B$115:$B$116)</c15:sqref>
                        </c15:formulaRef>
                      </c:ext>
                    </c:extLst>
                    <c:strCache>
                      <c:ptCount val="19"/>
                      <c:pt idx="0">
                        <c:v>Province Wide</c:v>
                      </c:pt>
                      <c:pt idx="1">
                        <c:v>Bas-Saint-Laurent-01</c:v>
                      </c:pt>
                      <c:pt idx="2">
                        <c:v>Saguenay Lac-Saint-Jean-02</c:v>
                      </c:pt>
                      <c:pt idx="3">
                        <c:v>NATIONAL CAPITAL-03</c:v>
                      </c:pt>
                      <c:pt idx="4">
                        <c:v>Mauricie-et-Centre-du-Québec-04</c:v>
                      </c:pt>
                      <c:pt idx="5">
                        <c:v>Estrie-05</c:v>
                      </c:pt>
                      <c:pt idx="6">
                        <c:v>MONTREAL -06</c:v>
                      </c:pt>
                      <c:pt idx="7">
                        <c:v>Outaouais-07</c:v>
                      </c:pt>
                      <c:pt idx="8">
                        <c:v>Abitibi-Témiscamingue-08</c:v>
                      </c:pt>
                      <c:pt idx="9">
                        <c:v>Côte-Nord-09</c:v>
                      </c:pt>
                      <c:pt idx="10">
                        <c:v>Nord du Quebec -10</c:v>
                      </c:pt>
                      <c:pt idx="11">
                        <c:v>GASPÉSPIE-ÎLES-DE-LA-MADELEINE -11</c:v>
                      </c:pt>
                      <c:pt idx="12">
                        <c:v>Chaudière-Appalaches-12</c:v>
                      </c:pt>
                      <c:pt idx="13">
                        <c:v> Laval-13</c:v>
                      </c:pt>
                      <c:pt idx="14">
                        <c:v>Lanaudière-14</c:v>
                      </c:pt>
                      <c:pt idx="15">
                        <c:v>Laurentides-15</c:v>
                      </c:pt>
                      <c:pt idx="16">
                        <c:v>MONTÉRÉGIE -16</c:v>
                      </c:pt>
                      <c:pt idx="17">
                        <c:v>Nunavik -17</c:v>
                      </c:pt>
                      <c:pt idx="18">
                        <c:v>Terres-Cries-de-la-Baie-James-18</c:v>
                      </c:pt>
                    </c:strCache>
                  </c:strRef>
                </c:cat>
                <c:val>
                  <c:numRef>
                    <c:extLst>
                      <c:ext xmlns:c15="http://schemas.microsoft.com/office/drawing/2012/chart" uri="{02D57815-91ED-43cb-92C2-25804820EDAC}">
                        <c15:fullRef>
                          <c15:sqref>'Euthanasia Tables'!$D$82:$D$116</c15:sqref>
                        </c15:fullRef>
                        <c15:formulaRef>
                          <c15:sqref>('Euthanasia Tables'!$D$82:$D$85,'Euthanasia Tables'!$D$89:$D$91,'Euthanasia Tables'!$D$100:$D$104,'Euthanasia Tables'!$D$107:$D$111,'Euthanasia Tables'!$D$115:$D$116)</c15:sqref>
                        </c15:formulaRef>
                      </c:ext>
                    </c:extLst>
                    <c:numCache>
                      <c:formatCode>#,##0</c:formatCode>
                      <c:ptCount val="19"/>
                      <c:pt idx="1">
                        <c:v>0</c:v>
                      </c:pt>
                      <c:pt idx="2">
                        <c:v>5.4106308074104001</c:v>
                      </c:pt>
                      <c:pt idx="4">
                        <c:v>4.726465647456866</c:v>
                      </c:pt>
                      <c:pt idx="5">
                        <c:v>6.5197346157547837</c:v>
                      </c:pt>
                      <c:pt idx="7">
                        <c:v>2.5697758384536118</c:v>
                      </c:pt>
                      <c:pt idx="8">
                        <c:v>2.0272735873281884</c:v>
                      </c:pt>
                      <c:pt idx="9">
                        <c:v>1.0806021114965259</c:v>
                      </c:pt>
                      <c:pt idx="10">
                        <c:v>0</c:v>
                      </c:pt>
                      <c:pt idx="12">
                        <c:v>4.942851224885608</c:v>
                      </c:pt>
                      <c:pt idx="13">
                        <c:v>7.6849093995756999</c:v>
                      </c:pt>
                      <c:pt idx="14">
                        <c:v>7.5674297822173369</c:v>
                      </c:pt>
                      <c:pt idx="15">
                        <c:v>3.9887053161132058</c:v>
                      </c:pt>
                      <c:pt idx="17">
                        <c:v>0</c:v>
                      </c:pt>
                      <c:pt idx="18">
                        <c:v>0</c:v>
                      </c:pt>
                    </c:numCache>
                  </c:numRef>
                </c:val>
              </c15:ser>
            </c15:filteredBarSeries>
            <c15:filteredBarSeries>
              <c15:ser>
                <c:idx val="5"/>
                <c:order val="5"/>
                <c:tx>
                  <c:v>Dec-June 2016</c:v>
                </c:tx>
                <c:spPr>
                  <a:solidFill>
                    <a:schemeClr val="accent6"/>
                  </a:solidFill>
                  <a:ln>
                    <a:noFill/>
                  </a:ln>
                  <a:effectLst/>
                </c:spPr>
                <c:invertIfNegative val="0"/>
                <c:cat>
                  <c:strRef>
                    <c:extLst>
                      <c:ext xmlns:c15="http://schemas.microsoft.com/office/drawing/2012/chart" uri="{02D57815-91ED-43cb-92C2-25804820EDAC}">
                        <c15:fullRef>
                          <c15:sqref>'Euthanasia Tables'!$B$82:$B$116</c15:sqref>
                        </c15:fullRef>
                        <c15:formulaRef>
                          <c15:sqref>('Euthanasia Tables'!$B$82:$B$85,'Euthanasia Tables'!$B$89:$B$91,'Euthanasia Tables'!$B$100:$B$104,'Euthanasia Tables'!$B$107:$B$111,'Euthanasia Tables'!$B$115:$B$116)</c15:sqref>
                        </c15:formulaRef>
                      </c:ext>
                    </c:extLst>
                    <c:strCache>
                      <c:ptCount val="19"/>
                      <c:pt idx="0">
                        <c:v>Province Wide</c:v>
                      </c:pt>
                      <c:pt idx="1">
                        <c:v>Bas-Saint-Laurent-01</c:v>
                      </c:pt>
                      <c:pt idx="2">
                        <c:v>Saguenay Lac-Saint-Jean-02</c:v>
                      </c:pt>
                      <c:pt idx="3">
                        <c:v>NATIONAL CAPITAL-03</c:v>
                      </c:pt>
                      <c:pt idx="4">
                        <c:v>Mauricie-et-Centre-du-Québec-04</c:v>
                      </c:pt>
                      <c:pt idx="5">
                        <c:v>Estrie-05</c:v>
                      </c:pt>
                      <c:pt idx="6">
                        <c:v>MONTREAL -06</c:v>
                      </c:pt>
                      <c:pt idx="7">
                        <c:v>Outaouais-07</c:v>
                      </c:pt>
                      <c:pt idx="8">
                        <c:v>Abitibi-Témiscamingue-08</c:v>
                      </c:pt>
                      <c:pt idx="9">
                        <c:v>Côte-Nord-09</c:v>
                      </c:pt>
                      <c:pt idx="10">
                        <c:v>Nord du Quebec -10</c:v>
                      </c:pt>
                      <c:pt idx="11">
                        <c:v>GASPÉSPIE-ÎLES-DE-LA-MADELEINE -11</c:v>
                      </c:pt>
                      <c:pt idx="12">
                        <c:v>Chaudière-Appalaches-12</c:v>
                      </c:pt>
                      <c:pt idx="13">
                        <c:v> Laval-13</c:v>
                      </c:pt>
                      <c:pt idx="14">
                        <c:v>Lanaudière-14</c:v>
                      </c:pt>
                      <c:pt idx="15">
                        <c:v>Laurentides-15</c:v>
                      </c:pt>
                      <c:pt idx="16">
                        <c:v>MONTÉRÉGIE -16</c:v>
                      </c:pt>
                      <c:pt idx="17">
                        <c:v>Nunavik -17</c:v>
                      </c:pt>
                      <c:pt idx="18">
                        <c:v>Terres-Cries-de-la-Baie-James-18</c:v>
                      </c:pt>
                    </c:strCache>
                  </c:strRef>
                </c:cat>
                <c:val>
                  <c:numRef>
                    <c:extLst>
                      <c:ext xmlns:c15="http://schemas.microsoft.com/office/drawing/2012/chart" uri="{02D57815-91ED-43cb-92C2-25804820EDAC}">
                        <c15:fullRef>
                          <c15:sqref>'Euthanasia Tables'!$C$82:$C$116</c15:sqref>
                        </c15:fullRef>
                        <c15:formulaRef>
                          <c15:sqref>('Euthanasia Tables'!$C$82:$C$85,'Euthanasia Tables'!$C$89:$C$91,'Euthanasia Tables'!$C$100:$C$104,'Euthanasia Tables'!$C$107:$C$111,'Euthanasia Tables'!$C$115:$C$116)</c15:sqref>
                        </c15:formulaRef>
                      </c:ext>
                    </c:extLst>
                    <c:numCache>
                      <c:formatCode>#,##0</c:formatCode>
                      <c:ptCount val="19"/>
                      <c:pt idx="1">
                        <c:v>2.5002125180640355</c:v>
                      </c:pt>
                      <c:pt idx="2">
                        <c:v>0.36070872049402664</c:v>
                      </c:pt>
                      <c:pt idx="4">
                        <c:v>2.1662967550843968</c:v>
                      </c:pt>
                      <c:pt idx="5">
                        <c:v>4.9674168500988829</c:v>
                      </c:pt>
                      <c:pt idx="7">
                        <c:v>2.0558206707628894</c:v>
                      </c:pt>
                      <c:pt idx="8">
                        <c:v>0.67575786244272951</c:v>
                      </c:pt>
                      <c:pt idx="9">
                        <c:v>1.0806021114965259</c:v>
                      </c:pt>
                      <c:pt idx="10">
                        <c:v>0</c:v>
                      </c:pt>
                      <c:pt idx="12">
                        <c:v>1.4122432071101738</c:v>
                      </c:pt>
                      <c:pt idx="13">
                        <c:v>3.2602645937593877</c:v>
                      </c:pt>
                      <c:pt idx="14">
                        <c:v>4.9785722251429849</c:v>
                      </c:pt>
                      <c:pt idx="15">
                        <c:v>3.3239210967610053</c:v>
                      </c:pt>
                      <c:pt idx="17">
                        <c:v>0</c:v>
                      </c:pt>
                      <c:pt idx="18">
                        <c:v>0</c:v>
                      </c:pt>
                    </c:numCache>
                  </c:numRef>
                </c:val>
              </c15:ser>
            </c15:filteredBarSeries>
          </c:ext>
        </c:extLst>
      </c:barChart>
      <c:catAx>
        <c:axId val="429449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455416"/>
        <c:crosses val="autoZero"/>
        <c:auto val="1"/>
        <c:lblAlgn val="ctr"/>
        <c:lblOffset val="100"/>
        <c:noMultiLvlLbl val="0"/>
      </c:catAx>
      <c:valAx>
        <c:axId val="4294554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449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8. Euthanasia Requests Weekly in Reporting Agencies</a:t>
            </a:r>
          </a:p>
          <a:p>
            <a:pPr>
              <a:defRPr/>
            </a:pPr>
            <a:r>
              <a:rPr lang="en-US"/>
              <a:t>2016 and 2017</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2017</c:v>
          </c:tx>
          <c:spPr>
            <a:solidFill>
              <a:schemeClr val="tx1">
                <a:lumMod val="50000"/>
                <a:lumOff val="50000"/>
              </a:schemeClr>
            </a:solidFill>
            <a:ln>
              <a:noFill/>
            </a:ln>
            <a:effectLst/>
          </c:spPr>
          <c:invertIfNegative val="0"/>
          <c:cat>
            <c:strRef>
              <c:extLst>
                <c:ext xmlns:c15="http://schemas.microsoft.com/office/drawing/2012/chart" uri="{02D57815-91ED-43cb-92C2-25804820EDAC}">
                  <c15:fullRef>
                    <c15:sqref>'Euthanasia Tables'!$B$120:$B$154</c15:sqref>
                  </c15:fullRef>
                </c:ext>
              </c:extLst>
              <c:f>('Euthanasia Tables'!$B$121:$B$122,'Euthanasia Tables'!$B$124:$B$128,'Euthanasia Tables'!$B$130:$B$141,'Euthanasia Tables'!$B$143:$B$148,'Euthanasia Tables'!$B$150:$B$154)</c:f>
              <c:strCache>
                <c:ptCount val="30"/>
                <c:pt idx="0">
                  <c:v>Bas-Saint-Laurent-01</c:v>
                </c:pt>
                <c:pt idx="1">
                  <c:v>Saguenay Lac-Saint-Jean-02</c:v>
                </c:pt>
                <c:pt idx="2">
                  <c:v>'Capitale-Nationale-03</c:v>
                </c:pt>
                <c:pt idx="3">
                  <c:v>CHU de Quebéc-03</c:v>
                </c:pt>
                <c:pt idx="4">
                  <c:v>IUCPQ-03</c:v>
                </c:pt>
                <c:pt idx="5">
                  <c:v>Mauricie-et-Centre-du-Québec-04</c:v>
                </c:pt>
                <c:pt idx="6">
                  <c:v>Estrie-05</c:v>
                </c:pt>
                <c:pt idx="7">
                  <c:v>Centre-Ouest-de-l'Île-de-Montréal-06</c:v>
                </c:pt>
                <c:pt idx="8">
                  <c:v>Centre-Sud-de-l'Île-De-Montréal-06</c:v>
                </c:pt>
                <c:pt idx="9">
                  <c:v>CHU Montreal-06</c:v>
                </c:pt>
                <c:pt idx="10">
                  <c:v>Est-de-l'Île-de-Montréal-06</c:v>
                </c:pt>
                <c:pt idx="11">
                  <c:v>Institut de Cardiologie de Montréal-06</c:v>
                </c:pt>
                <c:pt idx="12">
                  <c:v>McGill University Health Centre-06</c:v>
                </c:pt>
                <c:pt idx="13">
                  <c:v>Nord-de-l'Île-de-MontréaL-06</c:v>
                </c:pt>
                <c:pt idx="14">
                  <c:v>Ouest-de-l'Île-de-Montréal-06</c:v>
                </c:pt>
                <c:pt idx="15">
                  <c:v>Outaouais-07</c:v>
                </c:pt>
                <c:pt idx="16">
                  <c:v>Abitibi-Témiscamingue-08</c:v>
                </c:pt>
                <c:pt idx="17">
                  <c:v>Côte-Nord-09</c:v>
                </c:pt>
                <c:pt idx="18">
                  <c:v>Nord du Quebec -10</c:v>
                </c:pt>
                <c:pt idx="19">
                  <c:v>Gaspésie-11</c:v>
                </c:pt>
                <c:pt idx="20">
                  <c:v>Îles-11</c:v>
                </c:pt>
                <c:pt idx="21">
                  <c:v>Chaudière-Appalaches-12</c:v>
                </c:pt>
                <c:pt idx="22">
                  <c:v> Laval-13</c:v>
                </c:pt>
                <c:pt idx="23">
                  <c:v>Lanaudière-14</c:v>
                </c:pt>
                <c:pt idx="24">
                  <c:v>Laurentides-15</c:v>
                </c:pt>
                <c:pt idx="25">
                  <c:v>'Montérégie-Centre-16</c:v>
                </c:pt>
                <c:pt idx="26">
                  <c:v>Montérégie-Est-16</c:v>
                </c:pt>
                <c:pt idx="27">
                  <c:v>Montérégie-Ouest-16</c:v>
                </c:pt>
                <c:pt idx="28">
                  <c:v>Nunavik -17</c:v>
                </c:pt>
                <c:pt idx="29">
                  <c:v>Terres-Cries-de-la-Baie-James-18</c:v>
                </c:pt>
              </c:strCache>
            </c:strRef>
          </c:cat>
          <c:val>
            <c:numRef>
              <c:extLst>
                <c:ext xmlns:c15="http://schemas.microsoft.com/office/drawing/2012/chart" uri="{02D57815-91ED-43cb-92C2-25804820EDAC}">
                  <c15:fullRef>
                    <c15:sqref>'Euthanasia Tables'!$H$120:$H$154</c15:sqref>
                  </c15:fullRef>
                </c:ext>
              </c:extLst>
              <c:f>('Euthanasia Tables'!$H$121:$H$122,'Euthanasia Tables'!$H$124:$H$128,'Euthanasia Tables'!$H$130:$H$141,'Euthanasia Tables'!$H$143:$H$148,'Euthanasia Tables'!$H$150:$H$154)</c:f>
              <c:numCache>
                <c:formatCode>#,##0.00</c:formatCode>
                <c:ptCount val="30"/>
                <c:pt idx="0">
                  <c:v>0.97808219178082201</c:v>
                </c:pt>
                <c:pt idx="1">
                  <c:v>0.61369863013698633</c:v>
                </c:pt>
                <c:pt idx="2">
                  <c:v>0.97808219178082201</c:v>
                </c:pt>
                <c:pt idx="3">
                  <c:v>1.7643835616438357</c:v>
                </c:pt>
                <c:pt idx="4">
                  <c:v>0.78630136986301369</c:v>
                </c:pt>
                <c:pt idx="5">
                  <c:v>1.0547945205479452</c:v>
                </c:pt>
                <c:pt idx="6">
                  <c:v>1.4191780821917808</c:v>
                </c:pt>
                <c:pt idx="7">
                  <c:v>0.46027397260273967</c:v>
                </c:pt>
                <c:pt idx="8">
                  <c:v>0.38356164383561642</c:v>
                </c:pt>
                <c:pt idx="9">
                  <c:v>0.9397260273972603</c:v>
                </c:pt>
                <c:pt idx="10">
                  <c:v>1.3041095890410959</c:v>
                </c:pt>
                <c:pt idx="11">
                  <c:v>3.8356164383561646E-2</c:v>
                </c:pt>
                <c:pt idx="12">
                  <c:v>0.47945205479452052</c:v>
                </c:pt>
                <c:pt idx="13">
                  <c:v>0.42191780821917813</c:v>
                </c:pt>
                <c:pt idx="14">
                  <c:v>0.28767123287671231</c:v>
                </c:pt>
                <c:pt idx="15">
                  <c:v>0.55616438356164388</c:v>
                </c:pt>
                <c:pt idx="16">
                  <c:v>0.34520547945205476</c:v>
                </c:pt>
                <c:pt idx="17">
                  <c:v>0.19178082191780821</c:v>
                </c:pt>
                <c:pt idx="18">
                  <c:v>0</c:v>
                </c:pt>
                <c:pt idx="19">
                  <c:v>0.11506849315068492</c:v>
                </c:pt>
                <c:pt idx="20">
                  <c:v>0</c:v>
                </c:pt>
                <c:pt idx="21">
                  <c:v>0.88219178082191785</c:v>
                </c:pt>
                <c:pt idx="22">
                  <c:v>1.5726027397260274</c:v>
                </c:pt>
                <c:pt idx="23">
                  <c:v>1.8794520547945206</c:v>
                </c:pt>
                <c:pt idx="24">
                  <c:v>1.1315068493150684</c:v>
                </c:pt>
                <c:pt idx="25">
                  <c:v>1.1315068493150684</c:v>
                </c:pt>
                <c:pt idx="26">
                  <c:v>2.4547945205479453</c:v>
                </c:pt>
                <c:pt idx="27">
                  <c:v>0.42191780821917813</c:v>
                </c:pt>
                <c:pt idx="28">
                  <c:v>0</c:v>
                </c:pt>
                <c:pt idx="29">
                  <c:v>0</c:v>
                </c:pt>
              </c:numCache>
            </c:numRef>
          </c:val>
        </c:ser>
        <c:ser>
          <c:idx val="3"/>
          <c:order val="3"/>
          <c:tx>
            <c:v>2016</c:v>
          </c:tx>
          <c:spPr>
            <a:solidFill>
              <a:srgbClr val="7030A0"/>
            </a:solidFill>
            <a:ln>
              <a:noFill/>
            </a:ln>
            <a:effectLst/>
          </c:spPr>
          <c:invertIfNegative val="0"/>
          <c:cat>
            <c:strRef>
              <c:extLst>
                <c:ext xmlns:c15="http://schemas.microsoft.com/office/drawing/2012/chart" uri="{02D57815-91ED-43cb-92C2-25804820EDAC}">
                  <c15:fullRef>
                    <c15:sqref>'Euthanasia Tables'!$B$120:$B$154</c15:sqref>
                  </c15:fullRef>
                </c:ext>
              </c:extLst>
              <c:f>('Euthanasia Tables'!$B$121:$B$122,'Euthanasia Tables'!$B$124:$B$128,'Euthanasia Tables'!$B$130:$B$141,'Euthanasia Tables'!$B$143:$B$148,'Euthanasia Tables'!$B$150:$B$154)</c:f>
              <c:strCache>
                <c:ptCount val="30"/>
                <c:pt idx="0">
                  <c:v>Bas-Saint-Laurent-01</c:v>
                </c:pt>
                <c:pt idx="1">
                  <c:v>Saguenay Lac-Saint-Jean-02</c:v>
                </c:pt>
                <c:pt idx="2">
                  <c:v>'Capitale-Nationale-03</c:v>
                </c:pt>
                <c:pt idx="3">
                  <c:v>CHU de Quebéc-03</c:v>
                </c:pt>
                <c:pt idx="4">
                  <c:v>IUCPQ-03</c:v>
                </c:pt>
                <c:pt idx="5">
                  <c:v>Mauricie-et-Centre-du-Québec-04</c:v>
                </c:pt>
                <c:pt idx="6">
                  <c:v>Estrie-05</c:v>
                </c:pt>
                <c:pt idx="7">
                  <c:v>Centre-Ouest-de-l'Île-de-Montréal-06</c:v>
                </c:pt>
                <c:pt idx="8">
                  <c:v>Centre-Sud-de-l'Île-De-Montréal-06</c:v>
                </c:pt>
                <c:pt idx="9">
                  <c:v>CHU Montreal-06</c:v>
                </c:pt>
                <c:pt idx="10">
                  <c:v>Est-de-l'Île-de-Montréal-06</c:v>
                </c:pt>
                <c:pt idx="11">
                  <c:v>Institut de Cardiologie de Montréal-06</c:v>
                </c:pt>
                <c:pt idx="12">
                  <c:v>McGill University Health Centre-06</c:v>
                </c:pt>
                <c:pt idx="13">
                  <c:v>Nord-de-l'Île-de-MontréaL-06</c:v>
                </c:pt>
                <c:pt idx="14">
                  <c:v>Ouest-de-l'Île-de-Montréal-06</c:v>
                </c:pt>
                <c:pt idx="15">
                  <c:v>Outaouais-07</c:v>
                </c:pt>
                <c:pt idx="16">
                  <c:v>Abitibi-Témiscamingue-08</c:v>
                </c:pt>
                <c:pt idx="17">
                  <c:v>Côte-Nord-09</c:v>
                </c:pt>
                <c:pt idx="18">
                  <c:v>Nord du Quebec -10</c:v>
                </c:pt>
                <c:pt idx="19">
                  <c:v>Gaspésie-11</c:v>
                </c:pt>
                <c:pt idx="20">
                  <c:v>Îles-11</c:v>
                </c:pt>
                <c:pt idx="21">
                  <c:v>Chaudière-Appalaches-12</c:v>
                </c:pt>
                <c:pt idx="22">
                  <c:v> Laval-13</c:v>
                </c:pt>
                <c:pt idx="23">
                  <c:v>Lanaudière-14</c:v>
                </c:pt>
                <c:pt idx="24">
                  <c:v>Laurentides-15</c:v>
                </c:pt>
                <c:pt idx="25">
                  <c:v>'Montérégie-Centre-16</c:v>
                </c:pt>
                <c:pt idx="26">
                  <c:v>Montérégie-Est-16</c:v>
                </c:pt>
                <c:pt idx="27">
                  <c:v>Montérégie-Ouest-16</c:v>
                </c:pt>
                <c:pt idx="28">
                  <c:v>Nunavik -17</c:v>
                </c:pt>
                <c:pt idx="29">
                  <c:v>Terres-Cries-de-la-Baie-James-18</c:v>
                </c:pt>
              </c:strCache>
            </c:strRef>
          </c:cat>
          <c:val>
            <c:numRef>
              <c:extLst>
                <c:ext xmlns:c15="http://schemas.microsoft.com/office/drawing/2012/chart" uri="{02D57815-91ED-43cb-92C2-25804820EDAC}">
                  <c15:fullRef>
                    <c15:sqref>'Euthanasia Tables'!$E$120:$E$154</c15:sqref>
                  </c15:fullRef>
                </c:ext>
              </c:extLst>
              <c:f>('Euthanasia Tables'!$E$121:$E$122,'Euthanasia Tables'!$E$124:$E$128,'Euthanasia Tables'!$E$130:$E$141,'Euthanasia Tables'!$E$143:$E$148,'Euthanasia Tables'!$E$150:$E$154)</c:f>
              <c:numCache>
                <c:formatCode>0.00</c:formatCode>
                <c:ptCount val="30"/>
                <c:pt idx="0">
                  <c:v>0.26849315068493151</c:v>
                </c:pt>
                <c:pt idx="1">
                  <c:v>0.30684931506849317</c:v>
                </c:pt>
                <c:pt idx="2">
                  <c:v>0.55616438356164388</c:v>
                </c:pt>
                <c:pt idx="3">
                  <c:v>1.4191780821917808</c:v>
                </c:pt>
                <c:pt idx="4">
                  <c:v>0.49863013698630138</c:v>
                </c:pt>
                <c:pt idx="5">
                  <c:v>0.67123287671232879</c:v>
                </c:pt>
                <c:pt idx="6">
                  <c:v>0.70958904109589038</c:v>
                </c:pt>
                <c:pt idx="7">
                  <c:v>0.26849315068493151</c:v>
                </c:pt>
                <c:pt idx="8">
                  <c:v>0.21095890410958906</c:v>
                </c:pt>
                <c:pt idx="9">
                  <c:v>0.70958904109589038</c:v>
                </c:pt>
                <c:pt idx="10">
                  <c:v>1.1698630136986301</c:v>
                </c:pt>
                <c:pt idx="11">
                  <c:v>3.8356164383561646E-2</c:v>
                </c:pt>
                <c:pt idx="12">
                  <c:v>0.30684931506849317</c:v>
                </c:pt>
                <c:pt idx="13">
                  <c:v>0.26849315068493151</c:v>
                </c:pt>
                <c:pt idx="14">
                  <c:v>0.26849315068493151</c:v>
                </c:pt>
                <c:pt idx="15">
                  <c:v>0.34520547945205476</c:v>
                </c:pt>
                <c:pt idx="16">
                  <c:v>7.6712328767123292E-2</c:v>
                </c:pt>
                <c:pt idx="17">
                  <c:v>3.8356164383561646E-2</c:v>
                </c:pt>
                <c:pt idx="18">
                  <c:v>0</c:v>
                </c:pt>
                <c:pt idx="19">
                  <c:v>9.5890410958904104E-2</c:v>
                </c:pt>
                <c:pt idx="20">
                  <c:v>0</c:v>
                </c:pt>
                <c:pt idx="21">
                  <c:v>0.51780821917808217</c:v>
                </c:pt>
                <c:pt idx="22">
                  <c:v>0.90136986301369859</c:v>
                </c:pt>
                <c:pt idx="23">
                  <c:v>1.2082191780821918</c:v>
                </c:pt>
                <c:pt idx="24">
                  <c:v>0.84383561643835625</c:v>
                </c:pt>
                <c:pt idx="25">
                  <c:v>0.47945205479452052</c:v>
                </c:pt>
                <c:pt idx="26">
                  <c:v>1.0547945205479452</c:v>
                </c:pt>
                <c:pt idx="27">
                  <c:v>0.46027397260273967</c:v>
                </c:pt>
                <c:pt idx="28">
                  <c:v>0</c:v>
                </c:pt>
                <c:pt idx="29" formatCode="#,##0.00">
                  <c:v>0</c:v>
                </c:pt>
              </c:numCache>
            </c:numRef>
          </c:val>
        </c:ser>
        <c:dLbls>
          <c:showLegendKey val="0"/>
          <c:showVal val="0"/>
          <c:showCatName val="0"/>
          <c:showSerName val="0"/>
          <c:showPercent val="0"/>
          <c:showBubbleSize val="0"/>
        </c:dLbls>
        <c:gapWidth val="182"/>
        <c:axId val="429455024"/>
        <c:axId val="429450320"/>
        <c:extLst>
          <c:ext xmlns:c15="http://schemas.microsoft.com/office/drawing/2012/chart" uri="{02D57815-91ED-43cb-92C2-25804820EDAC}">
            <c15:filteredBarSeries>
              <c15:ser>
                <c:idx val="1"/>
                <c:order val="1"/>
                <c:tx>
                  <c:v>Jun-Dec 2017</c:v>
                </c:tx>
                <c:spPr>
                  <a:solidFill>
                    <a:schemeClr val="accent2"/>
                  </a:solidFill>
                  <a:ln>
                    <a:noFill/>
                  </a:ln>
                  <a:effectLst/>
                </c:spPr>
                <c:invertIfNegative val="0"/>
                <c:cat>
                  <c:strRef>
                    <c:extLst>
                      <c:ext uri="{02D57815-91ED-43cb-92C2-25804820EDAC}">
                        <c15:fullRef>
                          <c15:sqref>'Euthanasia Tables'!$B$120:$B$154</c15:sqref>
                        </c15:fullRef>
                        <c15:formulaRef>
                          <c15:sqref>('Euthanasia Tables'!$B$121:$B$122,'Euthanasia Tables'!$B$124:$B$128,'Euthanasia Tables'!$B$130:$B$141,'Euthanasia Tables'!$B$143:$B$148,'Euthanasia Tables'!$B$150:$B$154)</c15:sqref>
                        </c15:formulaRef>
                      </c:ext>
                    </c:extLst>
                    <c:strCache>
                      <c:ptCount val="30"/>
                      <c:pt idx="0">
                        <c:v>Bas-Saint-Laurent-01</c:v>
                      </c:pt>
                      <c:pt idx="1">
                        <c:v>Saguenay Lac-Saint-Jean-02</c:v>
                      </c:pt>
                      <c:pt idx="2">
                        <c:v>'Capitale-Nationale-03</c:v>
                      </c:pt>
                      <c:pt idx="3">
                        <c:v>CHU de Quebéc-03</c:v>
                      </c:pt>
                      <c:pt idx="4">
                        <c:v>IUCPQ-03</c:v>
                      </c:pt>
                      <c:pt idx="5">
                        <c:v>Mauricie-et-Centre-du-Québec-04</c:v>
                      </c:pt>
                      <c:pt idx="6">
                        <c:v>Estrie-05</c:v>
                      </c:pt>
                      <c:pt idx="7">
                        <c:v>Centre-Ouest-de-l'Île-de-Montréal-06</c:v>
                      </c:pt>
                      <c:pt idx="8">
                        <c:v>Centre-Sud-de-l'Île-De-Montréal-06</c:v>
                      </c:pt>
                      <c:pt idx="9">
                        <c:v>CHU Montreal-06</c:v>
                      </c:pt>
                      <c:pt idx="10">
                        <c:v>Est-de-l'Île-de-Montréal-06</c:v>
                      </c:pt>
                      <c:pt idx="11">
                        <c:v>Institut de Cardiologie de Montréal-06</c:v>
                      </c:pt>
                      <c:pt idx="12">
                        <c:v>McGill University Health Centre-06</c:v>
                      </c:pt>
                      <c:pt idx="13">
                        <c:v>Nord-de-l'Île-de-MontréaL-06</c:v>
                      </c:pt>
                      <c:pt idx="14">
                        <c:v>Ouest-de-l'Île-de-Montréal-06</c:v>
                      </c:pt>
                      <c:pt idx="15">
                        <c:v>Outaouais-07</c:v>
                      </c:pt>
                      <c:pt idx="16">
                        <c:v>Abitibi-Témiscamingue-08</c:v>
                      </c:pt>
                      <c:pt idx="17">
                        <c:v>Côte-Nord-09</c:v>
                      </c:pt>
                      <c:pt idx="18">
                        <c:v>Nord du Quebec -10</c:v>
                      </c:pt>
                      <c:pt idx="19">
                        <c:v>Gaspésie-11</c:v>
                      </c:pt>
                      <c:pt idx="20">
                        <c:v>Îles-11</c:v>
                      </c:pt>
                      <c:pt idx="21">
                        <c:v>Chaudière-Appalaches-12</c:v>
                      </c:pt>
                      <c:pt idx="22">
                        <c:v> Laval-13</c:v>
                      </c:pt>
                      <c:pt idx="23">
                        <c:v>Lanaudière-14</c:v>
                      </c:pt>
                      <c:pt idx="24">
                        <c:v>Laurentides-15</c:v>
                      </c:pt>
                      <c:pt idx="25">
                        <c:v>'Montérégie-Centre-16</c:v>
                      </c:pt>
                      <c:pt idx="26">
                        <c:v>Montérégie-Est-16</c:v>
                      </c:pt>
                      <c:pt idx="27">
                        <c:v>Montérégie-Ouest-16</c:v>
                      </c:pt>
                      <c:pt idx="28">
                        <c:v>Nunavik -17</c:v>
                      </c:pt>
                      <c:pt idx="29">
                        <c:v>Terres-Cries-de-la-Baie-James-18</c:v>
                      </c:pt>
                    </c:strCache>
                  </c:strRef>
                </c:cat>
                <c:val>
                  <c:numRef>
                    <c:extLst>
                      <c:ext uri="{02D57815-91ED-43cb-92C2-25804820EDAC}">
                        <c15:fullRef>
                          <c15:sqref>'Euthanasia Tables'!$G$120:$G$154</c15:sqref>
                        </c15:fullRef>
                        <c15:formulaRef>
                          <c15:sqref>('Euthanasia Tables'!$G$121:$G$122,'Euthanasia Tables'!$G$124:$G$128,'Euthanasia Tables'!$G$130:$G$141,'Euthanasia Tables'!$G$143:$G$148,'Euthanasia Tables'!$G$150:$G$154)</c15:sqref>
                        </c15:formulaRef>
                      </c:ext>
                    </c:extLst>
                    <c:numCache>
                      <c:formatCode>#,##0.00</c:formatCode>
                      <c:ptCount val="30"/>
                      <c:pt idx="0">
                        <c:v>1.2622950819672132</c:v>
                      </c:pt>
                      <c:pt idx="1">
                        <c:v>0.6502732240437159</c:v>
                      </c:pt>
                      <c:pt idx="2">
                        <c:v>1.1092896174863389</c:v>
                      </c:pt>
                      <c:pt idx="3">
                        <c:v>1.9508196721311473</c:v>
                      </c:pt>
                      <c:pt idx="4">
                        <c:v>0.72677595628415304</c:v>
                      </c:pt>
                      <c:pt idx="5">
                        <c:v>1.1857923497267759</c:v>
                      </c:pt>
                      <c:pt idx="6">
                        <c:v>1.6830601092896174</c:v>
                      </c:pt>
                      <c:pt idx="7">
                        <c:v>0.57377049180327866</c:v>
                      </c:pt>
                      <c:pt idx="8">
                        <c:v>0.49726775956284153</c:v>
                      </c:pt>
                      <c:pt idx="9">
                        <c:v>0.99453551912568305</c:v>
                      </c:pt>
                      <c:pt idx="10">
                        <c:v>1.5683060109289617</c:v>
                      </c:pt>
                      <c:pt idx="11">
                        <c:v>7.650273224043716E-2</c:v>
                      </c:pt>
                      <c:pt idx="12">
                        <c:v>0.57377049180327866</c:v>
                      </c:pt>
                      <c:pt idx="13">
                        <c:v>0.53551912568306015</c:v>
                      </c:pt>
                      <c:pt idx="14">
                        <c:v>0.38251366120218577</c:v>
                      </c:pt>
                      <c:pt idx="15">
                        <c:v>0.45901639344262296</c:v>
                      </c:pt>
                      <c:pt idx="16">
                        <c:v>0.49726775956284153</c:v>
                      </c:pt>
                      <c:pt idx="17">
                        <c:v>0.34426229508196721</c:v>
                      </c:pt>
                      <c:pt idx="18">
                        <c:v>0</c:v>
                      </c:pt>
                      <c:pt idx="19">
                        <c:v>0.11475409836065574</c:v>
                      </c:pt>
                      <c:pt idx="20">
                        <c:v>0</c:v>
                      </c:pt>
                      <c:pt idx="21">
                        <c:v>0.91803278688524592</c:v>
                      </c:pt>
                      <c:pt idx="22">
                        <c:v>1.6830601092896174</c:v>
                      </c:pt>
                      <c:pt idx="23">
                        <c:v>2.1038251366120218</c:v>
                      </c:pt>
                      <c:pt idx="24">
                        <c:v>1.4535519125683061</c:v>
                      </c:pt>
                      <c:pt idx="25">
                        <c:v>1.1857923497267759</c:v>
                      </c:pt>
                      <c:pt idx="26">
                        <c:v>2.4863387978142075</c:v>
                      </c:pt>
                      <c:pt idx="27">
                        <c:v>0.42076502732240434</c:v>
                      </c:pt>
                      <c:pt idx="28">
                        <c:v>0</c:v>
                      </c:pt>
                      <c:pt idx="29">
                        <c:v>0</c:v>
                      </c:pt>
                    </c:numCache>
                  </c:numRef>
                </c:val>
              </c15:ser>
            </c15:filteredBarSeries>
            <c15:filteredBarSeries>
              <c15:ser>
                <c:idx val="2"/>
                <c:order val="2"/>
                <c:tx>
                  <c:v>Dec-June 2017</c:v>
                </c:tx>
                <c:spPr>
                  <a:solidFill>
                    <a:schemeClr val="tx1">
                      <a:lumMod val="50000"/>
                      <a:lumOff val="50000"/>
                    </a:schemeClr>
                  </a:solidFill>
                  <a:ln>
                    <a:noFill/>
                  </a:ln>
                  <a:effectLst/>
                </c:spPr>
                <c:invertIfNegative val="0"/>
                <c:cat>
                  <c:strRef>
                    <c:extLst>
                      <c:ext xmlns:c15="http://schemas.microsoft.com/office/drawing/2012/chart" uri="{02D57815-91ED-43cb-92C2-25804820EDAC}">
                        <c15:fullRef>
                          <c15:sqref>'Euthanasia Tables'!$B$120:$B$154</c15:sqref>
                        </c15:fullRef>
                        <c15:formulaRef>
                          <c15:sqref>('Euthanasia Tables'!$B$121:$B$122,'Euthanasia Tables'!$B$124:$B$128,'Euthanasia Tables'!$B$130:$B$141,'Euthanasia Tables'!$B$143:$B$148,'Euthanasia Tables'!$B$150:$B$154)</c15:sqref>
                        </c15:formulaRef>
                      </c:ext>
                    </c:extLst>
                    <c:strCache>
                      <c:ptCount val="30"/>
                      <c:pt idx="0">
                        <c:v>Bas-Saint-Laurent-01</c:v>
                      </c:pt>
                      <c:pt idx="1">
                        <c:v>Saguenay Lac-Saint-Jean-02</c:v>
                      </c:pt>
                      <c:pt idx="2">
                        <c:v>'Capitale-Nationale-03</c:v>
                      </c:pt>
                      <c:pt idx="3">
                        <c:v>CHU de Quebéc-03</c:v>
                      </c:pt>
                      <c:pt idx="4">
                        <c:v>IUCPQ-03</c:v>
                      </c:pt>
                      <c:pt idx="5">
                        <c:v>Mauricie-et-Centre-du-Québec-04</c:v>
                      </c:pt>
                      <c:pt idx="6">
                        <c:v>Estrie-05</c:v>
                      </c:pt>
                      <c:pt idx="7">
                        <c:v>Centre-Ouest-de-l'Île-de-Montréal-06</c:v>
                      </c:pt>
                      <c:pt idx="8">
                        <c:v>Centre-Sud-de-l'Île-De-Montréal-06</c:v>
                      </c:pt>
                      <c:pt idx="9">
                        <c:v>CHU Montreal-06</c:v>
                      </c:pt>
                      <c:pt idx="10">
                        <c:v>Est-de-l'Île-de-Montréal-06</c:v>
                      </c:pt>
                      <c:pt idx="11">
                        <c:v>Institut de Cardiologie de Montréal-06</c:v>
                      </c:pt>
                      <c:pt idx="12">
                        <c:v>McGill University Health Centre-06</c:v>
                      </c:pt>
                      <c:pt idx="13">
                        <c:v>Nord-de-l'Île-de-MontréaL-06</c:v>
                      </c:pt>
                      <c:pt idx="14">
                        <c:v>Ouest-de-l'Île-de-Montréal-06</c:v>
                      </c:pt>
                      <c:pt idx="15">
                        <c:v>Outaouais-07</c:v>
                      </c:pt>
                      <c:pt idx="16">
                        <c:v>Abitibi-Témiscamingue-08</c:v>
                      </c:pt>
                      <c:pt idx="17">
                        <c:v>Côte-Nord-09</c:v>
                      </c:pt>
                      <c:pt idx="18">
                        <c:v>Nord du Quebec -10</c:v>
                      </c:pt>
                      <c:pt idx="19">
                        <c:v>Gaspésie-11</c:v>
                      </c:pt>
                      <c:pt idx="20">
                        <c:v>Îles-11</c:v>
                      </c:pt>
                      <c:pt idx="21">
                        <c:v>Chaudière-Appalaches-12</c:v>
                      </c:pt>
                      <c:pt idx="22">
                        <c:v> Laval-13</c:v>
                      </c:pt>
                      <c:pt idx="23">
                        <c:v>Lanaudière-14</c:v>
                      </c:pt>
                      <c:pt idx="24">
                        <c:v>Laurentides-15</c:v>
                      </c:pt>
                      <c:pt idx="25">
                        <c:v>'Montérégie-Centre-16</c:v>
                      </c:pt>
                      <c:pt idx="26">
                        <c:v>Montérégie-Est-16</c:v>
                      </c:pt>
                      <c:pt idx="27">
                        <c:v>Montérégie-Ouest-16</c:v>
                      </c:pt>
                      <c:pt idx="28">
                        <c:v>Nunavik -17</c:v>
                      </c:pt>
                      <c:pt idx="29">
                        <c:v>Terres-Cries-de-la-Baie-James-18</c:v>
                      </c:pt>
                    </c:strCache>
                  </c:strRef>
                </c:cat>
                <c:val>
                  <c:numRef>
                    <c:extLst>
                      <c:ext xmlns:c15="http://schemas.microsoft.com/office/drawing/2012/chart" uri="{02D57815-91ED-43cb-92C2-25804820EDAC}">
                        <c15:fullRef>
                          <c15:sqref>'Euthanasia Tables'!$F$120:$F$154</c15:sqref>
                        </c15:fullRef>
                        <c15:formulaRef>
                          <c15:sqref>('Euthanasia Tables'!$F$121:$F$122,'Euthanasia Tables'!$F$124:$F$128,'Euthanasia Tables'!$F$130:$F$141,'Euthanasia Tables'!$F$143:$F$148,'Euthanasia Tables'!$F$150:$F$154)</c15:sqref>
                        </c15:formulaRef>
                      </c:ext>
                    </c:extLst>
                    <c:numCache>
                      <c:formatCode>#,##0.00</c:formatCode>
                      <c:ptCount val="30"/>
                      <c:pt idx="0">
                        <c:v>0.69230769230769229</c:v>
                      </c:pt>
                      <c:pt idx="1">
                        <c:v>0.57692307692307687</c:v>
                      </c:pt>
                      <c:pt idx="2">
                        <c:v>0.84615384615384615</c:v>
                      </c:pt>
                      <c:pt idx="3">
                        <c:v>1.5769230769230769</c:v>
                      </c:pt>
                      <c:pt idx="4">
                        <c:v>0.84615384615384615</c:v>
                      </c:pt>
                      <c:pt idx="5">
                        <c:v>0.92307692307692313</c:v>
                      </c:pt>
                      <c:pt idx="6">
                        <c:v>1.1538461538461537</c:v>
                      </c:pt>
                      <c:pt idx="7">
                        <c:v>0.34615384615384615</c:v>
                      </c:pt>
                      <c:pt idx="8">
                        <c:v>0.26923076923076927</c:v>
                      </c:pt>
                      <c:pt idx="9">
                        <c:v>0.88461538461538458</c:v>
                      </c:pt>
                      <c:pt idx="10">
                        <c:v>1.0384615384615385</c:v>
                      </c:pt>
                      <c:pt idx="11">
                        <c:v>0</c:v>
                      </c:pt>
                      <c:pt idx="12">
                        <c:v>0.38461538461538458</c:v>
                      </c:pt>
                      <c:pt idx="13">
                        <c:v>0.30769230769230771</c:v>
                      </c:pt>
                      <c:pt idx="14">
                        <c:v>0.19230769230769229</c:v>
                      </c:pt>
                      <c:pt idx="15">
                        <c:v>0.65384615384615385</c:v>
                      </c:pt>
                      <c:pt idx="16">
                        <c:v>0.19230769230769229</c:v>
                      </c:pt>
                      <c:pt idx="17">
                        <c:v>3.8461538461538464E-2</c:v>
                      </c:pt>
                      <c:pt idx="18">
                        <c:v>0</c:v>
                      </c:pt>
                      <c:pt idx="19">
                        <c:v>0.11538461538461539</c:v>
                      </c:pt>
                      <c:pt idx="20">
                        <c:v>0</c:v>
                      </c:pt>
                      <c:pt idx="21">
                        <c:v>0.84615384615384615</c:v>
                      </c:pt>
                      <c:pt idx="22">
                        <c:v>1.4615384615384617</c:v>
                      </c:pt>
                      <c:pt idx="23">
                        <c:v>1.6538461538461537</c:v>
                      </c:pt>
                      <c:pt idx="24">
                        <c:v>0.80769230769230771</c:v>
                      </c:pt>
                      <c:pt idx="25">
                        <c:v>1.0769230769230771</c:v>
                      </c:pt>
                      <c:pt idx="26">
                        <c:v>2.4230769230769229</c:v>
                      </c:pt>
                      <c:pt idx="27">
                        <c:v>0.42307692307692307</c:v>
                      </c:pt>
                      <c:pt idx="28">
                        <c:v>0</c:v>
                      </c:pt>
                      <c:pt idx="29">
                        <c:v>0</c:v>
                      </c:pt>
                    </c:numCache>
                  </c:numRef>
                </c:val>
              </c15:ser>
            </c15:filteredBarSeries>
            <c15:filteredBarSeries>
              <c15:ser>
                <c:idx val="4"/>
                <c:order val="4"/>
                <c:tx>
                  <c:v>Jun-Dec 2016</c:v>
                </c:tx>
                <c:spPr>
                  <a:solidFill>
                    <a:schemeClr val="accent5"/>
                  </a:solidFill>
                  <a:ln>
                    <a:noFill/>
                  </a:ln>
                  <a:effectLst/>
                </c:spPr>
                <c:invertIfNegative val="0"/>
                <c:cat>
                  <c:strRef>
                    <c:extLst>
                      <c:ext xmlns:c15="http://schemas.microsoft.com/office/drawing/2012/chart" uri="{02D57815-91ED-43cb-92C2-25804820EDAC}">
                        <c15:fullRef>
                          <c15:sqref>'Euthanasia Tables'!$B$120:$B$154</c15:sqref>
                        </c15:fullRef>
                        <c15:formulaRef>
                          <c15:sqref>('Euthanasia Tables'!$B$121:$B$122,'Euthanasia Tables'!$B$124:$B$128,'Euthanasia Tables'!$B$130:$B$141,'Euthanasia Tables'!$B$143:$B$148,'Euthanasia Tables'!$B$150:$B$154)</c15:sqref>
                        </c15:formulaRef>
                      </c:ext>
                    </c:extLst>
                    <c:strCache>
                      <c:ptCount val="30"/>
                      <c:pt idx="0">
                        <c:v>Bas-Saint-Laurent-01</c:v>
                      </c:pt>
                      <c:pt idx="1">
                        <c:v>Saguenay Lac-Saint-Jean-02</c:v>
                      </c:pt>
                      <c:pt idx="2">
                        <c:v>'Capitale-Nationale-03</c:v>
                      </c:pt>
                      <c:pt idx="3">
                        <c:v>CHU de Quebéc-03</c:v>
                      </c:pt>
                      <c:pt idx="4">
                        <c:v>IUCPQ-03</c:v>
                      </c:pt>
                      <c:pt idx="5">
                        <c:v>Mauricie-et-Centre-du-Québec-04</c:v>
                      </c:pt>
                      <c:pt idx="6">
                        <c:v>Estrie-05</c:v>
                      </c:pt>
                      <c:pt idx="7">
                        <c:v>Centre-Ouest-de-l'Île-de-Montréal-06</c:v>
                      </c:pt>
                      <c:pt idx="8">
                        <c:v>Centre-Sud-de-l'Île-De-Montréal-06</c:v>
                      </c:pt>
                      <c:pt idx="9">
                        <c:v>CHU Montreal-06</c:v>
                      </c:pt>
                      <c:pt idx="10">
                        <c:v>Est-de-l'Île-de-Montréal-06</c:v>
                      </c:pt>
                      <c:pt idx="11">
                        <c:v>Institut de Cardiologie de Montréal-06</c:v>
                      </c:pt>
                      <c:pt idx="12">
                        <c:v>McGill University Health Centre-06</c:v>
                      </c:pt>
                      <c:pt idx="13">
                        <c:v>Nord-de-l'Île-de-MontréaL-06</c:v>
                      </c:pt>
                      <c:pt idx="14">
                        <c:v>Ouest-de-l'Île-de-Montréal-06</c:v>
                      </c:pt>
                      <c:pt idx="15">
                        <c:v>Outaouais-07</c:v>
                      </c:pt>
                      <c:pt idx="16">
                        <c:v>Abitibi-Témiscamingue-08</c:v>
                      </c:pt>
                      <c:pt idx="17">
                        <c:v>Côte-Nord-09</c:v>
                      </c:pt>
                      <c:pt idx="18">
                        <c:v>Nord du Quebec -10</c:v>
                      </c:pt>
                      <c:pt idx="19">
                        <c:v>Gaspésie-11</c:v>
                      </c:pt>
                      <c:pt idx="20">
                        <c:v>Îles-11</c:v>
                      </c:pt>
                      <c:pt idx="21">
                        <c:v>Chaudière-Appalaches-12</c:v>
                      </c:pt>
                      <c:pt idx="22">
                        <c:v> Laval-13</c:v>
                      </c:pt>
                      <c:pt idx="23">
                        <c:v>Lanaudière-14</c:v>
                      </c:pt>
                      <c:pt idx="24">
                        <c:v>Laurentides-15</c:v>
                      </c:pt>
                      <c:pt idx="25">
                        <c:v>'Montérégie-Centre-16</c:v>
                      </c:pt>
                      <c:pt idx="26">
                        <c:v>Montérégie-Est-16</c:v>
                      </c:pt>
                      <c:pt idx="27">
                        <c:v>Montérégie-Ouest-16</c:v>
                      </c:pt>
                      <c:pt idx="28">
                        <c:v>Nunavik -17</c:v>
                      </c:pt>
                      <c:pt idx="29">
                        <c:v>Terres-Cries-de-la-Baie-James-18</c:v>
                      </c:pt>
                    </c:strCache>
                  </c:strRef>
                </c:cat>
                <c:val>
                  <c:numRef>
                    <c:extLst>
                      <c:ext xmlns:c15="http://schemas.microsoft.com/office/drawing/2012/chart" uri="{02D57815-91ED-43cb-92C2-25804820EDAC}">
                        <c15:fullRef>
                          <c15:sqref>'Euthanasia Tables'!$D$120:$D$154</c15:sqref>
                        </c15:fullRef>
                        <c15:formulaRef>
                          <c15:sqref>('Euthanasia Tables'!$D$121:$D$122,'Euthanasia Tables'!$D$124:$D$128,'Euthanasia Tables'!$D$130:$D$141,'Euthanasia Tables'!$D$143:$D$148,'Euthanasia Tables'!$D$150:$D$154)</c15:sqref>
                        </c15:formulaRef>
                      </c:ext>
                    </c:extLst>
                    <c:numCache>
                      <c:formatCode>#,##0.00</c:formatCode>
                      <c:ptCount val="30"/>
                      <c:pt idx="0">
                        <c:v>0.34426229508196721</c:v>
                      </c:pt>
                      <c:pt idx="1">
                        <c:v>0.57377049180327866</c:v>
                      </c:pt>
                      <c:pt idx="2">
                        <c:v>0.76502732240437155</c:v>
                      </c:pt>
                      <c:pt idx="3">
                        <c:v>1.8360655737704918</c:v>
                      </c:pt>
                      <c:pt idx="4">
                        <c:v>0.61202185792349728</c:v>
                      </c:pt>
                      <c:pt idx="5">
                        <c:v>0.91803278688524592</c:v>
                      </c:pt>
                      <c:pt idx="6">
                        <c:v>0.80327868852459017</c:v>
                      </c:pt>
                      <c:pt idx="7">
                        <c:v>0.26775956284153007</c:v>
                      </c:pt>
                      <c:pt idx="8">
                        <c:v>0.30601092896174864</c:v>
                      </c:pt>
                      <c:pt idx="9">
                        <c:v>0.95628415300546454</c:v>
                      </c:pt>
                      <c:pt idx="10">
                        <c:v>1.6065573770491803</c:v>
                      </c:pt>
                      <c:pt idx="11">
                        <c:v>7.650273224043716E-2</c:v>
                      </c:pt>
                      <c:pt idx="12">
                        <c:v>0.42076502732240434</c:v>
                      </c:pt>
                      <c:pt idx="13">
                        <c:v>0.34426229508196721</c:v>
                      </c:pt>
                      <c:pt idx="14">
                        <c:v>0.42076502732240434</c:v>
                      </c:pt>
                      <c:pt idx="15">
                        <c:v>0.38251366120218577</c:v>
                      </c:pt>
                      <c:pt idx="16">
                        <c:v>0.11475409836065574</c:v>
                      </c:pt>
                      <c:pt idx="17">
                        <c:v>3.825136612021858E-2</c:v>
                      </c:pt>
                      <c:pt idx="18">
                        <c:v>0</c:v>
                      </c:pt>
                      <c:pt idx="19">
                        <c:v>0.11475409836065574</c:v>
                      </c:pt>
                      <c:pt idx="20">
                        <c:v>0</c:v>
                      </c:pt>
                      <c:pt idx="21">
                        <c:v>0.80327868852459017</c:v>
                      </c:pt>
                      <c:pt idx="22">
                        <c:v>1.2622950819672132</c:v>
                      </c:pt>
                      <c:pt idx="23">
                        <c:v>1.4535519125683061</c:v>
                      </c:pt>
                      <c:pt idx="24">
                        <c:v>0.91803278688524592</c:v>
                      </c:pt>
                      <c:pt idx="25">
                        <c:v>0.68852459016393441</c:v>
                      </c:pt>
                      <c:pt idx="26">
                        <c:v>1.3005464480874318</c:v>
                      </c:pt>
                      <c:pt idx="27">
                        <c:v>0.68852459016393441</c:v>
                      </c:pt>
                      <c:pt idx="28">
                        <c:v>0</c:v>
                      </c:pt>
                      <c:pt idx="29">
                        <c:v>0</c:v>
                      </c:pt>
                    </c:numCache>
                  </c:numRef>
                </c:val>
              </c15:ser>
            </c15:filteredBarSeries>
            <c15:filteredBarSeries>
              <c15:ser>
                <c:idx val="5"/>
                <c:order val="5"/>
                <c:tx>
                  <c:v>Dec-June 2016</c:v>
                </c:tx>
                <c:spPr>
                  <a:solidFill>
                    <a:schemeClr val="accent6"/>
                  </a:solidFill>
                  <a:ln>
                    <a:noFill/>
                  </a:ln>
                  <a:effectLst/>
                </c:spPr>
                <c:invertIfNegative val="0"/>
                <c:cat>
                  <c:strRef>
                    <c:extLst>
                      <c:ext xmlns:c15="http://schemas.microsoft.com/office/drawing/2012/chart" uri="{02D57815-91ED-43cb-92C2-25804820EDAC}">
                        <c15:fullRef>
                          <c15:sqref>'Euthanasia Tables'!$B$120:$B$154</c15:sqref>
                        </c15:fullRef>
                        <c15:formulaRef>
                          <c15:sqref>('Euthanasia Tables'!$B$121:$B$122,'Euthanasia Tables'!$B$124:$B$128,'Euthanasia Tables'!$B$130:$B$141,'Euthanasia Tables'!$B$143:$B$148,'Euthanasia Tables'!$B$150:$B$154)</c15:sqref>
                        </c15:formulaRef>
                      </c:ext>
                    </c:extLst>
                    <c:strCache>
                      <c:ptCount val="30"/>
                      <c:pt idx="0">
                        <c:v>Bas-Saint-Laurent-01</c:v>
                      </c:pt>
                      <c:pt idx="1">
                        <c:v>Saguenay Lac-Saint-Jean-02</c:v>
                      </c:pt>
                      <c:pt idx="2">
                        <c:v>'Capitale-Nationale-03</c:v>
                      </c:pt>
                      <c:pt idx="3">
                        <c:v>CHU de Quebéc-03</c:v>
                      </c:pt>
                      <c:pt idx="4">
                        <c:v>IUCPQ-03</c:v>
                      </c:pt>
                      <c:pt idx="5">
                        <c:v>Mauricie-et-Centre-du-Québec-04</c:v>
                      </c:pt>
                      <c:pt idx="6">
                        <c:v>Estrie-05</c:v>
                      </c:pt>
                      <c:pt idx="7">
                        <c:v>Centre-Ouest-de-l'Île-de-Montréal-06</c:v>
                      </c:pt>
                      <c:pt idx="8">
                        <c:v>Centre-Sud-de-l'Île-De-Montréal-06</c:v>
                      </c:pt>
                      <c:pt idx="9">
                        <c:v>CHU Montreal-06</c:v>
                      </c:pt>
                      <c:pt idx="10">
                        <c:v>Est-de-l'Île-de-Montréal-06</c:v>
                      </c:pt>
                      <c:pt idx="11">
                        <c:v>Institut de Cardiologie de Montréal-06</c:v>
                      </c:pt>
                      <c:pt idx="12">
                        <c:v>McGill University Health Centre-06</c:v>
                      </c:pt>
                      <c:pt idx="13">
                        <c:v>Nord-de-l'Île-de-MontréaL-06</c:v>
                      </c:pt>
                      <c:pt idx="14">
                        <c:v>Ouest-de-l'Île-de-Montréal-06</c:v>
                      </c:pt>
                      <c:pt idx="15">
                        <c:v>Outaouais-07</c:v>
                      </c:pt>
                      <c:pt idx="16">
                        <c:v>Abitibi-Témiscamingue-08</c:v>
                      </c:pt>
                      <c:pt idx="17">
                        <c:v>Côte-Nord-09</c:v>
                      </c:pt>
                      <c:pt idx="18">
                        <c:v>Nord du Quebec -10</c:v>
                      </c:pt>
                      <c:pt idx="19">
                        <c:v>Gaspésie-11</c:v>
                      </c:pt>
                      <c:pt idx="20">
                        <c:v>Îles-11</c:v>
                      </c:pt>
                      <c:pt idx="21">
                        <c:v>Chaudière-Appalaches-12</c:v>
                      </c:pt>
                      <c:pt idx="22">
                        <c:v> Laval-13</c:v>
                      </c:pt>
                      <c:pt idx="23">
                        <c:v>Lanaudière-14</c:v>
                      </c:pt>
                      <c:pt idx="24">
                        <c:v>Laurentides-15</c:v>
                      </c:pt>
                      <c:pt idx="25">
                        <c:v>'Montérégie-Centre-16</c:v>
                      </c:pt>
                      <c:pt idx="26">
                        <c:v>Montérégie-Est-16</c:v>
                      </c:pt>
                      <c:pt idx="27">
                        <c:v>Montérégie-Ouest-16</c:v>
                      </c:pt>
                      <c:pt idx="28">
                        <c:v>Nunavik -17</c:v>
                      </c:pt>
                      <c:pt idx="29">
                        <c:v>Terres-Cries-de-la-Baie-James-18</c:v>
                      </c:pt>
                    </c:strCache>
                  </c:strRef>
                </c:cat>
                <c:val>
                  <c:numRef>
                    <c:extLst>
                      <c:ext xmlns:c15="http://schemas.microsoft.com/office/drawing/2012/chart" uri="{02D57815-91ED-43cb-92C2-25804820EDAC}">
                        <c15:fullRef>
                          <c15:sqref>'Euthanasia Tables'!$C$120:$C$154</c15:sqref>
                        </c15:fullRef>
                        <c15:formulaRef>
                          <c15:sqref>('Euthanasia Tables'!$C$121:$C$122,'Euthanasia Tables'!$C$124:$C$128,'Euthanasia Tables'!$C$130:$C$141,'Euthanasia Tables'!$C$143:$C$148,'Euthanasia Tables'!$C$150:$C$154)</c15:sqref>
                        </c15:formulaRef>
                      </c:ext>
                    </c:extLst>
                    <c:numCache>
                      <c:formatCode>#,##0.00</c:formatCode>
                      <c:ptCount val="30"/>
                      <c:pt idx="0">
                        <c:v>0.19125683060109289</c:v>
                      </c:pt>
                      <c:pt idx="1">
                        <c:v>3.825136612021858E-2</c:v>
                      </c:pt>
                      <c:pt idx="2">
                        <c:v>0.34426229508196721</c:v>
                      </c:pt>
                      <c:pt idx="3">
                        <c:v>0.99453551912568305</c:v>
                      </c:pt>
                      <c:pt idx="4">
                        <c:v>0.38251366120218577</c:v>
                      </c:pt>
                      <c:pt idx="5">
                        <c:v>0.42076502732240434</c:v>
                      </c:pt>
                      <c:pt idx="6">
                        <c:v>0.61202185792349728</c:v>
                      </c:pt>
                      <c:pt idx="7">
                        <c:v>0.26775956284153007</c:v>
                      </c:pt>
                      <c:pt idx="8">
                        <c:v>0.11475409836065574</c:v>
                      </c:pt>
                      <c:pt idx="9">
                        <c:v>0.45901639344262296</c:v>
                      </c:pt>
                      <c:pt idx="10">
                        <c:v>0.72677595628415304</c:v>
                      </c:pt>
                      <c:pt idx="11">
                        <c:v>0</c:v>
                      </c:pt>
                      <c:pt idx="12">
                        <c:v>0.19125683060109289</c:v>
                      </c:pt>
                      <c:pt idx="13">
                        <c:v>0.19125683060109289</c:v>
                      </c:pt>
                      <c:pt idx="14">
                        <c:v>0.11475409836065574</c:v>
                      </c:pt>
                      <c:pt idx="15">
                        <c:v>0.30601092896174864</c:v>
                      </c:pt>
                      <c:pt idx="16">
                        <c:v>3.825136612021858E-2</c:v>
                      </c:pt>
                      <c:pt idx="17">
                        <c:v>3.825136612021858E-2</c:v>
                      </c:pt>
                      <c:pt idx="18">
                        <c:v>0</c:v>
                      </c:pt>
                      <c:pt idx="19">
                        <c:v>7.650273224043716E-2</c:v>
                      </c:pt>
                      <c:pt idx="20">
                        <c:v>0</c:v>
                      </c:pt>
                      <c:pt idx="21">
                        <c:v>0.22950819672131148</c:v>
                      </c:pt>
                      <c:pt idx="22">
                        <c:v>0.53551912568306015</c:v>
                      </c:pt>
                      <c:pt idx="23">
                        <c:v>0.95628415300546454</c:v>
                      </c:pt>
                      <c:pt idx="24">
                        <c:v>0.76502732240437155</c:v>
                      </c:pt>
                      <c:pt idx="25">
                        <c:v>0.26775956284153007</c:v>
                      </c:pt>
                      <c:pt idx="26">
                        <c:v>0.80327868852459017</c:v>
                      </c:pt>
                      <c:pt idx="27">
                        <c:v>0.22950819672131148</c:v>
                      </c:pt>
                      <c:pt idx="28">
                        <c:v>0</c:v>
                      </c:pt>
                      <c:pt idx="29">
                        <c:v>0</c:v>
                      </c:pt>
                    </c:numCache>
                  </c:numRef>
                </c:val>
              </c15:ser>
            </c15:filteredBarSeries>
          </c:ext>
        </c:extLst>
      </c:barChart>
      <c:catAx>
        <c:axId val="4294550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450320"/>
        <c:crosses val="autoZero"/>
        <c:auto val="1"/>
        <c:lblAlgn val="ctr"/>
        <c:lblOffset val="100"/>
        <c:noMultiLvlLbl val="0"/>
      </c:catAx>
      <c:valAx>
        <c:axId val="429450320"/>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45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9. Euthanasia Requests Weekly in Administrative Regions</a:t>
            </a:r>
          </a:p>
          <a:p>
            <a:pPr>
              <a:defRPr/>
            </a:pPr>
            <a:r>
              <a:rPr lang="en-US"/>
              <a:t>2016 and 2017</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2017</c:v>
          </c:tx>
          <c:spPr>
            <a:solidFill>
              <a:schemeClr val="tx1">
                <a:lumMod val="50000"/>
                <a:lumOff val="50000"/>
              </a:schemeClr>
            </a:solidFill>
            <a:ln>
              <a:noFill/>
            </a:ln>
            <a:effectLst/>
          </c:spPr>
          <c:invertIfNegative val="0"/>
          <c:cat>
            <c:strRef>
              <c:extLst>
                <c:ext xmlns:c15="http://schemas.microsoft.com/office/drawing/2012/chart" uri="{02D57815-91ED-43cb-92C2-25804820EDAC}">
                  <c15:fullRef>
                    <c15:sqref>'Euthanasia Tables'!$B$120:$B$154</c15:sqref>
                  </c15:fullRef>
                </c:ext>
              </c:extLst>
              <c:f>('Euthanasia Tables'!$B$121:$B$123,'Euthanasia Tables'!$B$127:$B$129,'Euthanasia Tables'!$B$138:$B$142,'Euthanasia Tables'!$B$145:$B$149,'Euthanasia Tables'!$B$153:$B$154)</c:f>
              <c:strCache>
                <c:ptCount val="18"/>
                <c:pt idx="0">
                  <c:v>Bas-Saint-Laurent-01</c:v>
                </c:pt>
                <c:pt idx="1">
                  <c:v>Saguenay Lac-Saint-Jean-02</c:v>
                </c:pt>
                <c:pt idx="2">
                  <c:v>NATIONAL CAPITAL-03</c:v>
                </c:pt>
                <c:pt idx="3">
                  <c:v>Mauricie-et-Centre-du-Québec-04</c:v>
                </c:pt>
                <c:pt idx="4">
                  <c:v>Estrie-05</c:v>
                </c:pt>
                <c:pt idx="5">
                  <c:v>MONTREAL -06</c:v>
                </c:pt>
                <c:pt idx="6">
                  <c:v>Outaouais-07</c:v>
                </c:pt>
                <c:pt idx="7">
                  <c:v>Abitibi-Témiscamingue-08</c:v>
                </c:pt>
                <c:pt idx="8">
                  <c:v>Côte-Nord-09</c:v>
                </c:pt>
                <c:pt idx="9">
                  <c:v>Nord du Quebec -10</c:v>
                </c:pt>
                <c:pt idx="10">
                  <c:v>GASPÉSPIE-ÎLES-DE-LA-MADELEINE -11</c:v>
                </c:pt>
                <c:pt idx="11">
                  <c:v>Chaudière-Appalaches-12</c:v>
                </c:pt>
                <c:pt idx="12">
                  <c:v> Laval-13</c:v>
                </c:pt>
                <c:pt idx="13">
                  <c:v>Lanaudière-14</c:v>
                </c:pt>
                <c:pt idx="14">
                  <c:v>Laurentides-15</c:v>
                </c:pt>
                <c:pt idx="15">
                  <c:v>MONTÉRÉGIE -16</c:v>
                </c:pt>
                <c:pt idx="16">
                  <c:v>Nunavik -17</c:v>
                </c:pt>
                <c:pt idx="17">
                  <c:v>Terres-Cries-de-la-Baie-James-18</c:v>
                </c:pt>
              </c:strCache>
            </c:strRef>
          </c:cat>
          <c:val>
            <c:numRef>
              <c:extLst>
                <c:ext xmlns:c15="http://schemas.microsoft.com/office/drawing/2012/chart" uri="{02D57815-91ED-43cb-92C2-25804820EDAC}">
                  <c15:fullRef>
                    <c15:sqref>'Euthanasia Tables'!$H$120:$H$154</c15:sqref>
                  </c15:fullRef>
                </c:ext>
              </c:extLst>
              <c:f>('Euthanasia Tables'!$H$121:$H$123,'Euthanasia Tables'!$H$127:$H$129,'Euthanasia Tables'!$H$138:$H$142,'Euthanasia Tables'!$H$145:$H$149,'Euthanasia Tables'!$H$153:$H$154)</c:f>
              <c:numCache>
                <c:formatCode>#,##0.00</c:formatCode>
                <c:ptCount val="18"/>
                <c:pt idx="0">
                  <c:v>0.97808219178082201</c:v>
                </c:pt>
                <c:pt idx="1">
                  <c:v>0.61369863013698633</c:v>
                </c:pt>
                <c:pt idx="2">
                  <c:v>3.5287671232876714</c:v>
                </c:pt>
                <c:pt idx="3">
                  <c:v>1.0547945205479452</c:v>
                </c:pt>
                <c:pt idx="4">
                  <c:v>1.4191780821917808</c:v>
                </c:pt>
                <c:pt idx="5">
                  <c:v>4.3150684931506849</c:v>
                </c:pt>
                <c:pt idx="6">
                  <c:v>0.55616438356164388</c:v>
                </c:pt>
                <c:pt idx="7">
                  <c:v>0.34520547945205476</c:v>
                </c:pt>
                <c:pt idx="8">
                  <c:v>0.19178082191780821</c:v>
                </c:pt>
                <c:pt idx="9">
                  <c:v>0</c:v>
                </c:pt>
                <c:pt idx="10">
                  <c:v>0.11506849315068492</c:v>
                </c:pt>
                <c:pt idx="11">
                  <c:v>0.88219178082191785</c:v>
                </c:pt>
                <c:pt idx="12">
                  <c:v>1.5726027397260274</c:v>
                </c:pt>
                <c:pt idx="13">
                  <c:v>1.8794520547945206</c:v>
                </c:pt>
                <c:pt idx="14">
                  <c:v>1.1315068493150684</c:v>
                </c:pt>
                <c:pt idx="15">
                  <c:v>4.0082191780821912</c:v>
                </c:pt>
                <c:pt idx="16">
                  <c:v>0</c:v>
                </c:pt>
                <c:pt idx="17">
                  <c:v>0</c:v>
                </c:pt>
              </c:numCache>
            </c:numRef>
          </c:val>
        </c:ser>
        <c:ser>
          <c:idx val="3"/>
          <c:order val="3"/>
          <c:tx>
            <c:v>2016</c:v>
          </c:tx>
          <c:spPr>
            <a:solidFill>
              <a:srgbClr val="7030A0"/>
            </a:solidFill>
            <a:ln>
              <a:noFill/>
            </a:ln>
            <a:effectLst/>
          </c:spPr>
          <c:invertIfNegative val="0"/>
          <c:cat>
            <c:strRef>
              <c:extLst>
                <c:ext xmlns:c15="http://schemas.microsoft.com/office/drawing/2012/chart" uri="{02D57815-91ED-43cb-92C2-25804820EDAC}">
                  <c15:fullRef>
                    <c15:sqref>'Euthanasia Tables'!$B$120:$B$154</c15:sqref>
                  </c15:fullRef>
                </c:ext>
              </c:extLst>
              <c:f>('Euthanasia Tables'!$B$121:$B$123,'Euthanasia Tables'!$B$127:$B$129,'Euthanasia Tables'!$B$138:$B$142,'Euthanasia Tables'!$B$145:$B$149,'Euthanasia Tables'!$B$153:$B$154)</c:f>
              <c:strCache>
                <c:ptCount val="18"/>
                <c:pt idx="0">
                  <c:v>Bas-Saint-Laurent-01</c:v>
                </c:pt>
                <c:pt idx="1">
                  <c:v>Saguenay Lac-Saint-Jean-02</c:v>
                </c:pt>
                <c:pt idx="2">
                  <c:v>NATIONAL CAPITAL-03</c:v>
                </c:pt>
                <c:pt idx="3">
                  <c:v>Mauricie-et-Centre-du-Québec-04</c:v>
                </c:pt>
                <c:pt idx="4">
                  <c:v>Estrie-05</c:v>
                </c:pt>
                <c:pt idx="5">
                  <c:v>MONTREAL -06</c:v>
                </c:pt>
                <c:pt idx="6">
                  <c:v>Outaouais-07</c:v>
                </c:pt>
                <c:pt idx="7">
                  <c:v>Abitibi-Témiscamingue-08</c:v>
                </c:pt>
                <c:pt idx="8">
                  <c:v>Côte-Nord-09</c:v>
                </c:pt>
                <c:pt idx="9">
                  <c:v>Nord du Quebec -10</c:v>
                </c:pt>
                <c:pt idx="10">
                  <c:v>GASPÉSPIE-ÎLES-DE-LA-MADELEINE -11</c:v>
                </c:pt>
                <c:pt idx="11">
                  <c:v>Chaudière-Appalaches-12</c:v>
                </c:pt>
                <c:pt idx="12">
                  <c:v> Laval-13</c:v>
                </c:pt>
                <c:pt idx="13">
                  <c:v>Lanaudière-14</c:v>
                </c:pt>
                <c:pt idx="14">
                  <c:v>Laurentides-15</c:v>
                </c:pt>
                <c:pt idx="15">
                  <c:v>MONTÉRÉGIE -16</c:v>
                </c:pt>
                <c:pt idx="16">
                  <c:v>Nunavik -17</c:v>
                </c:pt>
                <c:pt idx="17">
                  <c:v>Terres-Cries-de-la-Baie-James-18</c:v>
                </c:pt>
              </c:strCache>
            </c:strRef>
          </c:cat>
          <c:val>
            <c:numRef>
              <c:extLst>
                <c:ext xmlns:c15="http://schemas.microsoft.com/office/drawing/2012/chart" uri="{02D57815-91ED-43cb-92C2-25804820EDAC}">
                  <c15:fullRef>
                    <c15:sqref>'Euthanasia Tables'!$E$120:$E$154</c15:sqref>
                  </c15:fullRef>
                </c:ext>
              </c:extLst>
              <c:f>('Euthanasia Tables'!$E$121:$E$123,'Euthanasia Tables'!$E$127:$E$129,'Euthanasia Tables'!$E$138:$E$142,'Euthanasia Tables'!$E$145:$E$149,'Euthanasia Tables'!$E$153:$E$154)</c:f>
              <c:numCache>
                <c:formatCode>0.00</c:formatCode>
                <c:ptCount val="18"/>
                <c:pt idx="0">
                  <c:v>0.26849315068493151</c:v>
                </c:pt>
                <c:pt idx="1">
                  <c:v>0.30684931506849317</c:v>
                </c:pt>
                <c:pt idx="2">
                  <c:v>2.473972602739726</c:v>
                </c:pt>
                <c:pt idx="3">
                  <c:v>0.67123287671232879</c:v>
                </c:pt>
                <c:pt idx="4">
                  <c:v>0.70958904109589038</c:v>
                </c:pt>
                <c:pt idx="5">
                  <c:v>3.2410958904109588</c:v>
                </c:pt>
                <c:pt idx="6">
                  <c:v>0.34520547945205476</c:v>
                </c:pt>
                <c:pt idx="7">
                  <c:v>7.6712328767123292E-2</c:v>
                </c:pt>
                <c:pt idx="8">
                  <c:v>3.8356164383561646E-2</c:v>
                </c:pt>
                <c:pt idx="9">
                  <c:v>0</c:v>
                </c:pt>
                <c:pt idx="10">
                  <c:v>9.5890410958904104E-2</c:v>
                </c:pt>
                <c:pt idx="11">
                  <c:v>0.51780821917808217</c:v>
                </c:pt>
                <c:pt idx="12">
                  <c:v>0.90136986301369859</c:v>
                </c:pt>
                <c:pt idx="13">
                  <c:v>1.2082191780821918</c:v>
                </c:pt>
                <c:pt idx="14">
                  <c:v>0.84383561643835625</c:v>
                </c:pt>
                <c:pt idx="15">
                  <c:v>1.9945205479452055</c:v>
                </c:pt>
                <c:pt idx="16">
                  <c:v>0</c:v>
                </c:pt>
                <c:pt idx="17" formatCode="#,##0.00">
                  <c:v>0</c:v>
                </c:pt>
              </c:numCache>
            </c:numRef>
          </c:val>
        </c:ser>
        <c:dLbls>
          <c:showLegendKey val="0"/>
          <c:showVal val="0"/>
          <c:showCatName val="0"/>
          <c:showSerName val="0"/>
          <c:showPercent val="0"/>
          <c:showBubbleSize val="0"/>
        </c:dLbls>
        <c:gapWidth val="182"/>
        <c:axId val="429454240"/>
        <c:axId val="429453064"/>
        <c:extLst>
          <c:ext xmlns:c15="http://schemas.microsoft.com/office/drawing/2012/chart" uri="{02D57815-91ED-43cb-92C2-25804820EDAC}">
            <c15:filteredBarSeries>
              <c15:ser>
                <c:idx val="1"/>
                <c:order val="1"/>
                <c:tx>
                  <c:v>Jun-Dec 2017</c:v>
                </c:tx>
                <c:spPr>
                  <a:solidFill>
                    <a:schemeClr val="accent2"/>
                  </a:solidFill>
                  <a:ln>
                    <a:noFill/>
                  </a:ln>
                  <a:effectLst/>
                </c:spPr>
                <c:invertIfNegative val="0"/>
                <c:cat>
                  <c:strRef>
                    <c:extLst>
                      <c:ext uri="{02D57815-91ED-43cb-92C2-25804820EDAC}">
                        <c15:fullRef>
                          <c15:sqref>'Euthanasia Tables'!$B$120:$B$154</c15:sqref>
                        </c15:fullRef>
                        <c15:formulaRef>
                          <c15:sqref>('Euthanasia Tables'!$B$121:$B$123,'Euthanasia Tables'!$B$127:$B$129,'Euthanasia Tables'!$B$138:$B$142,'Euthanasia Tables'!$B$145:$B$149,'Euthanasia Tables'!$B$153:$B$154)</c15:sqref>
                        </c15:formulaRef>
                      </c:ext>
                    </c:extLst>
                    <c:strCache>
                      <c:ptCount val="18"/>
                      <c:pt idx="0">
                        <c:v>Bas-Saint-Laurent-01</c:v>
                      </c:pt>
                      <c:pt idx="1">
                        <c:v>Saguenay Lac-Saint-Jean-02</c:v>
                      </c:pt>
                      <c:pt idx="2">
                        <c:v>NATIONAL CAPITAL-03</c:v>
                      </c:pt>
                      <c:pt idx="3">
                        <c:v>Mauricie-et-Centre-du-Québec-04</c:v>
                      </c:pt>
                      <c:pt idx="4">
                        <c:v>Estrie-05</c:v>
                      </c:pt>
                      <c:pt idx="5">
                        <c:v>MONTREAL -06</c:v>
                      </c:pt>
                      <c:pt idx="6">
                        <c:v>Outaouais-07</c:v>
                      </c:pt>
                      <c:pt idx="7">
                        <c:v>Abitibi-Témiscamingue-08</c:v>
                      </c:pt>
                      <c:pt idx="8">
                        <c:v>Côte-Nord-09</c:v>
                      </c:pt>
                      <c:pt idx="9">
                        <c:v>Nord du Quebec -10</c:v>
                      </c:pt>
                      <c:pt idx="10">
                        <c:v>GASPÉSPIE-ÎLES-DE-LA-MADELEINE -11</c:v>
                      </c:pt>
                      <c:pt idx="11">
                        <c:v>Chaudière-Appalaches-12</c:v>
                      </c:pt>
                      <c:pt idx="12">
                        <c:v> Laval-13</c:v>
                      </c:pt>
                      <c:pt idx="13">
                        <c:v>Lanaudière-14</c:v>
                      </c:pt>
                      <c:pt idx="14">
                        <c:v>Laurentides-15</c:v>
                      </c:pt>
                      <c:pt idx="15">
                        <c:v>MONTÉRÉGIE -16</c:v>
                      </c:pt>
                      <c:pt idx="16">
                        <c:v>Nunavik -17</c:v>
                      </c:pt>
                      <c:pt idx="17">
                        <c:v>Terres-Cries-de-la-Baie-James-18</c:v>
                      </c:pt>
                    </c:strCache>
                  </c:strRef>
                </c:cat>
                <c:val>
                  <c:numRef>
                    <c:extLst>
                      <c:ext uri="{02D57815-91ED-43cb-92C2-25804820EDAC}">
                        <c15:fullRef>
                          <c15:sqref>'Euthanasia Tables'!$G$120:$G$154</c15:sqref>
                        </c15:fullRef>
                        <c15:formulaRef>
                          <c15:sqref>('Euthanasia Tables'!$G$121:$G$123,'Euthanasia Tables'!$G$127:$G$129,'Euthanasia Tables'!$G$138:$G$142,'Euthanasia Tables'!$G$145:$G$149,'Euthanasia Tables'!$G$153:$G$154)</c15:sqref>
                        </c15:formulaRef>
                      </c:ext>
                    </c:extLst>
                    <c:numCache>
                      <c:formatCode>#,##0.00</c:formatCode>
                      <c:ptCount val="18"/>
                      <c:pt idx="0">
                        <c:v>1.2622950819672132</c:v>
                      </c:pt>
                      <c:pt idx="1">
                        <c:v>0.6502732240437159</c:v>
                      </c:pt>
                      <c:pt idx="3">
                        <c:v>1.1857923497267759</c:v>
                      </c:pt>
                      <c:pt idx="4">
                        <c:v>1.6830601092896174</c:v>
                      </c:pt>
                      <c:pt idx="6">
                        <c:v>0.45901639344262296</c:v>
                      </c:pt>
                      <c:pt idx="7">
                        <c:v>0.49726775956284153</c:v>
                      </c:pt>
                      <c:pt idx="8">
                        <c:v>0.34426229508196721</c:v>
                      </c:pt>
                      <c:pt idx="9">
                        <c:v>0</c:v>
                      </c:pt>
                      <c:pt idx="11">
                        <c:v>0.91803278688524592</c:v>
                      </c:pt>
                      <c:pt idx="12">
                        <c:v>1.6830601092896174</c:v>
                      </c:pt>
                      <c:pt idx="13">
                        <c:v>2.1038251366120218</c:v>
                      </c:pt>
                      <c:pt idx="14">
                        <c:v>1.4535519125683061</c:v>
                      </c:pt>
                      <c:pt idx="16">
                        <c:v>0</c:v>
                      </c:pt>
                      <c:pt idx="17">
                        <c:v>0</c:v>
                      </c:pt>
                    </c:numCache>
                  </c:numRef>
                </c:val>
              </c15:ser>
            </c15:filteredBarSeries>
            <c15:filteredBarSeries>
              <c15:ser>
                <c:idx val="2"/>
                <c:order val="2"/>
                <c:tx>
                  <c:v>Dec-June 2017</c:v>
                </c:tx>
                <c:spPr>
                  <a:solidFill>
                    <a:schemeClr val="tx1">
                      <a:lumMod val="50000"/>
                      <a:lumOff val="50000"/>
                    </a:schemeClr>
                  </a:solidFill>
                  <a:ln>
                    <a:noFill/>
                  </a:ln>
                  <a:effectLst/>
                </c:spPr>
                <c:invertIfNegative val="0"/>
                <c:cat>
                  <c:strRef>
                    <c:extLst>
                      <c:ext xmlns:c15="http://schemas.microsoft.com/office/drawing/2012/chart" uri="{02D57815-91ED-43cb-92C2-25804820EDAC}">
                        <c15:fullRef>
                          <c15:sqref>'Euthanasia Tables'!$B$120:$B$154</c15:sqref>
                        </c15:fullRef>
                        <c15:formulaRef>
                          <c15:sqref>('Euthanasia Tables'!$B$121:$B$123,'Euthanasia Tables'!$B$127:$B$129,'Euthanasia Tables'!$B$138:$B$142,'Euthanasia Tables'!$B$145:$B$149,'Euthanasia Tables'!$B$153:$B$154)</c15:sqref>
                        </c15:formulaRef>
                      </c:ext>
                    </c:extLst>
                    <c:strCache>
                      <c:ptCount val="18"/>
                      <c:pt idx="0">
                        <c:v>Bas-Saint-Laurent-01</c:v>
                      </c:pt>
                      <c:pt idx="1">
                        <c:v>Saguenay Lac-Saint-Jean-02</c:v>
                      </c:pt>
                      <c:pt idx="2">
                        <c:v>NATIONAL CAPITAL-03</c:v>
                      </c:pt>
                      <c:pt idx="3">
                        <c:v>Mauricie-et-Centre-du-Québec-04</c:v>
                      </c:pt>
                      <c:pt idx="4">
                        <c:v>Estrie-05</c:v>
                      </c:pt>
                      <c:pt idx="5">
                        <c:v>MONTREAL -06</c:v>
                      </c:pt>
                      <c:pt idx="6">
                        <c:v>Outaouais-07</c:v>
                      </c:pt>
                      <c:pt idx="7">
                        <c:v>Abitibi-Témiscamingue-08</c:v>
                      </c:pt>
                      <c:pt idx="8">
                        <c:v>Côte-Nord-09</c:v>
                      </c:pt>
                      <c:pt idx="9">
                        <c:v>Nord du Quebec -10</c:v>
                      </c:pt>
                      <c:pt idx="10">
                        <c:v>GASPÉSPIE-ÎLES-DE-LA-MADELEINE -11</c:v>
                      </c:pt>
                      <c:pt idx="11">
                        <c:v>Chaudière-Appalaches-12</c:v>
                      </c:pt>
                      <c:pt idx="12">
                        <c:v> Laval-13</c:v>
                      </c:pt>
                      <c:pt idx="13">
                        <c:v>Lanaudière-14</c:v>
                      </c:pt>
                      <c:pt idx="14">
                        <c:v>Laurentides-15</c:v>
                      </c:pt>
                      <c:pt idx="15">
                        <c:v>MONTÉRÉGIE -16</c:v>
                      </c:pt>
                      <c:pt idx="16">
                        <c:v>Nunavik -17</c:v>
                      </c:pt>
                      <c:pt idx="17">
                        <c:v>Terres-Cries-de-la-Baie-James-18</c:v>
                      </c:pt>
                    </c:strCache>
                  </c:strRef>
                </c:cat>
                <c:val>
                  <c:numRef>
                    <c:extLst>
                      <c:ext xmlns:c15="http://schemas.microsoft.com/office/drawing/2012/chart" uri="{02D57815-91ED-43cb-92C2-25804820EDAC}">
                        <c15:fullRef>
                          <c15:sqref>'Euthanasia Tables'!$F$120:$F$154</c15:sqref>
                        </c15:fullRef>
                        <c15:formulaRef>
                          <c15:sqref>('Euthanasia Tables'!$F$121:$F$123,'Euthanasia Tables'!$F$127:$F$129,'Euthanasia Tables'!$F$138:$F$142,'Euthanasia Tables'!$F$145:$F$149,'Euthanasia Tables'!$F$153:$F$154)</c15:sqref>
                        </c15:formulaRef>
                      </c:ext>
                    </c:extLst>
                    <c:numCache>
                      <c:formatCode>#,##0.00</c:formatCode>
                      <c:ptCount val="18"/>
                      <c:pt idx="0">
                        <c:v>0.69230769230769229</c:v>
                      </c:pt>
                      <c:pt idx="1">
                        <c:v>0.57692307692307687</c:v>
                      </c:pt>
                      <c:pt idx="3">
                        <c:v>0.92307692307692313</c:v>
                      </c:pt>
                      <c:pt idx="4">
                        <c:v>1.1538461538461537</c:v>
                      </c:pt>
                      <c:pt idx="6">
                        <c:v>0.65384615384615385</c:v>
                      </c:pt>
                      <c:pt idx="7">
                        <c:v>0.19230769230769229</c:v>
                      </c:pt>
                      <c:pt idx="8">
                        <c:v>3.8461538461538464E-2</c:v>
                      </c:pt>
                      <c:pt idx="9">
                        <c:v>0</c:v>
                      </c:pt>
                      <c:pt idx="11">
                        <c:v>0.84615384615384615</c:v>
                      </c:pt>
                      <c:pt idx="12">
                        <c:v>1.4615384615384617</c:v>
                      </c:pt>
                      <c:pt idx="13">
                        <c:v>1.6538461538461537</c:v>
                      </c:pt>
                      <c:pt idx="14">
                        <c:v>0.80769230769230771</c:v>
                      </c:pt>
                      <c:pt idx="16">
                        <c:v>0</c:v>
                      </c:pt>
                      <c:pt idx="17">
                        <c:v>0</c:v>
                      </c:pt>
                    </c:numCache>
                  </c:numRef>
                </c:val>
              </c15:ser>
            </c15:filteredBarSeries>
            <c15:filteredBarSeries>
              <c15:ser>
                <c:idx val="4"/>
                <c:order val="4"/>
                <c:tx>
                  <c:v>Jun-Dec 2016</c:v>
                </c:tx>
                <c:spPr>
                  <a:solidFill>
                    <a:schemeClr val="accent5"/>
                  </a:solidFill>
                  <a:ln>
                    <a:noFill/>
                  </a:ln>
                  <a:effectLst/>
                </c:spPr>
                <c:invertIfNegative val="0"/>
                <c:cat>
                  <c:strRef>
                    <c:extLst>
                      <c:ext xmlns:c15="http://schemas.microsoft.com/office/drawing/2012/chart" uri="{02D57815-91ED-43cb-92C2-25804820EDAC}">
                        <c15:fullRef>
                          <c15:sqref>'Euthanasia Tables'!$B$120:$B$154</c15:sqref>
                        </c15:fullRef>
                        <c15:formulaRef>
                          <c15:sqref>('Euthanasia Tables'!$B$121:$B$123,'Euthanasia Tables'!$B$127:$B$129,'Euthanasia Tables'!$B$138:$B$142,'Euthanasia Tables'!$B$145:$B$149,'Euthanasia Tables'!$B$153:$B$154)</c15:sqref>
                        </c15:formulaRef>
                      </c:ext>
                    </c:extLst>
                    <c:strCache>
                      <c:ptCount val="18"/>
                      <c:pt idx="0">
                        <c:v>Bas-Saint-Laurent-01</c:v>
                      </c:pt>
                      <c:pt idx="1">
                        <c:v>Saguenay Lac-Saint-Jean-02</c:v>
                      </c:pt>
                      <c:pt idx="2">
                        <c:v>NATIONAL CAPITAL-03</c:v>
                      </c:pt>
                      <c:pt idx="3">
                        <c:v>Mauricie-et-Centre-du-Québec-04</c:v>
                      </c:pt>
                      <c:pt idx="4">
                        <c:v>Estrie-05</c:v>
                      </c:pt>
                      <c:pt idx="5">
                        <c:v>MONTREAL -06</c:v>
                      </c:pt>
                      <c:pt idx="6">
                        <c:v>Outaouais-07</c:v>
                      </c:pt>
                      <c:pt idx="7">
                        <c:v>Abitibi-Témiscamingue-08</c:v>
                      </c:pt>
                      <c:pt idx="8">
                        <c:v>Côte-Nord-09</c:v>
                      </c:pt>
                      <c:pt idx="9">
                        <c:v>Nord du Quebec -10</c:v>
                      </c:pt>
                      <c:pt idx="10">
                        <c:v>GASPÉSPIE-ÎLES-DE-LA-MADELEINE -11</c:v>
                      </c:pt>
                      <c:pt idx="11">
                        <c:v>Chaudière-Appalaches-12</c:v>
                      </c:pt>
                      <c:pt idx="12">
                        <c:v> Laval-13</c:v>
                      </c:pt>
                      <c:pt idx="13">
                        <c:v>Lanaudière-14</c:v>
                      </c:pt>
                      <c:pt idx="14">
                        <c:v>Laurentides-15</c:v>
                      </c:pt>
                      <c:pt idx="15">
                        <c:v>MONTÉRÉGIE -16</c:v>
                      </c:pt>
                      <c:pt idx="16">
                        <c:v>Nunavik -17</c:v>
                      </c:pt>
                      <c:pt idx="17">
                        <c:v>Terres-Cries-de-la-Baie-James-18</c:v>
                      </c:pt>
                    </c:strCache>
                  </c:strRef>
                </c:cat>
                <c:val>
                  <c:numRef>
                    <c:extLst>
                      <c:ext xmlns:c15="http://schemas.microsoft.com/office/drawing/2012/chart" uri="{02D57815-91ED-43cb-92C2-25804820EDAC}">
                        <c15:fullRef>
                          <c15:sqref>'Euthanasia Tables'!$D$120:$D$154</c15:sqref>
                        </c15:fullRef>
                        <c15:formulaRef>
                          <c15:sqref>('Euthanasia Tables'!$D$121:$D$123,'Euthanasia Tables'!$D$127:$D$129,'Euthanasia Tables'!$D$138:$D$142,'Euthanasia Tables'!$D$145:$D$149,'Euthanasia Tables'!$D$153:$D$154)</c15:sqref>
                        </c15:formulaRef>
                      </c:ext>
                    </c:extLst>
                    <c:numCache>
                      <c:formatCode>#,##0.00</c:formatCode>
                      <c:ptCount val="18"/>
                      <c:pt idx="0">
                        <c:v>0.34426229508196721</c:v>
                      </c:pt>
                      <c:pt idx="1">
                        <c:v>0.57377049180327866</c:v>
                      </c:pt>
                      <c:pt idx="3">
                        <c:v>0.91803278688524592</c:v>
                      </c:pt>
                      <c:pt idx="4">
                        <c:v>0.80327868852459017</c:v>
                      </c:pt>
                      <c:pt idx="6">
                        <c:v>0.38251366120218577</c:v>
                      </c:pt>
                      <c:pt idx="7">
                        <c:v>0.11475409836065574</c:v>
                      </c:pt>
                      <c:pt idx="8">
                        <c:v>3.825136612021858E-2</c:v>
                      </c:pt>
                      <c:pt idx="9">
                        <c:v>0</c:v>
                      </c:pt>
                      <c:pt idx="11">
                        <c:v>0.80327868852459017</c:v>
                      </c:pt>
                      <c:pt idx="12">
                        <c:v>1.2622950819672132</c:v>
                      </c:pt>
                      <c:pt idx="13">
                        <c:v>1.4535519125683061</c:v>
                      </c:pt>
                      <c:pt idx="14">
                        <c:v>0.91803278688524592</c:v>
                      </c:pt>
                      <c:pt idx="16">
                        <c:v>0</c:v>
                      </c:pt>
                      <c:pt idx="17">
                        <c:v>0</c:v>
                      </c:pt>
                    </c:numCache>
                  </c:numRef>
                </c:val>
              </c15:ser>
            </c15:filteredBarSeries>
            <c15:filteredBarSeries>
              <c15:ser>
                <c:idx val="5"/>
                <c:order val="5"/>
                <c:tx>
                  <c:v>Dec-June 2016</c:v>
                </c:tx>
                <c:spPr>
                  <a:solidFill>
                    <a:schemeClr val="accent6"/>
                  </a:solidFill>
                  <a:ln>
                    <a:noFill/>
                  </a:ln>
                  <a:effectLst/>
                </c:spPr>
                <c:invertIfNegative val="0"/>
                <c:cat>
                  <c:strRef>
                    <c:extLst>
                      <c:ext xmlns:c15="http://schemas.microsoft.com/office/drawing/2012/chart" uri="{02D57815-91ED-43cb-92C2-25804820EDAC}">
                        <c15:fullRef>
                          <c15:sqref>'Euthanasia Tables'!$B$120:$B$154</c15:sqref>
                        </c15:fullRef>
                        <c15:formulaRef>
                          <c15:sqref>('Euthanasia Tables'!$B$121:$B$123,'Euthanasia Tables'!$B$127:$B$129,'Euthanasia Tables'!$B$138:$B$142,'Euthanasia Tables'!$B$145:$B$149,'Euthanasia Tables'!$B$153:$B$154)</c15:sqref>
                        </c15:formulaRef>
                      </c:ext>
                    </c:extLst>
                    <c:strCache>
                      <c:ptCount val="18"/>
                      <c:pt idx="0">
                        <c:v>Bas-Saint-Laurent-01</c:v>
                      </c:pt>
                      <c:pt idx="1">
                        <c:v>Saguenay Lac-Saint-Jean-02</c:v>
                      </c:pt>
                      <c:pt idx="2">
                        <c:v>NATIONAL CAPITAL-03</c:v>
                      </c:pt>
                      <c:pt idx="3">
                        <c:v>Mauricie-et-Centre-du-Québec-04</c:v>
                      </c:pt>
                      <c:pt idx="4">
                        <c:v>Estrie-05</c:v>
                      </c:pt>
                      <c:pt idx="5">
                        <c:v>MONTREAL -06</c:v>
                      </c:pt>
                      <c:pt idx="6">
                        <c:v>Outaouais-07</c:v>
                      </c:pt>
                      <c:pt idx="7">
                        <c:v>Abitibi-Témiscamingue-08</c:v>
                      </c:pt>
                      <c:pt idx="8">
                        <c:v>Côte-Nord-09</c:v>
                      </c:pt>
                      <c:pt idx="9">
                        <c:v>Nord du Quebec -10</c:v>
                      </c:pt>
                      <c:pt idx="10">
                        <c:v>GASPÉSPIE-ÎLES-DE-LA-MADELEINE -11</c:v>
                      </c:pt>
                      <c:pt idx="11">
                        <c:v>Chaudière-Appalaches-12</c:v>
                      </c:pt>
                      <c:pt idx="12">
                        <c:v> Laval-13</c:v>
                      </c:pt>
                      <c:pt idx="13">
                        <c:v>Lanaudière-14</c:v>
                      </c:pt>
                      <c:pt idx="14">
                        <c:v>Laurentides-15</c:v>
                      </c:pt>
                      <c:pt idx="15">
                        <c:v>MONTÉRÉGIE -16</c:v>
                      </c:pt>
                      <c:pt idx="16">
                        <c:v>Nunavik -17</c:v>
                      </c:pt>
                      <c:pt idx="17">
                        <c:v>Terres-Cries-de-la-Baie-James-18</c:v>
                      </c:pt>
                    </c:strCache>
                  </c:strRef>
                </c:cat>
                <c:val>
                  <c:numRef>
                    <c:extLst>
                      <c:ext xmlns:c15="http://schemas.microsoft.com/office/drawing/2012/chart" uri="{02D57815-91ED-43cb-92C2-25804820EDAC}">
                        <c15:fullRef>
                          <c15:sqref>'Euthanasia Tables'!$C$120:$C$154</c15:sqref>
                        </c15:fullRef>
                        <c15:formulaRef>
                          <c15:sqref>('Euthanasia Tables'!$C$121:$C$123,'Euthanasia Tables'!$C$127:$C$129,'Euthanasia Tables'!$C$138:$C$142,'Euthanasia Tables'!$C$145:$C$149,'Euthanasia Tables'!$C$153:$C$154)</c15:sqref>
                        </c15:formulaRef>
                      </c:ext>
                    </c:extLst>
                    <c:numCache>
                      <c:formatCode>#,##0.00</c:formatCode>
                      <c:ptCount val="18"/>
                      <c:pt idx="0">
                        <c:v>0.19125683060109289</c:v>
                      </c:pt>
                      <c:pt idx="1">
                        <c:v>3.825136612021858E-2</c:v>
                      </c:pt>
                      <c:pt idx="3">
                        <c:v>0.42076502732240434</c:v>
                      </c:pt>
                      <c:pt idx="4">
                        <c:v>0.61202185792349728</c:v>
                      </c:pt>
                      <c:pt idx="6">
                        <c:v>0.30601092896174864</c:v>
                      </c:pt>
                      <c:pt idx="7">
                        <c:v>3.825136612021858E-2</c:v>
                      </c:pt>
                      <c:pt idx="8">
                        <c:v>3.825136612021858E-2</c:v>
                      </c:pt>
                      <c:pt idx="9">
                        <c:v>0</c:v>
                      </c:pt>
                      <c:pt idx="11">
                        <c:v>0.22950819672131148</c:v>
                      </c:pt>
                      <c:pt idx="12">
                        <c:v>0.53551912568306015</c:v>
                      </c:pt>
                      <c:pt idx="13">
                        <c:v>0.95628415300546454</c:v>
                      </c:pt>
                      <c:pt idx="14">
                        <c:v>0.76502732240437155</c:v>
                      </c:pt>
                      <c:pt idx="16">
                        <c:v>0</c:v>
                      </c:pt>
                      <c:pt idx="17">
                        <c:v>0</c:v>
                      </c:pt>
                    </c:numCache>
                  </c:numRef>
                </c:val>
              </c15:ser>
            </c15:filteredBarSeries>
          </c:ext>
        </c:extLst>
      </c:barChart>
      <c:catAx>
        <c:axId val="429454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453064"/>
        <c:crosses val="autoZero"/>
        <c:auto val="1"/>
        <c:lblAlgn val="ctr"/>
        <c:lblOffset val="100"/>
        <c:noMultiLvlLbl val="0"/>
      </c:catAx>
      <c:valAx>
        <c:axId val="429453064"/>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454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7. Euthanasia Requests Weekly Province</a:t>
            </a:r>
            <a:r>
              <a:rPr lang="en-US" baseline="0"/>
              <a:t> Wide</a:t>
            </a:r>
            <a:endParaRPr lang="en-US"/>
          </a:p>
          <a:p>
            <a:pPr>
              <a:defRPr/>
            </a:pPr>
            <a:r>
              <a:rPr lang="en-US"/>
              <a:t>2016 and 2017</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v>2016</c:v>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'Euthanasia Tables'!$B$120:$B$154</c15:sqref>
                  </c15:fullRef>
                </c:ext>
              </c:extLst>
              <c:f>'Euthanasia Tables'!$B$120</c:f>
              <c:strCache>
                <c:ptCount val="1"/>
                <c:pt idx="0">
                  <c:v>Province Wide</c:v>
                </c:pt>
              </c:strCache>
            </c:strRef>
          </c:cat>
          <c:val>
            <c:numRef>
              <c:extLst>
                <c:ext xmlns:c15="http://schemas.microsoft.com/office/drawing/2012/chart" uri="{02D57815-91ED-43cb-92C2-25804820EDAC}">
                  <c15:fullRef>
                    <c15:sqref>'Euthanasia Tables'!$E$120:$E$154</c15:sqref>
                  </c15:fullRef>
                </c:ext>
              </c:extLst>
              <c:f>'Euthanasia Tables'!$E$120</c:f>
              <c:numCache>
                <c:formatCode>0.00</c:formatCode>
                <c:ptCount val="1"/>
                <c:pt idx="0">
                  <c:v>13.693150684931506</c:v>
                </c:pt>
              </c:numCache>
            </c:numRef>
          </c:val>
        </c:ser>
        <c:ser>
          <c:idx val="0"/>
          <c:order val="1"/>
          <c:tx>
            <c:v>2017</c:v>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'Euthanasia Tables'!$B$120:$B$154</c15:sqref>
                  </c15:fullRef>
                </c:ext>
              </c:extLst>
              <c:f>'Euthanasia Tables'!$B$120</c:f>
              <c:strCache>
                <c:ptCount val="1"/>
                <c:pt idx="0">
                  <c:v>Province Wide</c:v>
                </c:pt>
              </c:strCache>
            </c:strRef>
          </c:cat>
          <c:val>
            <c:numRef>
              <c:extLst>
                <c:ext xmlns:c15="http://schemas.microsoft.com/office/drawing/2012/chart" uri="{02D57815-91ED-43cb-92C2-25804820EDAC}">
                  <c15:fullRef>
                    <c15:sqref>'Euthanasia Tables'!$H$120:$H$154</c15:sqref>
                  </c15:fullRef>
                </c:ext>
              </c:extLst>
              <c:f>'Euthanasia Tables'!$H$120</c:f>
              <c:numCache>
                <c:formatCode>#,##0.00</c:formatCode>
                <c:ptCount val="1"/>
                <c:pt idx="0">
                  <c:v>22.591780821917808</c:v>
                </c:pt>
              </c:numCache>
            </c:numRef>
          </c:val>
        </c:ser>
        <c:dLbls>
          <c:dLblPos val="outEnd"/>
          <c:showLegendKey val="0"/>
          <c:showVal val="1"/>
          <c:showCatName val="0"/>
          <c:showSerName val="0"/>
          <c:showPercent val="0"/>
          <c:showBubbleSize val="0"/>
        </c:dLbls>
        <c:gapWidth val="182"/>
        <c:axId val="429451104"/>
        <c:axId val="429455808"/>
        <c:extLst>
          <c:ext xmlns:c15="http://schemas.microsoft.com/office/drawing/2012/chart" uri="{02D57815-91ED-43cb-92C2-25804820EDAC}">
            <c15:filteredBarSeries>
              <c15:ser>
                <c:idx val="1"/>
                <c:order val="2"/>
                <c:tx>
                  <c:v>Jun-Dec 2017</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'Euthanasia Tables'!$B$120:$B$154</c15:sqref>
                        </c15:fullRef>
                        <c15:formulaRef>
                          <c15:sqref>'Euthanasia Tables'!$B$120</c15:sqref>
                        </c15:formulaRef>
                      </c:ext>
                    </c:extLst>
                    <c:strCache>
                      <c:ptCount val="1"/>
                      <c:pt idx="0">
                        <c:v>Province Wide</c:v>
                      </c:pt>
                    </c:strCache>
                  </c:strRef>
                </c:cat>
                <c:val>
                  <c:numRef>
                    <c:extLst>
                      <c:ext uri="{02D57815-91ED-43cb-92C2-25804820EDAC}">
                        <c15:fullRef>
                          <c15:sqref>'Euthanasia Tables'!$G$120:$G$154</c15:sqref>
                        </c15:fullRef>
                        <c15:formulaRef>
                          <c15:sqref>'Euthanasia Tables'!$G$120</c15:sqref>
                        </c15:formulaRef>
                      </c:ext>
                    </c:extLst>
                    <c:numCache>
                      <c:formatCode>#,##0.00</c:formatCode>
                      <c:ptCount val="1"/>
                      <c:pt idx="0" formatCode="0.00">
                        <c:v>25.437158469945352</c:v>
                      </c:pt>
                    </c:numCache>
                  </c:numRef>
                </c:val>
              </c15:ser>
            </c15:filteredBarSeries>
            <c15:filteredBarSeries>
              <c15:ser>
                <c:idx val="2"/>
                <c:order val="3"/>
                <c:tx>
                  <c:v>Dec-June 2017</c:v>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'Euthanasia Tables'!$B$120:$B$154</c15:sqref>
                        </c15:fullRef>
                        <c15:formulaRef>
                          <c15:sqref>'Euthanasia Tables'!$B$120</c15:sqref>
                        </c15:formulaRef>
                      </c:ext>
                    </c:extLst>
                    <c:strCache>
                      <c:ptCount val="1"/>
                      <c:pt idx="0">
                        <c:v>Province Wide</c:v>
                      </c:pt>
                    </c:strCache>
                  </c:strRef>
                </c:cat>
                <c:val>
                  <c:numRef>
                    <c:extLst>
                      <c:ext xmlns:c15="http://schemas.microsoft.com/office/drawing/2012/chart" uri="{02D57815-91ED-43cb-92C2-25804820EDAC}">
                        <c15:fullRef>
                          <c15:sqref>'Euthanasia Tables'!$F$120:$F$154</c15:sqref>
                        </c15:fullRef>
                        <c15:formulaRef>
                          <c15:sqref>'Euthanasia Tables'!$F$120</c15:sqref>
                        </c15:formulaRef>
                      </c:ext>
                    </c:extLst>
                    <c:numCache>
                      <c:formatCode>#,##0.00</c:formatCode>
                      <c:ptCount val="1"/>
                      <c:pt idx="0" formatCode="0.00">
                        <c:v>19.73076923076923</c:v>
                      </c:pt>
                    </c:numCache>
                  </c:numRef>
                </c:val>
              </c15:ser>
            </c15:filteredBarSeries>
            <c15:filteredBarSeries>
              <c15:ser>
                <c:idx val="4"/>
                <c:order val="4"/>
                <c:tx>
                  <c:v>Jun-Dec 2016</c:v>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'Euthanasia Tables'!$B$120:$B$154</c15:sqref>
                        </c15:fullRef>
                        <c15:formulaRef>
                          <c15:sqref>'Euthanasia Tables'!$B$120</c15:sqref>
                        </c15:formulaRef>
                      </c:ext>
                    </c:extLst>
                    <c:strCache>
                      <c:ptCount val="1"/>
                      <c:pt idx="0">
                        <c:v>Province Wide</c:v>
                      </c:pt>
                    </c:strCache>
                  </c:strRef>
                </c:cat>
                <c:val>
                  <c:numRef>
                    <c:extLst>
                      <c:ext xmlns:c15="http://schemas.microsoft.com/office/drawing/2012/chart" uri="{02D57815-91ED-43cb-92C2-25804820EDAC}">
                        <c15:fullRef>
                          <c15:sqref>'Euthanasia Tables'!$D$120:$D$154</c15:sqref>
                        </c15:fullRef>
                        <c15:formulaRef>
                          <c15:sqref>'Euthanasia Tables'!$D$120</c15:sqref>
                        </c15:formulaRef>
                      </c:ext>
                    </c:extLst>
                    <c:numCache>
                      <c:formatCode>#,##0.00</c:formatCode>
                      <c:ptCount val="1"/>
                      <c:pt idx="0" formatCode="0.00">
                        <c:v>18.016393442622949</c:v>
                      </c:pt>
                    </c:numCache>
                  </c:numRef>
                </c:val>
              </c15:ser>
            </c15:filteredBarSeries>
            <c15:filteredBarSeries>
              <c15:ser>
                <c:idx val="5"/>
                <c:order val="5"/>
                <c:tx>
                  <c:v>Dec-June 2016</c:v>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'Euthanasia Tables'!$B$120:$B$154</c15:sqref>
                        </c15:fullRef>
                        <c15:formulaRef>
                          <c15:sqref>'Euthanasia Tables'!$B$120</c15:sqref>
                        </c15:formulaRef>
                      </c:ext>
                    </c:extLst>
                    <c:strCache>
                      <c:ptCount val="1"/>
                      <c:pt idx="0">
                        <c:v>Province Wide</c:v>
                      </c:pt>
                    </c:strCache>
                  </c:strRef>
                </c:cat>
                <c:val>
                  <c:numRef>
                    <c:extLst>
                      <c:ext xmlns:c15="http://schemas.microsoft.com/office/drawing/2012/chart" uri="{02D57815-91ED-43cb-92C2-25804820EDAC}">
                        <c15:fullRef>
                          <c15:sqref>'Euthanasia Tables'!$C$120:$C$154</c15:sqref>
                        </c15:fullRef>
                        <c15:formulaRef>
                          <c15:sqref>'Euthanasia Tables'!$C$120</c15:sqref>
                        </c15:formulaRef>
                      </c:ext>
                    </c:extLst>
                    <c:numCache>
                      <c:formatCode>#,##0.00</c:formatCode>
                      <c:ptCount val="1"/>
                      <c:pt idx="0" formatCode="0.00">
                        <c:v>9.2950819672131164</c:v>
                      </c:pt>
                    </c:numCache>
                  </c:numRef>
                </c:val>
              </c15:ser>
            </c15:filteredBarSeries>
          </c:ext>
        </c:extLst>
      </c:barChart>
      <c:catAx>
        <c:axId val="429451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455808"/>
        <c:crosses val="autoZero"/>
        <c:auto val="1"/>
        <c:lblAlgn val="ctr"/>
        <c:lblOffset val="100"/>
        <c:noMultiLvlLbl val="0"/>
      </c:catAx>
      <c:valAx>
        <c:axId val="42945580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451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 Provided in Reporting</a:t>
            </a:r>
            <a:r>
              <a:rPr lang="en-US" baseline="0"/>
              <a:t> Agencies</a:t>
            </a:r>
          </a:p>
          <a:p>
            <a:pPr>
              <a:defRPr/>
            </a:pPr>
            <a:r>
              <a:rPr lang="en-US" baseline="0"/>
              <a:t>Quebec: 2016 and 2017</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2017</c:v>
          </c:tx>
          <c:spPr>
            <a:solidFill>
              <a:schemeClr val="accent1"/>
            </a:solidFill>
            <a:ln>
              <a:noFill/>
            </a:ln>
            <a:effectLst/>
          </c:spPr>
          <c:invertIfNegative val="0"/>
          <c:cat>
            <c:strRef>
              <c:extLst>
                <c:ext xmlns:c15="http://schemas.microsoft.com/office/drawing/2012/chart" uri="{02D57815-91ED-43cb-92C2-25804820EDAC}">
                  <c15:fullRef>
                    <c15:sqref>'Euthanasia Tables'!$B$159:$B$193</c15:sqref>
                  </c15:fullRef>
                </c:ext>
              </c:extLst>
              <c:f>('Euthanasia Tables'!$B$160:$B$161,'Euthanasia Tables'!$B$163:$B$167,'Euthanasia Tables'!$B$169:$B$180,'Euthanasia Tables'!$B$182:$B$187,'Euthanasia Tables'!$B$189:$B$193)</c:f>
              <c:strCache>
                <c:ptCount val="30"/>
                <c:pt idx="0">
                  <c:v>Bas-Saint-Laurent-01</c:v>
                </c:pt>
                <c:pt idx="1">
                  <c:v>Saguenay Lac-Saint-Jean-02</c:v>
                </c:pt>
                <c:pt idx="2">
                  <c:v>'Capitale-Nationale-03</c:v>
                </c:pt>
                <c:pt idx="3">
                  <c:v>CHU de Quebéc-03</c:v>
                </c:pt>
                <c:pt idx="4">
                  <c:v>IUCPQ-03</c:v>
                </c:pt>
                <c:pt idx="5">
                  <c:v>Mauricie-et-Centre-du-Québec-04</c:v>
                </c:pt>
                <c:pt idx="6">
                  <c:v>Estrie-05</c:v>
                </c:pt>
                <c:pt idx="7">
                  <c:v>Centre-Ouest-de-l'Île-de-Montréal-06</c:v>
                </c:pt>
                <c:pt idx="8">
                  <c:v>Centre-Sud-de-l'Île-De-Montréal-06</c:v>
                </c:pt>
                <c:pt idx="9">
                  <c:v>CHU Montreal-06</c:v>
                </c:pt>
                <c:pt idx="10">
                  <c:v>Est-de-l'Île-de-Montréal-06</c:v>
                </c:pt>
                <c:pt idx="11">
                  <c:v>Institut de Cardiologie de Montréal-06</c:v>
                </c:pt>
                <c:pt idx="12">
                  <c:v>McGill University Health Centre-06</c:v>
                </c:pt>
                <c:pt idx="13">
                  <c:v>Nord-de-l'Île-de-MontréaL-06</c:v>
                </c:pt>
                <c:pt idx="14">
                  <c:v>Ouest-de-l'Île-de-Montréal-06</c:v>
                </c:pt>
                <c:pt idx="15">
                  <c:v>Outaouais-07</c:v>
                </c:pt>
                <c:pt idx="16">
                  <c:v>Abitibi-Témiscamingue-08</c:v>
                </c:pt>
                <c:pt idx="17">
                  <c:v>Côte-Nord-09</c:v>
                </c:pt>
                <c:pt idx="18">
                  <c:v>Nord du Quebec -10</c:v>
                </c:pt>
                <c:pt idx="19">
                  <c:v>Gaspésie-11</c:v>
                </c:pt>
                <c:pt idx="20">
                  <c:v>Îles-11</c:v>
                </c:pt>
                <c:pt idx="21">
                  <c:v>Chaudière-Appalaches-12</c:v>
                </c:pt>
                <c:pt idx="22">
                  <c:v> Laval-13</c:v>
                </c:pt>
                <c:pt idx="23">
                  <c:v>Lanaudière-14</c:v>
                </c:pt>
                <c:pt idx="24">
                  <c:v>Laurentides-15</c:v>
                </c:pt>
                <c:pt idx="25">
                  <c:v>'Montérégie-Centre-16</c:v>
                </c:pt>
                <c:pt idx="26">
                  <c:v>Montérégie-Est-16</c:v>
                </c:pt>
                <c:pt idx="27">
                  <c:v>Montérégie-Ouest-16</c:v>
                </c:pt>
                <c:pt idx="28">
                  <c:v>Nunavik -17</c:v>
                </c:pt>
                <c:pt idx="29">
                  <c:v>Terres-Cries-de-la-Baie-James-18</c:v>
                </c:pt>
              </c:strCache>
            </c:strRef>
          </c:cat>
          <c:val>
            <c:numRef>
              <c:extLst>
                <c:ext xmlns:c15="http://schemas.microsoft.com/office/drawing/2012/chart" uri="{02D57815-91ED-43cb-92C2-25804820EDAC}">
                  <c15:fullRef>
                    <c15:sqref>'Euthanasia Tables'!$H$159:$H$193</c15:sqref>
                  </c15:fullRef>
                </c:ext>
              </c:extLst>
              <c:f>('Euthanasia Tables'!$H$160:$H$161,'Euthanasia Tables'!$H$163:$H$167,'Euthanasia Tables'!$H$169:$H$180,'Euthanasia Tables'!$H$182:$H$187,'Euthanasia Tables'!$H$189:$H$193)</c:f>
              <c:numCache>
                <c:formatCode>#,##0</c:formatCode>
                <c:ptCount val="30"/>
                <c:pt idx="0">
                  <c:v>39</c:v>
                </c:pt>
                <c:pt idx="1">
                  <c:v>19</c:v>
                </c:pt>
                <c:pt idx="2">
                  <c:v>34</c:v>
                </c:pt>
                <c:pt idx="3">
                  <c:v>67</c:v>
                </c:pt>
                <c:pt idx="4">
                  <c:v>21</c:v>
                </c:pt>
                <c:pt idx="5">
                  <c:v>34</c:v>
                </c:pt>
                <c:pt idx="6">
                  <c:v>51</c:v>
                </c:pt>
                <c:pt idx="7">
                  <c:v>9</c:v>
                </c:pt>
                <c:pt idx="8">
                  <c:v>12</c:v>
                </c:pt>
                <c:pt idx="9">
                  <c:v>29</c:v>
                </c:pt>
                <c:pt idx="10">
                  <c:v>44</c:v>
                </c:pt>
                <c:pt idx="11">
                  <c:v>0</c:v>
                </c:pt>
                <c:pt idx="12">
                  <c:v>17</c:v>
                </c:pt>
                <c:pt idx="13">
                  <c:v>12</c:v>
                </c:pt>
                <c:pt idx="14">
                  <c:v>6</c:v>
                </c:pt>
                <c:pt idx="15">
                  <c:v>21</c:v>
                </c:pt>
                <c:pt idx="16">
                  <c:v>18</c:v>
                </c:pt>
                <c:pt idx="17">
                  <c:v>8</c:v>
                </c:pt>
                <c:pt idx="18">
                  <c:v>0</c:v>
                </c:pt>
                <c:pt idx="19">
                  <c:v>3</c:v>
                </c:pt>
                <c:pt idx="20">
                  <c:v>0</c:v>
                </c:pt>
                <c:pt idx="21">
                  <c:v>40</c:v>
                </c:pt>
                <c:pt idx="22">
                  <c:v>36</c:v>
                </c:pt>
                <c:pt idx="23">
                  <c:v>44</c:v>
                </c:pt>
                <c:pt idx="24">
                  <c:v>35</c:v>
                </c:pt>
                <c:pt idx="25">
                  <c:v>46</c:v>
                </c:pt>
                <c:pt idx="26">
                  <c:v>93</c:v>
                </c:pt>
                <c:pt idx="27">
                  <c:v>19</c:v>
                </c:pt>
                <c:pt idx="28">
                  <c:v>0</c:v>
                </c:pt>
                <c:pt idx="29">
                  <c:v>0</c:v>
                </c:pt>
              </c:numCache>
            </c:numRef>
          </c:val>
        </c:ser>
        <c:ser>
          <c:idx val="3"/>
          <c:order val="3"/>
          <c:tx>
            <c:v>2016</c:v>
          </c:tx>
          <c:spPr>
            <a:solidFill>
              <a:srgbClr val="002060"/>
            </a:solidFill>
            <a:ln>
              <a:noFill/>
            </a:ln>
            <a:effectLst/>
          </c:spPr>
          <c:invertIfNegative val="0"/>
          <c:cat>
            <c:strRef>
              <c:extLst>
                <c:ext xmlns:c15="http://schemas.microsoft.com/office/drawing/2012/chart" uri="{02D57815-91ED-43cb-92C2-25804820EDAC}">
                  <c15:fullRef>
                    <c15:sqref>'Euthanasia Tables'!$B$159:$B$193</c15:sqref>
                  </c15:fullRef>
                </c:ext>
              </c:extLst>
              <c:f>('Euthanasia Tables'!$B$160:$B$161,'Euthanasia Tables'!$B$163:$B$167,'Euthanasia Tables'!$B$169:$B$180,'Euthanasia Tables'!$B$182:$B$187,'Euthanasia Tables'!$B$189:$B$193)</c:f>
              <c:strCache>
                <c:ptCount val="30"/>
                <c:pt idx="0">
                  <c:v>Bas-Saint-Laurent-01</c:v>
                </c:pt>
                <c:pt idx="1">
                  <c:v>Saguenay Lac-Saint-Jean-02</c:v>
                </c:pt>
                <c:pt idx="2">
                  <c:v>'Capitale-Nationale-03</c:v>
                </c:pt>
                <c:pt idx="3">
                  <c:v>CHU de Quebéc-03</c:v>
                </c:pt>
                <c:pt idx="4">
                  <c:v>IUCPQ-03</c:v>
                </c:pt>
                <c:pt idx="5">
                  <c:v>Mauricie-et-Centre-du-Québec-04</c:v>
                </c:pt>
                <c:pt idx="6">
                  <c:v>Estrie-05</c:v>
                </c:pt>
                <c:pt idx="7">
                  <c:v>Centre-Ouest-de-l'Île-de-Montréal-06</c:v>
                </c:pt>
                <c:pt idx="8">
                  <c:v>Centre-Sud-de-l'Île-De-Montréal-06</c:v>
                </c:pt>
                <c:pt idx="9">
                  <c:v>CHU Montreal-06</c:v>
                </c:pt>
                <c:pt idx="10">
                  <c:v>Est-de-l'Île-de-Montréal-06</c:v>
                </c:pt>
                <c:pt idx="11">
                  <c:v>Institut de Cardiologie de Montréal-06</c:v>
                </c:pt>
                <c:pt idx="12">
                  <c:v>McGill University Health Centre-06</c:v>
                </c:pt>
                <c:pt idx="13">
                  <c:v>Nord-de-l'Île-de-MontréaL-06</c:v>
                </c:pt>
                <c:pt idx="14">
                  <c:v>Ouest-de-l'Île-de-Montréal-06</c:v>
                </c:pt>
                <c:pt idx="15">
                  <c:v>Outaouais-07</c:v>
                </c:pt>
                <c:pt idx="16">
                  <c:v>Abitibi-Témiscamingue-08</c:v>
                </c:pt>
                <c:pt idx="17">
                  <c:v>Côte-Nord-09</c:v>
                </c:pt>
                <c:pt idx="18">
                  <c:v>Nord du Quebec -10</c:v>
                </c:pt>
                <c:pt idx="19">
                  <c:v>Gaspésie-11</c:v>
                </c:pt>
                <c:pt idx="20">
                  <c:v>Îles-11</c:v>
                </c:pt>
                <c:pt idx="21">
                  <c:v>Chaudière-Appalaches-12</c:v>
                </c:pt>
                <c:pt idx="22">
                  <c:v> Laval-13</c:v>
                </c:pt>
                <c:pt idx="23">
                  <c:v>Lanaudière-14</c:v>
                </c:pt>
                <c:pt idx="24">
                  <c:v>Laurentides-15</c:v>
                </c:pt>
                <c:pt idx="25">
                  <c:v>'Montérégie-Centre-16</c:v>
                </c:pt>
                <c:pt idx="26">
                  <c:v>Montérégie-Est-16</c:v>
                </c:pt>
                <c:pt idx="27">
                  <c:v>Montérégie-Ouest-16</c:v>
                </c:pt>
                <c:pt idx="28">
                  <c:v>Nunavik -17</c:v>
                </c:pt>
                <c:pt idx="29">
                  <c:v>Terres-Cries-de-la-Baie-James-18</c:v>
                </c:pt>
              </c:strCache>
            </c:strRef>
          </c:cat>
          <c:val>
            <c:numRef>
              <c:extLst>
                <c:ext xmlns:c15="http://schemas.microsoft.com/office/drawing/2012/chart" uri="{02D57815-91ED-43cb-92C2-25804820EDAC}">
                  <c15:fullRef>
                    <c15:sqref>'Euthanasia Tables'!$E$159:$E$193</c15:sqref>
                  </c15:fullRef>
                </c:ext>
              </c:extLst>
              <c:f>('Euthanasia Tables'!$E$160:$E$161,'Euthanasia Tables'!$E$163:$E$167,'Euthanasia Tables'!$E$169:$E$180,'Euthanasia Tables'!$E$182:$E$187,'Euthanasia Tables'!$E$189:$E$193)</c:f>
              <c:numCache>
                <c:formatCode>#,##0</c:formatCode>
                <c:ptCount val="30"/>
                <c:pt idx="0">
                  <c:v>9</c:v>
                </c:pt>
                <c:pt idx="1">
                  <c:v>6</c:v>
                </c:pt>
                <c:pt idx="2">
                  <c:v>23</c:v>
                </c:pt>
                <c:pt idx="3">
                  <c:v>56</c:v>
                </c:pt>
                <c:pt idx="4">
                  <c:v>12</c:v>
                </c:pt>
                <c:pt idx="5">
                  <c:v>25</c:v>
                </c:pt>
                <c:pt idx="6">
                  <c:v>31</c:v>
                </c:pt>
                <c:pt idx="7">
                  <c:v>6</c:v>
                </c:pt>
                <c:pt idx="8">
                  <c:v>6</c:v>
                </c:pt>
                <c:pt idx="9">
                  <c:v>21</c:v>
                </c:pt>
                <c:pt idx="10">
                  <c:v>37</c:v>
                </c:pt>
                <c:pt idx="11">
                  <c:v>1</c:v>
                </c:pt>
                <c:pt idx="12">
                  <c:v>8</c:v>
                </c:pt>
                <c:pt idx="13">
                  <c:v>5</c:v>
                </c:pt>
                <c:pt idx="14">
                  <c:v>4</c:v>
                </c:pt>
                <c:pt idx="15">
                  <c:v>11</c:v>
                </c:pt>
                <c:pt idx="16">
                  <c:v>4</c:v>
                </c:pt>
                <c:pt idx="17">
                  <c:v>2</c:v>
                </c:pt>
                <c:pt idx="18">
                  <c:v>0</c:v>
                </c:pt>
                <c:pt idx="19">
                  <c:v>2</c:v>
                </c:pt>
                <c:pt idx="20">
                  <c:v>0</c:v>
                </c:pt>
                <c:pt idx="21">
                  <c:v>18</c:v>
                </c:pt>
                <c:pt idx="22">
                  <c:v>22</c:v>
                </c:pt>
                <c:pt idx="23">
                  <c:v>34</c:v>
                </c:pt>
                <c:pt idx="24">
                  <c:v>22</c:v>
                </c:pt>
                <c:pt idx="25">
                  <c:v>22</c:v>
                </c:pt>
                <c:pt idx="26">
                  <c:v>46</c:v>
                </c:pt>
                <c:pt idx="27">
                  <c:v>21</c:v>
                </c:pt>
                <c:pt idx="28">
                  <c:v>0</c:v>
                </c:pt>
                <c:pt idx="29">
                  <c:v>0</c:v>
                </c:pt>
              </c:numCache>
            </c:numRef>
          </c:val>
        </c:ser>
        <c:dLbls>
          <c:showLegendKey val="0"/>
          <c:showVal val="0"/>
          <c:showCatName val="0"/>
          <c:showSerName val="0"/>
          <c:showPercent val="0"/>
          <c:showBubbleSize val="0"/>
        </c:dLbls>
        <c:gapWidth val="182"/>
        <c:axId val="428128264"/>
        <c:axId val="428123168"/>
        <c:extLst>
          <c:ext xmlns:c15="http://schemas.microsoft.com/office/drawing/2012/chart" uri="{02D57815-91ED-43cb-92C2-25804820EDAC}">
            <c15:filteredBarSeries>
              <c15:ser>
                <c:idx val="1"/>
                <c:order val="1"/>
                <c:tx>
                  <c:v>June-Dec 2017</c:v>
                </c:tx>
                <c:spPr>
                  <a:solidFill>
                    <a:schemeClr val="accent2"/>
                  </a:solidFill>
                  <a:ln>
                    <a:noFill/>
                  </a:ln>
                  <a:effectLst/>
                </c:spPr>
                <c:invertIfNegative val="0"/>
                <c:cat>
                  <c:strRef>
                    <c:extLst>
                      <c:ext uri="{02D57815-91ED-43cb-92C2-25804820EDAC}">
                        <c15:fullRef>
                          <c15:sqref>'Euthanasia Tables'!$B$159:$B$193</c15:sqref>
                        </c15:fullRef>
                        <c15:formulaRef>
                          <c15:sqref>('Euthanasia Tables'!$B$160:$B$161,'Euthanasia Tables'!$B$163:$B$167,'Euthanasia Tables'!$B$169:$B$180,'Euthanasia Tables'!$B$182:$B$187,'Euthanasia Tables'!$B$189:$B$193)</c15:sqref>
                        </c15:formulaRef>
                      </c:ext>
                    </c:extLst>
                    <c:strCache>
                      <c:ptCount val="30"/>
                      <c:pt idx="0">
                        <c:v>Bas-Saint-Laurent-01</c:v>
                      </c:pt>
                      <c:pt idx="1">
                        <c:v>Saguenay Lac-Saint-Jean-02</c:v>
                      </c:pt>
                      <c:pt idx="2">
                        <c:v>'Capitale-Nationale-03</c:v>
                      </c:pt>
                      <c:pt idx="3">
                        <c:v>CHU de Quebéc-03</c:v>
                      </c:pt>
                      <c:pt idx="4">
                        <c:v>IUCPQ-03</c:v>
                      </c:pt>
                      <c:pt idx="5">
                        <c:v>Mauricie-et-Centre-du-Québec-04</c:v>
                      </c:pt>
                      <c:pt idx="6">
                        <c:v>Estrie-05</c:v>
                      </c:pt>
                      <c:pt idx="7">
                        <c:v>Centre-Ouest-de-l'Île-de-Montréal-06</c:v>
                      </c:pt>
                      <c:pt idx="8">
                        <c:v>Centre-Sud-de-l'Île-De-Montréal-06</c:v>
                      </c:pt>
                      <c:pt idx="9">
                        <c:v>CHU Montreal-06</c:v>
                      </c:pt>
                      <c:pt idx="10">
                        <c:v>Est-de-l'Île-de-Montréal-06</c:v>
                      </c:pt>
                      <c:pt idx="11">
                        <c:v>Institut de Cardiologie de Montréal-06</c:v>
                      </c:pt>
                      <c:pt idx="12">
                        <c:v>McGill University Health Centre-06</c:v>
                      </c:pt>
                      <c:pt idx="13">
                        <c:v>Nord-de-l'Île-de-MontréaL-06</c:v>
                      </c:pt>
                      <c:pt idx="14">
                        <c:v>Ouest-de-l'Île-de-Montréal-06</c:v>
                      </c:pt>
                      <c:pt idx="15">
                        <c:v>Outaouais-07</c:v>
                      </c:pt>
                      <c:pt idx="16">
                        <c:v>Abitibi-Témiscamingue-08</c:v>
                      </c:pt>
                      <c:pt idx="17">
                        <c:v>Côte-Nord-09</c:v>
                      </c:pt>
                      <c:pt idx="18">
                        <c:v>Nord du Quebec -10</c:v>
                      </c:pt>
                      <c:pt idx="19">
                        <c:v>Gaspésie-11</c:v>
                      </c:pt>
                      <c:pt idx="20">
                        <c:v>Îles-11</c:v>
                      </c:pt>
                      <c:pt idx="21">
                        <c:v>Chaudière-Appalaches-12</c:v>
                      </c:pt>
                      <c:pt idx="22">
                        <c:v> Laval-13</c:v>
                      </c:pt>
                      <c:pt idx="23">
                        <c:v>Lanaudière-14</c:v>
                      </c:pt>
                      <c:pt idx="24">
                        <c:v>Laurentides-15</c:v>
                      </c:pt>
                      <c:pt idx="25">
                        <c:v>'Montérégie-Centre-16</c:v>
                      </c:pt>
                      <c:pt idx="26">
                        <c:v>Montérégie-Est-16</c:v>
                      </c:pt>
                      <c:pt idx="27">
                        <c:v>Montérégie-Ouest-16</c:v>
                      </c:pt>
                      <c:pt idx="28">
                        <c:v>Nunavik -17</c:v>
                      </c:pt>
                      <c:pt idx="29">
                        <c:v>Terres-Cries-de-la-Baie-James-18</c:v>
                      </c:pt>
                    </c:strCache>
                  </c:strRef>
                </c:cat>
                <c:val>
                  <c:numRef>
                    <c:extLst>
                      <c:ext uri="{02D57815-91ED-43cb-92C2-25804820EDAC}">
                        <c15:fullRef>
                          <c15:sqref>'Euthanasia Tables'!$G$159:$G$193</c15:sqref>
                        </c15:fullRef>
                        <c15:formulaRef>
                          <c15:sqref>('Euthanasia Tables'!$G$160:$G$161,'Euthanasia Tables'!$G$163:$G$167,'Euthanasia Tables'!$G$169:$G$180,'Euthanasia Tables'!$G$182:$G$187,'Euthanasia Tables'!$G$189:$G$193)</c15:sqref>
                        </c15:formulaRef>
                      </c:ext>
                    </c:extLst>
                    <c:numCache>
                      <c:formatCode>#,##0</c:formatCode>
                      <c:ptCount val="30"/>
                      <c:pt idx="0">
                        <c:v>25</c:v>
                      </c:pt>
                      <c:pt idx="1">
                        <c:v>13</c:v>
                      </c:pt>
                      <c:pt idx="2">
                        <c:v>17</c:v>
                      </c:pt>
                      <c:pt idx="3">
                        <c:v>39</c:v>
                      </c:pt>
                      <c:pt idx="4">
                        <c:v>8</c:v>
                      </c:pt>
                      <c:pt idx="5">
                        <c:v>18</c:v>
                      </c:pt>
                      <c:pt idx="6">
                        <c:v>30</c:v>
                      </c:pt>
                      <c:pt idx="7">
                        <c:v>5</c:v>
                      </c:pt>
                      <c:pt idx="8">
                        <c:v>9</c:v>
                      </c:pt>
                      <c:pt idx="9">
                        <c:v>17</c:v>
                      </c:pt>
                      <c:pt idx="10">
                        <c:v>27</c:v>
                      </c:pt>
                      <c:pt idx="11">
                        <c:v>0</c:v>
                      </c:pt>
                      <c:pt idx="12">
                        <c:v>10</c:v>
                      </c:pt>
                      <c:pt idx="13">
                        <c:v>5</c:v>
                      </c:pt>
                      <c:pt idx="14">
                        <c:v>4</c:v>
                      </c:pt>
                      <c:pt idx="15">
                        <c:v>10</c:v>
                      </c:pt>
                      <c:pt idx="16">
                        <c:v>13</c:v>
                      </c:pt>
                      <c:pt idx="17">
                        <c:v>7</c:v>
                      </c:pt>
                      <c:pt idx="18">
                        <c:v>0</c:v>
                      </c:pt>
                      <c:pt idx="19">
                        <c:v>1</c:v>
                      </c:pt>
                      <c:pt idx="20">
                        <c:v>0</c:v>
                      </c:pt>
                      <c:pt idx="21">
                        <c:v>23</c:v>
                      </c:pt>
                      <c:pt idx="22">
                        <c:v>20</c:v>
                      </c:pt>
                      <c:pt idx="23">
                        <c:v>32</c:v>
                      </c:pt>
                      <c:pt idx="24">
                        <c:v>24</c:v>
                      </c:pt>
                      <c:pt idx="25">
                        <c:v>25</c:v>
                      </c:pt>
                      <c:pt idx="26">
                        <c:v>50</c:v>
                      </c:pt>
                      <c:pt idx="27">
                        <c:v>11</c:v>
                      </c:pt>
                      <c:pt idx="28">
                        <c:v>0</c:v>
                      </c:pt>
                      <c:pt idx="29">
                        <c:v>0</c:v>
                      </c:pt>
                    </c:numCache>
                  </c:numRef>
                </c:val>
              </c15:ser>
            </c15:filteredBarSeries>
            <c15:filteredBarSeries>
              <c15:ser>
                <c:idx val="2"/>
                <c:order val="2"/>
                <c:tx>
                  <c:v>Dec-June 2017</c:v>
                </c:tx>
                <c:spPr>
                  <a:solidFill>
                    <a:schemeClr val="accent3"/>
                  </a:solidFill>
                  <a:ln>
                    <a:noFill/>
                  </a:ln>
                  <a:effectLst/>
                </c:spPr>
                <c:invertIfNegative val="0"/>
                <c:cat>
                  <c:strRef>
                    <c:extLst>
                      <c:ext xmlns:c15="http://schemas.microsoft.com/office/drawing/2012/chart" uri="{02D57815-91ED-43cb-92C2-25804820EDAC}">
                        <c15:fullRef>
                          <c15:sqref>'Euthanasia Tables'!$B$159:$B$193</c15:sqref>
                        </c15:fullRef>
                        <c15:formulaRef>
                          <c15:sqref>('Euthanasia Tables'!$B$160:$B$161,'Euthanasia Tables'!$B$163:$B$167,'Euthanasia Tables'!$B$169:$B$180,'Euthanasia Tables'!$B$182:$B$187,'Euthanasia Tables'!$B$189:$B$193)</c15:sqref>
                        </c15:formulaRef>
                      </c:ext>
                    </c:extLst>
                    <c:strCache>
                      <c:ptCount val="30"/>
                      <c:pt idx="0">
                        <c:v>Bas-Saint-Laurent-01</c:v>
                      </c:pt>
                      <c:pt idx="1">
                        <c:v>Saguenay Lac-Saint-Jean-02</c:v>
                      </c:pt>
                      <c:pt idx="2">
                        <c:v>'Capitale-Nationale-03</c:v>
                      </c:pt>
                      <c:pt idx="3">
                        <c:v>CHU de Quebéc-03</c:v>
                      </c:pt>
                      <c:pt idx="4">
                        <c:v>IUCPQ-03</c:v>
                      </c:pt>
                      <c:pt idx="5">
                        <c:v>Mauricie-et-Centre-du-Québec-04</c:v>
                      </c:pt>
                      <c:pt idx="6">
                        <c:v>Estrie-05</c:v>
                      </c:pt>
                      <c:pt idx="7">
                        <c:v>Centre-Ouest-de-l'Île-de-Montréal-06</c:v>
                      </c:pt>
                      <c:pt idx="8">
                        <c:v>Centre-Sud-de-l'Île-De-Montréal-06</c:v>
                      </c:pt>
                      <c:pt idx="9">
                        <c:v>CHU Montreal-06</c:v>
                      </c:pt>
                      <c:pt idx="10">
                        <c:v>Est-de-l'Île-de-Montréal-06</c:v>
                      </c:pt>
                      <c:pt idx="11">
                        <c:v>Institut de Cardiologie de Montréal-06</c:v>
                      </c:pt>
                      <c:pt idx="12">
                        <c:v>McGill University Health Centre-06</c:v>
                      </c:pt>
                      <c:pt idx="13">
                        <c:v>Nord-de-l'Île-de-MontréaL-06</c:v>
                      </c:pt>
                      <c:pt idx="14">
                        <c:v>Ouest-de-l'Île-de-Montréal-06</c:v>
                      </c:pt>
                      <c:pt idx="15">
                        <c:v>Outaouais-07</c:v>
                      </c:pt>
                      <c:pt idx="16">
                        <c:v>Abitibi-Témiscamingue-08</c:v>
                      </c:pt>
                      <c:pt idx="17">
                        <c:v>Côte-Nord-09</c:v>
                      </c:pt>
                      <c:pt idx="18">
                        <c:v>Nord du Quebec -10</c:v>
                      </c:pt>
                      <c:pt idx="19">
                        <c:v>Gaspésie-11</c:v>
                      </c:pt>
                      <c:pt idx="20">
                        <c:v>Îles-11</c:v>
                      </c:pt>
                      <c:pt idx="21">
                        <c:v>Chaudière-Appalaches-12</c:v>
                      </c:pt>
                      <c:pt idx="22">
                        <c:v> Laval-13</c:v>
                      </c:pt>
                      <c:pt idx="23">
                        <c:v>Lanaudière-14</c:v>
                      </c:pt>
                      <c:pt idx="24">
                        <c:v>Laurentides-15</c:v>
                      </c:pt>
                      <c:pt idx="25">
                        <c:v>'Montérégie-Centre-16</c:v>
                      </c:pt>
                      <c:pt idx="26">
                        <c:v>Montérégie-Est-16</c:v>
                      </c:pt>
                      <c:pt idx="27">
                        <c:v>Montérégie-Ouest-16</c:v>
                      </c:pt>
                      <c:pt idx="28">
                        <c:v>Nunavik -17</c:v>
                      </c:pt>
                      <c:pt idx="29">
                        <c:v>Terres-Cries-de-la-Baie-James-18</c:v>
                      </c:pt>
                    </c:strCache>
                  </c:strRef>
                </c:cat>
                <c:val>
                  <c:numRef>
                    <c:extLst>
                      <c:ext xmlns:c15="http://schemas.microsoft.com/office/drawing/2012/chart" uri="{02D57815-91ED-43cb-92C2-25804820EDAC}">
                        <c15:fullRef>
                          <c15:sqref>'Euthanasia Tables'!$F$159:$F$193</c15:sqref>
                        </c15:fullRef>
                        <c15:formulaRef>
                          <c15:sqref>('Euthanasia Tables'!$F$160:$F$161,'Euthanasia Tables'!$F$163:$F$167,'Euthanasia Tables'!$F$169:$F$180,'Euthanasia Tables'!$F$182:$F$187,'Euthanasia Tables'!$F$189:$F$193)</c15:sqref>
                        </c15:formulaRef>
                      </c:ext>
                    </c:extLst>
                    <c:numCache>
                      <c:formatCode>#,##0</c:formatCode>
                      <c:ptCount val="30"/>
                      <c:pt idx="0">
                        <c:v>14</c:v>
                      </c:pt>
                      <c:pt idx="1">
                        <c:v>6</c:v>
                      </c:pt>
                      <c:pt idx="2">
                        <c:v>17</c:v>
                      </c:pt>
                      <c:pt idx="3">
                        <c:v>28</c:v>
                      </c:pt>
                      <c:pt idx="4">
                        <c:v>13</c:v>
                      </c:pt>
                      <c:pt idx="5">
                        <c:v>16</c:v>
                      </c:pt>
                      <c:pt idx="6">
                        <c:v>21</c:v>
                      </c:pt>
                      <c:pt idx="7">
                        <c:v>4</c:v>
                      </c:pt>
                      <c:pt idx="8">
                        <c:v>3</c:v>
                      </c:pt>
                      <c:pt idx="9">
                        <c:v>12</c:v>
                      </c:pt>
                      <c:pt idx="10">
                        <c:v>17</c:v>
                      </c:pt>
                      <c:pt idx="11">
                        <c:v>0</c:v>
                      </c:pt>
                      <c:pt idx="12">
                        <c:v>7</c:v>
                      </c:pt>
                      <c:pt idx="13">
                        <c:v>7</c:v>
                      </c:pt>
                      <c:pt idx="14">
                        <c:v>2</c:v>
                      </c:pt>
                      <c:pt idx="15">
                        <c:v>11</c:v>
                      </c:pt>
                      <c:pt idx="16">
                        <c:v>5</c:v>
                      </c:pt>
                      <c:pt idx="17">
                        <c:v>1</c:v>
                      </c:pt>
                      <c:pt idx="18">
                        <c:v>0</c:v>
                      </c:pt>
                      <c:pt idx="19">
                        <c:v>2</c:v>
                      </c:pt>
                      <c:pt idx="20">
                        <c:v>0</c:v>
                      </c:pt>
                      <c:pt idx="21">
                        <c:v>17</c:v>
                      </c:pt>
                      <c:pt idx="22">
                        <c:v>16</c:v>
                      </c:pt>
                      <c:pt idx="23">
                        <c:v>12</c:v>
                      </c:pt>
                      <c:pt idx="24">
                        <c:v>11</c:v>
                      </c:pt>
                      <c:pt idx="25">
                        <c:v>21</c:v>
                      </c:pt>
                      <c:pt idx="26">
                        <c:v>43</c:v>
                      </c:pt>
                      <c:pt idx="27">
                        <c:v>8</c:v>
                      </c:pt>
                      <c:pt idx="28">
                        <c:v>0</c:v>
                      </c:pt>
                      <c:pt idx="29">
                        <c:v>0</c:v>
                      </c:pt>
                    </c:numCache>
                  </c:numRef>
                </c:val>
              </c15:ser>
            </c15:filteredBarSeries>
            <c15:filteredBarSeries>
              <c15:ser>
                <c:idx val="4"/>
                <c:order val="4"/>
                <c:tx>
                  <c:v>Jun-Dec 2016</c:v>
                </c:tx>
                <c:spPr>
                  <a:solidFill>
                    <a:schemeClr val="accent5"/>
                  </a:solidFill>
                  <a:ln>
                    <a:noFill/>
                  </a:ln>
                  <a:effectLst/>
                </c:spPr>
                <c:invertIfNegative val="0"/>
                <c:cat>
                  <c:strRef>
                    <c:extLst>
                      <c:ext xmlns:c15="http://schemas.microsoft.com/office/drawing/2012/chart" uri="{02D57815-91ED-43cb-92C2-25804820EDAC}">
                        <c15:fullRef>
                          <c15:sqref>'Euthanasia Tables'!$B$159:$B$193</c15:sqref>
                        </c15:fullRef>
                        <c15:formulaRef>
                          <c15:sqref>('Euthanasia Tables'!$B$160:$B$161,'Euthanasia Tables'!$B$163:$B$167,'Euthanasia Tables'!$B$169:$B$180,'Euthanasia Tables'!$B$182:$B$187,'Euthanasia Tables'!$B$189:$B$193)</c15:sqref>
                        </c15:formulaRef>
                      </c:ext>
                    </c:extLst>
                    <c:strCache>
                      <c:ptCount val="30"/>
                      <c:pt idx="0">
                        <c:v>Bas-Saint-Laurent-01</c:v>
                      </c:pt>
                      <c:pt idx="1">
                        <c:v>Saguenay Lac-Saint-Jean-02</c:v>
                      </c:pt>
                      <c:pt idx="2">
                        <c:v>'Capitale-Nationale-03</c:v>
                      </c:pt>
                      <c:pt idx="3">
                        <c:v>CHU de Quebéc-03</c:v>
                      </c:pt>
                      <c:pt idx="4">
                        <c:v>IUCPQ-03</c:v>
                      </c:pt>
                      <c:pt idx="5">
                        <c:v>Mauricie-et-Centre-du-Québec-04</c:v>
                      </c:pt>
                      <c:pt idx="6">
                        <c:v>Estrie-05</c:v>
                      </c:pt>
                      <c:pt idx="7">
                        <c:v>Centre-Ouest-de-l'Île-de-Montréal-06</c:v>
                      </c:pt>
                      <c:pt idx="8">
                        <c:v>Centre-Sud-de-l'Île-De-Montréal-06</c:v>
                      </c:pt>
                      <c:pt idx="9">
                        <c:v>CHU Montreal-06</c:v>
                      </c:pt>
                      <c:pt idx="10">
                        <c:v>Est-de-l'Île-de-Montréal-06</c:v>
                      </c:pt>
                      <c:pt idx="11">
                        <c:v>Institut de Cardiologie de Montréal-06</c:v>
                      </c:pt>
                      <c:pt idx="12">
                        <c:v>McGill University Health Centre-06</c:v>
                      </c:pt>
                      <c:pt idx="13">
                        <c:v>Nord-de-l'Île-de-MontréaL-06</c:v>
                      </c:pt>
                      <c:pt idx="14">
                        <c:v>Ouest-de-l'Île-de-Montréal-06</c:v>
                      </c:pt>
                      <c:pt idx="15">
                        <c:v>Outaouais-07</c:v>
                      </c:pt>
                      <c:pt idx="16">
                        <c:v>Abitibi-Témiscamingue-08</c:v>
                      </c:pt>
                      <c:pt idx="17">
                        <c:v>Côte-Nord-09</c:v>
                      </c:pt>
                      <c:pt idx="18">
                        <c:v>Nord du Quebec -10</c:v>
                      </c:pt>
                      <c:pt idx="19">
                        <c:v>Gaspésie-11</c:v>
                      </c:pt>
                      <c:pt idx="20">
                        <c:v>Îles-11</c:v>
                      </c:pt>
                      <c:pt idx="21">
                        <c:v>Chaudière-Appalaches-12</c:v>
                      </c:pt>
                      <c:pt idx="22">
                        <c:v> Laval-13</c:v>
                      </c:pt>
                      <c:pt idx="23">
                        <c:v>Lanaudière-14</c:v>
                      </c:pt>
                      <c:pt idx="24">
                        <c:v>Laurentides-15</c:v>
                      </c:pt>
                      <c:pt idx="25">
                        <c:v>'Montérégie-Centre-16</c:v>
                      </c:pt>
                      <c:pt idx="26">
                        <c:v>Montérégie-Est-16</c:v>
                      </c:pt>
                      <c:pt idx="27">
                        <c:v>Montérégie-Ouest-16</c:v>
                      </c:pt>
                      <c:pt idx="28">
                        <c:v>Nunavik -17</c:v>
                      </c:pt>
                      <c:pt idx="29">
                        <c:v>Terres-Cries-de-la-Baie-James-18</c:v>
                      </c:pt>
                    </c:strCache>
                  </c:strRef>
                </c:cat>
                <c:val>
                  <c:numRef>
                    <c:extLst>
                      <c:ext xmlns:c15="http://schemas.microsoft.com/office/drawing/2012/chart" uri="{02D57815-91ED-43cb-92C2-25804820EDAC}">
                        <c15:fullRef>
                          <c15:sqref>'Euthanasia Tables'!$D$159:$D$193</c15:sqref>
                        </c15:fullRef>
                        <c15:formulaRef>
                          <c15:sqref>('Euthanasia Tables'!$D$160:$D$161,'Euthanasia Tables'!$D$163:$D$167,'Euthanasia Tables'!$D$169:$D$180,'Euthanasia Tables'!$D$182:$D$187,'Euthanasia Tables'!$D$189:$D$193)</c15:sqref>
                        </c15:formulaRef>
                      </c:ext>
                    </c:extLst>
                    <c:numCache>
                      <c:formatCode>#,##0</c:formatCode>
                      <c:ptCount val="30"/>
                      <c:pt idx="0">
                        <c:v>6</c:v>
                      </c:pt>
                      <c:pt idx="1">
                        <c:v>5</c:v>
                      </c:pt>
                      <c:pt idx="2">
                        <c:v>16</c:v>
                      </c:pt>
                      <c:pt idx="3">
                        <c:v>30</c:v>
                      </c:pt>
                      <c:pt idx="4">
                        <c:v>8</c:v>
                      </c:pt>
                      <c:pt idx="5">
                        <c:v>16</c:v>
                      </c:pt>
                      <c:pt idx="6">
                        <c:v>19</c:v>
                      </c:pt>
                      <c:pt idx="7">
                        <c:v>4</c:v>
                      </c:pt>
                      <c:pt idx="8">
                        <c:v>6</c:v>
                      </c:pt>
                      <c:pt idx="9">
                        <c:v>15</c:v>
                      </c:pt>
                      <c:pt idx="10">
                        <c:v>22</c:v>
                      </c:pt>
                      <c:pt idx="11">
                        <c:v>1</c:v>
                      </c:pt>
                      <c:pt idx="12">
                        <c:v>6</c:v>
                      </c:pt>
                      <c:pt idx="13">
                        <c:v>3</c:v>
                      </c:pt>
                      <c:pt idx="14">
                        <c:v>3</c:v>
                      </c:pt>
                      <c:pt idx="15">
                        <c:v>6</c:v>
                      </c:pt>
                      <c:pt idx="16">
                        <c:v>3</c:v>
                      </c:pt>
                      <c:pt idx="17">
                        <c:v>1</c:v>
                      </c:pt>
                      <c:pt idx="18">
                        <c:v>0</c:v>
                      </c:pt>
                      <c:pt idx="19">
                        <c:v>2</c:v>
                      </c:pt>
                      <c:pt idx="20">
                        <c:v>0</c:v>
                      </c:pt>
                      <c:pt idx="21">
                        <c:v>14</c:v>
                      </c:pt>
                      <c:pt idx="22">
                        <c:v>18</c:v>
                      </c:pt>
                      <c:pt idx="23">
                        <c:v>22</c:v>
                      </c:pt>
                      <c:pt idx="24">
                        <c:v>13</c:v>
                      </c:pt>
                      <c:pt idx="25">
                        <c:v>15</c:v>
                      </c:pt>
                      <c:pt idx="26">
                        <c:v>28</c:v>
                      </c:pt>
                      <c:pt idx="27">
                        <c:v>16</c:v>
                      </c:pt>
                      <c:pt idx="28">
                        <c:v>0</c:v>
                      </c:pt>
                      <c:pt idx="29">
                        <c:v>0</c:v>
                      </c:pt>
                    </c:numCache>
                  </c:numRef>
                </c:val>
              </c15:ser>
            </c15:filteredBarSeries>
            <c15:filteredBarSeries>
              <c15:ser>
                <c:idx val="5"/>
                <c:order val="5"/>
                <c:tx>
                  <c:v>Dec-June 2016</c:v>
                </c:tx>
                <c:spPr>
                  <a:solidFill>
                    <a:schemeClr val="accent6"/>
                  </a:solidFill>
                  <a:ln>
                    <a:noFill/>
                  </a:ln>
                  <a:effectLst/>
                </c:spPr>
                <c:invertIfNegative val="0"/>
                <c:cat>
                  <c:strRef>
                    <c:extLst>
                      <c:ext xmlns:c15="http://schemas.microsoft.com/office/drawing/2012/chart" uri="{02D57815-91ED-43cb-92C2-25804820EDAC}">
                        <c15:fullRef>
                          <c15:sqref>'Euthanasia Tables'!$B$159:$B$193</c15:sqref>
                        </c15:fullRef>
                        <c15:formulaRef>
                          <c15:sqref>('Euthanasia Tables'!$B$160:$B$161,'Euthanasia Tables'!$B$163:$B$167,'Euthanasia Tables'!$B$169:$B$180,'Euthanasia Tables'!$B$182:$B$187,'Euthanasia Tables'!$B$189:$B$193)</c15:sqref>
                        </c15:formulaRef>
                      </c:ext>
                    </c:extLst>
                    <c:strCache>
                      <c:ptCount val="30"/>
                      <c:pt idx="0">
                        <c:v>Bas-Saint-Laurent-01</c:v>
                      </c:pt>
                      <c:pt idx="1">
                        <c:v>Saguenay Lac-Saint-Jean-02</c:v>
                      </c:pt>
                      <c:pt idx="2">
                        <c:v>'Capitale-Nationale-03</c:v>
                      </c:pt>
                      <c:pt idx="3">
                        <c:v>CHU de Quebéc-03</c:v>
                      </c:pt>
                      <c:pt idx="4">
                        <c:v>IUCPQ-03</c:v>
                      </c:pt>
                      <c:pt idx="5">
                        <c:v>Mauricie-et-Centre-du-Québec-04</c:v>
                      </c:pt>
                      <c:pt idx="6">
                        <c:v>Estrie-05</c:v>
                      </c:pt>
                      <c:pt idx="7">
                        <c:v>Centre-Ouest-de-l'Île-de-Montréal-06</c:v>
                      </c:pt>
                      <c:pt idx="8">
                        <c:v>Centre-Sud-de-l'Île-De-Montréal-06</c:v>
                      </c:pt>
                      <c:pt idx="9">
                        <c:v>CHU Montreal-06</c:v>
                      </c:pt>
                      <c:pt idx="10">
                        <c:v>Est-de-l'Île-de-Montréal-06</c:v>
                      </c:pt>
                      <c:pt idx="11">
                        <c:v>Institut de Cardiologie de Montréal-06</c:v>
                      </c:pt>
                      <c:pt idx="12">
                        <c:v>McGill University Health Centre-06</c:v>
                      </c:pt>
                      <c:pt idx="13">
                        <c:v>Nord-de-l'Île-de-MontréaL-06</c:v>
                      </c:pt>
                      <c:pt idx="14">
                        <c:v>Ouest-de-l'Île-de-Montréal-06</c:v>
                      </c:pt>
                      <c:pt idx="15">
                        <c:v>Outaouais-07</c:v>
                      </c:pt>
                      <c:pt idx="16">
                        <c:v>Abitibi-Témiscamingue-08</c:v>
                      </c:pt>
                      <c:pt idx="17">
                        <c:v>Côte-Nord-09</c:v>
                      </c:pt>
                      <c:pt idx="18">
                        <c:v>Nord du Quebec -10</c:v>
                      </c:pt>
                      <c:pt idx="19">
                        <c:v>Gaspésie-11</c:v>
                      </c:pt>
                      <c:pt idx="20">
                        <c:v>Îles-11</c:v>
                      </c:pt>
                      <c:pt idx="21">
                        <c:v>Chaudière-Appalaches-12</c:v>
                      </c:pt>
                      <c:pt idx="22">
                        <c:v> Laval-13</c:v>
                      </c:pt>
                      <c:pt idx="23">
                        <c:v>Lanaudière-14</c:v>
                      </c:pt>
                      <c:pt idx="24">
                        <c:v>Laurentides-15</c:v>
                      </c:pt>
                      <c:pt idx="25">
                        <c:v>'Montérégie-Centre-16</c:v>
                      </c:pt>
                      <c:pt idx="26">
                        <c:v>Montérégie-Est-16</c:v>
                      </c:pt>
                      <c:pt idx="27">
                        <c:v>Montérégie-Ouest-16</c:v>
                      </c:pt>
                      <c:pt idx="28">
                        <c:v>Nunavik -17</c:v>
                      </c:pt>
                      <c:pt idx="29">
                        <c:v>Terres-Cries-de-la-Baie-James-18</c:v>
                      </c:pt>
                    </c:strCache>
                  </c:strRef>
                </c:cat>
                <c:val>
                  <c:numRef>
                    <c:extLst>
                      <c:ext xmlns:c15="http://schemas.microsoft.com/office/drawing/2012/chart" uri="{02D57815-91ED-43cb-92C2-25804820EDAC}">
                        <c15:fullRef>
                          <c15:sqref>'Euthanasia Tables'!$B$159:$B$193</c15:sqref>
                        </c15:fullRef>
                        <c15:formulaRef>
                          <c15:sqref>('Euthanasia Tables'!$B$160:$B$161,'Euthanasia Tables'!$B$163:$B$167,'Euthanasia Tables'!$B$169:$B$180,'Euthanasia Tables'!$B$182:$B$187,'Euthanasia Tables'!$B$189:$B$193)</c15:sqref>
                        </c15:formulaRef>
                      </c:ext>
                    </c:extLst>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15:ser>
            </c15:filteredBarSeries>
          </c:ext>
        </c:extLst>
      </c:barChart>
      <c:catAx>
        <c:axId val="428128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123168"/>
        <c:crosses val="autoZero"/>
        <c:auto val="1"/>
        <c:lblAlgn val="ctr"/>
        <c:lblOffset val="100"/>
        <c:noMultiLvlLbl val="0"/>
      </c:catAx>
      <c:valAx>
        <c:axId val="42812316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128264"/>
        <c:crosses val="autoZero"/>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3. Euthanasia Provided in Administrative Regions</a:t>
            </a:r>
            <a:endParaRPr lang="en-US" baseline="0"/>
          </a:p>
          <a:p>
            <a:pPr>
              <a:defRPr/>
            </a:pPr>
            <a:r>
              <a:rPr lang="en-US" baseline="0"/>
              <a:t>Quebec: 2016 and 2017</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2017</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'Euthanasia Tables'!$B$159:$B$193</c15:sqref>
                  </c15:fullRef>
                </c:ext>
              </c:extLst>
              <c:f>('Euthanasia Tables'!$B$160:$B$162,'Euthanasia Tables'!$B$166:$B$168,'Euthanasia Tables'!$B$177:$B$181,'Euthanasia Tables'!$B$184:$B$188,'Euthanasia Tables'!$B$192:$B$193)</c:f>
              <c:strCache>
                <c:ptCount val="18"/>
                <c:pt idx="0">
                  <c:v>Bas-Saint-Laurent-01</c:v>
                </c:pt>
                <c:pt idx="1">
                  <c:v>Saguenay Lac-Saint-Jean-02</c:v>
                </c:pt>
                <c:pt idx="2">
                  <c:v>NATIONAL CAPITAL-03</c:v>
                </c:pt>
                <c:pt idx="3">
                  <c:v>Mauricie-et-Centre-du-Québec-04</c:v>
                </c:pt>
                <c:pt idx="4">
                  <c:v>Estrie-05</c:v>
                </c:pt>
                <c:pt idx="5">
                  <c:v>MONTREAL -06</c:v>
                </c:pt>
                <c:pt idx="6">
                  <c:v>Outaouais-07</c:v>
                </c:pt>
                <c:pt idx="7">
                  <c:v>Abitibi-Témiscamingue-08</c:v>
                </c:pt>
                <c:pt idx="8">
                  <c:v>Côte-Nord-09</c:v>
                </c:pt>
                <c:pt idx="9">
                  <c:v>Nord du Quebec -10</c:v>
                </c:pt>
                <c:pt idx="10">
                  <c:v>GASPÉSPIE-ÎLES-DE-LA-MADELEINE -11</c:v>
                </c:pt>
                <c:pt idx="11">
                  <c:v>Chaudière-Appalaches-12</c:v>
                </c:pt>
                <c:pt idx="12">
                  <c:v> Laval-13</c:v>
                </c:pt>
                <c:pt idx="13">
                  <c:v>Lanaudière-14</c:v>
                </c:pt>
                <c:pt idx="14">
                  <c:v>Laurentides-15</c:v>
                </c:pt>
                <c:pt idx="15">
                  <c:v>MONTÉRÉGIE -16</c:v>
                </c:pt>
                <c:pt idx="16">
                  <c:v>Nunavik -17</c:v>
                </c:pt>
                <c:pt idx="17">
                  <c:v>Terres-Cries-de-la-Baie-James-18</c:v>
                </c:pt>
              </c:strCache>
            </c:strRef>
          </c:cat>
          <c:val>
            <c:numRef>
              <c:extLst>
                <c:ext xmlns:c15="http://schemas.microsoft.com/office/drawing/2012/chart" uri="{02D57815-91ED-43cb-92C2-25804820EDAC}">
                  <c15:fullRef>
                    <c15:sqref>'Euthanasia Tables'!$H$159:$H$193</c15:sqref>
                  </c15:fullRef>
                </c:ext>
              </c:extLst>
              <c:f>('Euthanasia Tables'!$H$160:$H$162,'Euthanasia Tables'!$H$166:$H$168,'Euthanasia Tables'!$H$177:$H$181,'Euthanasia Tables'!$H$184:$H$188,'Euthanasia Tables'!$H$192:$H$193)</c:f>
              <c:numCache>
                <c:formatCode>#,##0</c:formatCode>
                <c:ptCount val="18"/>
                <c:pt idx="0">
                  <c:v>39</c:v>
                </c:pt>
                <c:pt idx="1">
                  <c:v>19</c:v>
                </c:pt>
                <c:pt idx="2">
                  <c:v>122</c:v>
                </c:pt>
                <c:pt idx="3">
                  <c:v>34</c:v>
                </c:pt>
                <c:pt idx="4">
                  <c:v>51</c:v>
                </c:pt>
                <c:pt idx="5">
                  <c:v>129</c:v>
                </c:pt>
                <c:pt idx="6">
                  <c:v>21</c:v>
                </c:pt>
                <c:pt idx="7">
                  <c:v>18</c:v>
                </c:pt>
                <c:pt idx="8">
                  <c:v>8</c:v>
                </c:pt>
                <c:pt idx="9">
                  <c:v>0</c:v>
                </c:pt>
                <c:pt idx="10">
                  <c:v>3</c:v>
                </c:pt>
                <c:pt idx="11">
                  <c:v>40</c:v>
                </c:pt>
                <c:pt idx="12">
                  <c:v>36</c:v>
                </c:pt>
                <c:pt idx="13">
                  <c:v>44</c:v>
                </c:pt>
                <c:pt idx="14">
                  <c:v>35</c:v>
                </c:pt>
                <c:pt idx="15">
                  <c:v>158</c:v>
                </c:pt>
                <c:pt idx="16">
                  <c:v>0</c:v>
                </c:pt>
                <c:pt idx="17">
                  <c:v>0</c:v>
                </c:pt>
              </c:numCache>
            </c:numRef>
          </c:val>
        </c:ser>
        <c:ser>
          <c:idx val="3"/>
          <c:order val="3"/>
          <c:tx>
            <c:v>2016</c:v>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'Euthanasia Tables'!$B$159:$B$193</c15:sqref>
                  </c15:fullRef>
                </c:ext>
              </c:extLst>
              <c:f>('Euthanasia Tables'!$B$160:$B$162,'Euthanasia Tables'!$B$166:$B$168,'Euthanasia Tables'!$B$177:$B$181,'Euthanasia Tables'!$B$184:$B$188,'Euthanasia Tables'!$B$192:$B$193)</c:f>
              <c:strCache>
                <c:ptCount val="18"/>
                <c:pt idx="0">
                  <c:v>Bas-Saint-Laurent-01</c:v>
                </c:pt>
                <c:pt idx="1">
                  <c:v>Saguenay Lac-Saint-Jean-02</c:v>
                </c:pt>
                <c:pt idx="2">
                  <c:v>NATIONAL CAPITAL-03</c:v>
                </c:pt>
                <c:pt idx="3">
                  <c:v>Mauricie-et-Centre-du-Québec-04</c:v>
                </c:pt>
                <c:pt idx="4">
                  <c:v>Estrie-05</c:v>
                </c:pt>
                <c:pt idx="5">
                  <c:v>MONTREAL -06</c:v>
                </c:pt>
                <c:pt idx="6">
                  <c:v>Outaouais-07</c:v>
                </c:pt>
                <c:pt idx="7">
                  <c:v>Abitibi-Témiscamingue-08</c:v>
                </c:pt>
                <c:pt idx="8">
                  <c:v>Côte-Nord-09</c:v>
                </c:pt>
                <c:pt idx="9">
                  <c:v>Nord du Quebec -10</c:v>
                </c:pt>
                <c:pt idx="10">
                  <c:v>GASPÉSPIE-ÎLES-DE-LA-MADELEINE -11</c:v>
                </c:pt>
                <c:pt idx="11">
                  <c:v>Chaudière-Appalaches-12</c:v>
                </c:pt>
                <c:pt idx="12">
                  <c:v> Laval-13</c:v>
                </c:pt>
                <c:pt idx="13">
                  <c:v>Lanaudière-14</c:v>
                </c:pt>
                <c:pt idx="14">
                  <c:v>Laurentides-15</c:v>
                </c:pt>
                <c:pt idx="15">
                  <c:v>MONTÉRÉGIE -16</c:v>
                </c:pt>
                <c:pt idx="16">
                  <c:v>Nunavik -17</c:v>
                </c:pt>
                <c:pt idx="17">
                  <c:v>Terres-Cries-de-la-Baie-James-18</c:v>
                </c:pt>
              </c:strCache>
            </c:strRef>
          </c:cat>
          <c:val>
            <c:numRef>
              <c:extLst>
                <c:ext xmlns:c15="http://schemas.microsoft.com/office/drawing/2012/chart" uri="{02D57815-91ED-43cb-92C2-25804820EDAC}">
                  <c15:fullRef>
                    <c15:sqref>'Euthanasia Tables'!$E$159:$E$193</c15:sqref>
                  </c15:fullRef>
                </c:ext>
              </c:extLst>
              <c:f>('Euthanasia Tables'!$E$160:$E$162,'Euthanasia Tables'!$E$166:$E$168,'Euthanasia Tables'!$E$177:$E$181,'Euthanasia Tables'!$E$184:$E$188,'Euthanasia Tables'!$E$192:$E$193)</c:f>
              <c:numCache>
                <c:formatCode>#,##0</c:formatCode>
                <c:ptCount val="18"/>
                <c:pt idx="0">
                  <c:v>9</c:v>
                </c:pt>
                <c:pt idx="1">
                  <c:v>6</c:v>
                </c:pt>
                <c:pt idx="2">
                  <c:v>91</c:v>
                </c:pt>
                <c:pt idx="3">
                  <c:v>25</c:v>
                </c:pt>
                <c:pt idx="4">
                  <c:v>31</c:v>
                </c:pt>
                <c:pt idx="5">
                  <c:v>88</c:v>
                </c:pt>
                <c:pt idx="6">
                  <c:v>11</c:v>
                </c:pt>
                <c:pt idx="7">
                  <c:v>4</c:v>
                </c:pt>
                <c:pt idx="8">
                  <c:v>2</c:v>
                </c:pt>
                <c:pt idx="9">
                  <c:v>0</c:v>
                </c:pt>
                <c:pt idx="10">
                  <c:v>2</c:v>
                </c:pt>
                <c:pt idx="11">
                  <c:v>18</c:v>
                </c:pt>
                <c:pt idx="12">
                  <c:v>22</c:v>
                </c:pt>
                <c:pt idx="13">
                  <c:v>34</c:v>
                </c:pt>
                <c:pt idx="14">
                  <c:v>22</c:v>
                </c:pt>
                <c:pt idx="15">
                  <c:v>89</c:v>
                </c:pt>
                <c:pt idx="16">
                  <c:v>0</c:v>
                </c:pt>
                <c:pt idx="17">
                  <c:v>0</c:v>
                </c:pt>
              </c:numCache>
            </c:numRef>
          </c:val>
        </c:ser>
        <c:dLbls>
          <c:dLblPos val="outEnd"/>
          <c:showLegendKey val="0"/>
          <c:showVal val="1"/>
          <c:showCatName val="0"/>
          <c:showSerName val="0"/>
          <c:showPercent val="0"/>
          <c:showBubbleSize val="0"/>
        </c:dLbls>
        <c:gapWidth val="182"/>
        <c:axId val="430252376"/>
        <c:axId val="430252768"/>
        <c:extLst>
          <c:ext xmlns:c15="http://schemas.microsoft.com/office/drawing/2012/chart" uri="{02D57815-91ED-43cb-92C2-25804820EDAC}">
            <c15:filteredBarSeries>
              <c15:ser>
                <c:idx val="1"/>
                <c:order val="1"/>
                <c:tx>
                  <c:v>June-Dec 2017</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'Euthanasia Tables'!$B$159:$B$193</c15:sqref>
                        </c15:fullRef>
                        <c15:formulaRef>
                          <c15:sqref>('Euthanasia Tables'!$B$160:$B$162,'Euthanasia Tables'!$B$166:$B$168,'Euthanasia Tables'!$B$177:$B$181,'Euthanasia Tables'!$B$184:$B$188,'Euthanasia Tables'!$B$192:$B$193)</c15:sqref>
                        </c15:formulaRef>
                      </c:ext>
                    </c:extLst>
                    <c:strCache>
                      <c:ptCount val="18"/>
                      <c:pt idx="0">
                        <c:v>Bas-Saint-Laurent-01</c:v>
                      </c:pt>
                      <c:pt idx="1">
                        <c:v>Saguenay Lac-Saint-Jean-02</c:v>
                      </c:pt>
                      <c:pt idx="2">
                        <c:v>NATIONAL CAPITAL-03</c:v>
                      </c:pt>
                      <c:pt idx="3">
                        <c:v>Mauricie-et-Centre-du-Québec-04</c:v>
                      </c:pt>
                      <c:pt idx="4">
                        <c:v>Estrie-05</c:v>
                      </c:pt>
                      <c:pt idx="5">
                        <c:v>MONTREAL -06</c:v>
                      </c:pt>
                      <c:pt idx="6">
                        <c:v>Outaouais-07</c:v>
                      </c:pt>
                      <c:pt idx="7">
                        <c:v>Abitibi-Témiscamingue-08</c:v>
                      </c:pt>
                      <c:pt idx="8">
                        <c:v>Côte-Nord-09</c:v>
                      </c:pt>
                      <c:pt idx="9">
                        <c:v>Nord du Quebec -10</c:v>
                      </c:pt>
                      <c:pt idx="10">
                        <c:v>GASPÉSPIE-ÎLES-DE-LA-MADELEINE -11</c:v>
                      </c:pt>
                      <c:pt idx="11">
                        <c:v>Chaudière-Appalaches-12</c:v>
                      </c:pt>
                      <c:pt idx="12">
                        <c:v> Laval-13</c:v>
                      </c:pt>
                      <c:pt idx="13">
                        <c:v>Lanaudière-14</c:v>
                      </c:pt>
                      <c:pt idx="14">
                        <c:v>Laurentides-15</c:v>
                      </c:pt>
                      <c:pt idx="15">
                        <c:v>MONTÉRÉGIE -16</c:v>
                      </c:pt>
                      <c:pt idx="16">
                        <c:v>Nunavik -17</c:v>
                      </c:pt>
                      <c:pt idx="17">
                        <c:v>Terres-Cries-de-la-Baie-James-18</c:v>
                      </c:pt>
                    </c:strCache>
                  </c:strRef>
                </c:cat>
                <c:val>
                  <c:numRef>
                    <c:extLst>
                      <c:ext uri="{02D57815-91ED-43cb-92C2-25804820EDAC}">
                        <c15:fullRef>
                          <c15:sqref>'Euthanasia Tables'!$G$159:$G$193</c15:sqref>
                        </c15:fullRef>
                        <c15:formulaRef>
                          <c15:sqref>('Euthanasia Tables'!$G$160:$G$162,'Euthanasia Tables'!$G$166:$G$168,'Euthanasia Tables'!$G$177:$G$181,'Euthanasia Tables'!$G$184:$G$188,'Euthanasia Tables'!$G$192:$G$193)</c15:sqref>
                        </c15:formulaRef>
                      </c:ext>
                    </c:extLst>
                    <c:numCache>
                      <c:formatCode>#,##0</c:formatCode>
                      <c:ptCount val="18"/>
                      <c:pt idx="0">
                        <c:v>25</c:v>
                      </c:pt>
                      <c:pt idx="1">
                        <c:v>13</c:v>
                      </c:pt>
                      <c:pt idx="2" formatCode="General">
                        <c:v>64</c:v>
                      </c:pt>
                      <c:pt idx="3">
                        <c:v>18</c:v>
                      </c:pt>
                      <c:pt idx="4">
                        <c:v>30</c:v>
                      </c:pt>
                      <c:pt idx="5" formatCode="General">
                        <c:v>77</c:v>
                      </c:pt>
                      <c:pt idx="6">
                        <c:v>10</c:v>
                      </c:pt>
                      <c:pt idx="7">
                        <c:v>13</c:v>
                      </c:pt>
                      <c:pt idx="8">
                        <c:v>7</c:v>
                      </c:pt>
                      <c:pt idx="9">
                        <c:v>0</c:v>
                      </c:pt>
                      <c:pt idx="10" formatCode="General">
                        <c:v>1</c:v>
                      </c:pt>
                      <c:pt idx="11">
                        <c:v>23</c:v>
                      </c:pt>
                      <c:pt idx="12">
                        <c:v>20</c:v>
                      </c:pt>
                      <c:pt idx="13">
                        <c:v>32</c:v>
                      </c:pt>
                      <c:pt idx="14">
                        <c:v>24</c:v>
                      </c:pt>
                      <c:pt idx="15" formatCode="General">
                        <c:v>86</c:v>
                      </c:pt>
                      <c:pt idx="16">
                        <c:v>0</c:v>
                      </c:pt>
                      <c:pt idx="17">
                        <c:v>0</c:v>
                      </c:pt>
                    </c:numCache>
                  </c:numRef>
                </c:val>
              </c15:ser>
            </c15:filteredBarSeries>
            <c15:filteredBarSeries>
              <c15:ser>
                <c:idx val="2"/>
                <c:order val="2"/>
                <c:tx>
                  <c:v>Dec-June 2017</c:v>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'Euthanasia Tables'!$B$159:$B$193</c15:sqref>
                        </c15:fullRef>
                        <c15:formulaRef>
                          <c15:sqref>('Euthanasia Tables'!$B$160:$B$162,'Euthanasia Tables'!$B$166:$B$168,'Euthanasia Tables'!$B$177:$B$181,'Euthanasia Tables'!$B$184:$B$188,'Euthanasia Tables'!$B$192:$B$193)</c15:sqref>
                        </c15:formulaRef>
                      </c:ext>
                    </c:extLst>
                    <c:strCache>
                      <c:ptCount val="18"/>
                      <c:pt idx="0">
                        <c:v>Bas-Saint-Laurent-01</c:v>
                      </c:pt>
                      <c:pt idx="1">
                        <c:v>Saguenay Lac-Saint-Jean-02</c:v>
                      </c:pt>
                      <c:pt idx="2">
                        <c:v>NATIONAL CAPITAL-03</c:v>
                      </c:pt>
                      <c:pt idx="3">
                        <c:v>Mauricie-et-Centre-du-Québec-04</c:v>
                      </c:pt>
                      <c:pt idx="4">
                        <c:v>Estrie-05</c:v>
                      </c:pt>
                      <c:pt idx="5">
                        <c:v>MONTREAL -06</c:v>
                      </c:pt>
                      <c:pt idx="6">
                        <c:v>Outaouais-07</c:v>
                      </c:pt>
                      <c:pt idx="7">
                        <c:v>Abitibi-Témiscamingue-08</c:v>
                      </c:pt>
                      <c:pt idx="8">
                        <c:v>Côte-Nord-09</c:v>
                      </c:pt>
                      <c:pt idx="9">
                        <c:v>Nord du Quebec -10</c:v>
                      </c:pt>
                      <c:pt idx="10">
                        <c:v>GASPÉSPIE-ÎLES-DE-LA-MADELEINE -11</c:v>
                      </c:pt>
                      <c:pt idx="11">
                        <c:v>Chaudière-Appalaches-12</c:v>
                      </c:pt>
                      <c:pt idx="12">
                        <c:v> Laval-13</c:v>
                      </c:pt>
                      <c:pt idx="13">
                        <c:v>Lanaudière-14</c:v>
                      </c:pt>
                      <c:pt idx="14">
                        <c:v>Laurentides-15</c:v>
                      </c:pt>
                      <c:pt idx="15">
                        <c:v>MONTÉRÉGIE -16</c:v>
                      </c:pt>
                      <c:pt idx="16">
                        <c:v>Nunavik -17</c:v>
                      </c:pt>
                      <c:pt idx="17">
                        <c:v>Terres-Cries-de-la-Baie-James-18</c:v>
                      </c:pt>
                    </c:strCache>
                  </c:strRef>
                </c:cat>
                <c:val>
                  <c:numRef>
                    <c:extLst>
                      <c:ext xmlns:c15="http://schemas.microsoft.com/office/drawing/2012/chart" uri="{02D57815-91ED-43cb-92C2-25804820EDAC}">
                        <c15:fullRef>
                          <c15:sqref>'Euthanasia Tables'!$F$159:$F$193</c15:sqref>
                        </c15:fullRef>
                        <c15:formulaRef>
                          <c15:sqref>('Euthanasia Tables'!$F$160:$F$162,'Euthanasia Tables'!$F$166:$F$168,'Euthanasia Tables'!$F$177:$F$181,'Euthanasia Tables'!$F$184:$F$188,'Euthanasia Tables'!$F$192:$F$193)</c15:sqref>
                        </c15:formulaRef>
                      </c:ext>
                    </c:extLst>
                    <c:numCache>
                      <c:formatCode>#,##0</c:formatCode>
                      <c:ptCount val="18"/>
                      <c:pt idx="0">
                        <c:v>14</c:v>
                      </c:pt>
                      <c:pt idx="1">
                        <c:v>6</c:v>
                      </c:pt>
                      <c:pt idx="2" formatCode="General">
                        <c:v>58</c:v>
                      </c:pt>
                      <c:pt idx="3">
                        <c:v>16</c:v>
                      </c:pt>
                      <c:pt idx="4">
                        <c:v>21</c:v>
                      </c:pt>
                      <c:pt idx="5" formatCode="General">
                        <c:v>52</c:v>
                      </c:pt>
                      <c:pt idx="6">
                        <c:v>11</c:v>
                      </c:pt>
                      <c:pt idx="7">
                        <c:v>5</c:v>
                      </c:pt>
                      <c:pt idx="8">
                        <c:v>1</c:v>
                      </c:pt>
                      <c:pt idx="9">
                        <c:v>0</c:v>
                      </c:pt>
                      <c:pt idx="10" formatCode="General">
                        <c:v>2</c:v>
                      </c:pt>
                      <c:pt idx="11">
                        <c:v>17</c:v>
                      </c:pt>
                      <c:pt idx="12">
                        <c:v>16</c:v>
                      </c:pt>
                      <c:pt idx="13">
                        <c:v>12</c:v>
                      </c:pt>
                      <c:pt idx="14">
                        <c:v>11</c:v>
                      </c:pt>
                      <c:pt idx="15" formatCode="General">
                        <c:v>72</c:v>
                      </c:pt>
                      <c:pt idx="16">
                        <c:v>0</c:v>
                      </c:pt>
                      <c:pt idx="17">
                        <c:v>0</c:v>
                      </c:pt>
                    </c:numCache>
                  </c:numRef>
                </c:val>
              </c15:ser>
            </c15:filteredBarSeries>
            <c15:filteredBarSeries>
              <c15:ser>
                <c:idx val="4"/>
                <c:order val="4"/>
                <c:tx>
                  <c:v>Jun-Dec 2016</c:v>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'Euthanasia Tables'!$B$159:$B$193</c15:sqref>
                        </c15:fullRef>
                        <c15:formulaRef>
                          <c15:sqref>('Euthanasia Tables'!$B$160:$B$162,'Euthanasia Tables'!$B$166:$B$168,'Euthanasia Tables'!$B$177:$B$181,'Euthanasia Tables'!$B$184:$B$188,'Euthanasia Tables'!$B$192:$B$193)</c15:sqref>
                        </c15:formulaRef>
                      </c:ext>
                    </c:extLst>
                    <c:strCache>
                      <c:ptCount val="18"/>
                      <c:pt idx="0">
                        <c:v>Bas-Saint-Laurent-01</c:v>
                      </c:pt>
                      <c:pt idx="1">
                        <c:v>Saguenay Lac-Saint-Jean-02</c:v>
                      </c:pt>
                      <c:pt idx="2">
                        <c:v>NATIONAL CAPITAL-03</c:v>
                      </c:pt>
                      <c:pt idx="3">
                        <c:v>Mauricie-et-Centre-du-Québec-04</c:v>
                      </c:pt>
                      <c:pt idx="4">
                        <c:v>Estrie-05</c:v>
                      </c:pt>
                      <c:pt idx="5">
                        <c:v>MONTREAL -06</c:v>
                      </c:pt>
                      <c:pt idx="6">
                        <c:v>Outaouais-07</c:v>
                      </c:pt>
                      <c:pt idx="7">
                        <c:v>Abitibi-Témiscamingue-08</c:v>
                      </c:pt>
                      <c:pt idx="8">
                        <c:v>Côte-Nord-09</c:v>
                      </c:pt>
                      <c:pt idx="9">
                        <c:v>Nord du Quebec -10</c:v>
                      </c:pt>
                      <c:pt idx="10">
                        <c:v>GASPÉSPIE-ÎLES-DE-LA-MADELEINE -11</c:v>
                      </c:pt>
                      <c:pt idx="11">
                        <c:v>Chaudière-Appalaches-12</c:v>
                      </c:pt>
                      <c:pt idx="12">
                        <c:v> Laval-13</c:v>
                      </c:pt>
                      <c:pt idx="13">
                        <c:v>Lanaudière-14</c:v>
                      </c:pt>
                      <c:pt idx="14">
                        <c:v>Laurentides-15</c:v>
                      </c:pt>
                      <c:pt idx="15">
                        <c:v>MONTÉRÉGIE -16</c:v>
                      </c:pt>
                      <c:pt idx="16">
                        <c:v>Nunavik -17</c:v>
                      </c:pt>
                      <c:pt idx="17">
                        <c:v>Terres-Cries-de-la-Baie-James-18</c:v>
                      </c:pt>
                    </c:strCache>
                  </c:strRef>
                </c:cat>
                <c:val>
                  <c:numRef>
                    <c:extLst>
                      <c:ext xmlns:c15="http://schemas.microsoft.com/office/drawing/2012/chart" uri="{02D57815-91ED-43cb-92C2-25804820EDAC}">
                        <c15:fullRef>
                          <c15:sqref>'Euthanasia Tables'!$D$159:$D$193</c15:sqref>
                        </c15:fullRef>
                        <c15:formulaRef>
                          <c15:sqref>('Euthanasia Tables'!$D$160:$D$162,'Euthanasia Tables'!$D$166:$D$168,'Euthanasia Tables'!$D$177:$D$181,'Euthanasia Tables'!$D$184:$D$188,'Euthanasia Tables'!$D$192:$D$193)</c15:sqref>
                        </c15:formulaRef>
                      </c:ext>
                    </c:extLst>
                    <c:numCache>
                      <c:formatCode>#,##0</c:formatCode>
                      <c:ptCount val="18"/>
                      <c:pt idx="0">
                        <c:v>6</c:v>
                      </c:pt>
                      <c:pt idx="1">
                        <c:v>5</c:v>
                      </c:pt>
                      <c:pt idx="2" formatCode="General">
                        <c:v>54</c:v>
                      </c:pt>
                      <c:pt idx="3">
                        <c:v>16</c:v>
                      </c:pt>
                      <c:pt idx="4">
                        <c:v>19</c:v>
                      </c:pt>
                      <c:pt idx="5" formatCode="General">
                        <c:v>60</c:v>
                      </c:pt>
                      <c:pt idx="6">
                        <c:v>6</c:v>
                      </c:pt>
                      <c:pt idx="7">
                        <c:v>3</c:v>
                      </c:pt>
                      <c:pt idx="8">
                        <c:v>1</c:v>
                      </c:pt>
                      <c:pt idx="9">
                        <c:v>0</c:v>
                      </c:pt>
                      <c:pt idx="10" formatCode="General">
                        <c:v>2</c:v>
                      </c:pt>
                      <c:pt idx="11">
                        <c:v>14</c:v>
                      </c:pt>
                      <c:pt idx="12">
                        <c:v>18</c:v>
                      </c:pt>
                      <c:pt idx="13">
                        <c:v>22</c:v>
                      </c:pt>
                      <c:pt idx="14">
                        <c:v>13</c:v>
                      </c:pt>
                      <c:pt idx="15" formatCode="General">
                        <c:v>59</c:v>
                      </c:pt>
                      <c:pt idx="16">
                        <c:v>0</c:v>
                      </c:pt>
                      <c:pt idx="17">
                        <c:v>0</c:v>
                      </c:pt>
                    </c:numCache>
                  </c:numRef>
                </c:val>
              </c15:ser>
            </c15:filteredBarSeries>
            <c15:filteredBarSeries>
              <c15:ser>
                <c:idx val="5"/>
                <c:order val="5"/>
                <c:tx>
                  <c:v>Dec-June 2016</c:v>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'Euthanasia Tables'!$B$159:$B$193</c15:sqref>
                        </c15:fullRef>
                        <c15:formulaRef>
                          <c15:sqref>('Euthanasia Tables'!$B$160:$B$162,'Euthanasia Tables'!$B$166:$B$168,'Euthanasia Tables'!$B$177:$B$181,'Euthanasia Tables'!$B$184:$B$188,'Euthanasia Tables'!$B$192:$B$193)</c15:sqref>
                        </c15:formulaRef>
                      </c:ext>
                    </c:extLst>
                    <c:strCache>
                      <c:ptCount val="18"/>
                      <c:pt idx="0">
                        <c:v>Bas-Saint-Laurent-01</c:v>
                      </c:pt>
                      <c:pt idx="1">
                        <c:v>Saguenay Lac-Saint-Jean-02</c:v>
                      </c:pt>
                      <c:pt idx="2">
                        <c:v>NATIONAL CAPITAL-03</c:v>
                      </c:pt>
                      <c:pt idx="3">
                        <c:v>Mauricie-et-Centre-du-Québec-04</c:v>
                      </c:pt>
                      <c:pt idx="4">
                        <c:v>Estrie-05</c:v>
                      </c:pt>
                      <c:pt idx="5">
                        <c:v>MONTREAL -06</c:v>
                      </c:pt>
                      <c:pt idx="6">
                        <c:v>Outaouais-07</c:v>
                      </c:pt>
                      <c:pt idx="7">
                        <c:v>Abitibi-Témiscamingue-08</c:v>
                      </c:pt>
                      <c:pt idx="8">
                        <c:v>Côte-Nord-09</c:v>
                      </c:pt>
                      <c:pt idx="9">
                        <c:v>Nord du Quebec -10</c:v>
                      </c:pt>
                      <c:pt idx="10">
                        <c:v>GASPÉSPIE-ÎLES-DE-LA-MADELEINE -11</c:v>
                      </c:pt>
                      <c:pt idx="11">
                        <c:v>Chaudière-Appalaches-12</c:v>
                      </c:pt>
                      <c:pt idx="12">
                        <c:v> Laval-13</c:v>
                      </c:pt>
                      <c:pt idx="13">
                        <c:v>Lanaudière-14</c:v>
                      </c:pt>
                      <c:pt idx="14">
                        <c:v>Laurentides-15</c:v>
                      </c:pt>
                      <c:pt idx="15">
                        <c:v>MONTÉRÉGIE -16</c:v>
                      </c:pt>
                      <c:pt idx="16">
                        <c:v>Nunavik -17</c:v>
                      </c:pt>
                      <c:pt idx="17">
                        <c:v>Terres-Cries-de-la-Baie-James-18</c:v>
                      </c:pt>
                    </c:strCache>
                  </c:strRef>
                </c:cat>
                <c:val>
                  <c:numRef>
                    <c:extLst>
                      <c:ext xmlns:c15="http://schemas.microsoft.com/office/drawing/2012/chart" uri="{02D57815-91ED-43cb-92C2-25804820EDAC}">
                        <c15:fullRef>
                          <c15:sqref>'Euthanasia Tables'!$B$159:$B$193</c15:sqref>
                        </c15:fullRef>
                        <c15:formulaRef>
                          <c15:sqref>('Euthanasia Tables'!$B$160:$B$162,'Euthanasia Tables'!$B$166:$B$168,'Euthanasia Tables'!$B$177:$B$181,'Euthanasia Tables'!$B$184:$B$188,'Euthanasia Tables'!$B$192:$B$193)</c15:sqref>
                        </c15:formulaRef>
                      </c:ext>
                    </c:extLst>
                    <c:numCache>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15:ser>
            </c15:filteredBarSeries>
          </c:ext>
        </c:extLst>
      </c:barChart>
      <c:catAx>
        <c:axId val="4302523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252768"/>
        <c:crosses val="autoZero"/>
        <c:auto val="1"/>
        <c:lblAlgn val="ctr"/>
        <c:lblOffset val="100"/>
        <c:noMultiLvlLbl val="0"/>
      </c:catAx>
      <c:valAx>
        <c:axId val="43025276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252376"/>
        <c:crosses val="autoZero"/>
        <c:crossBetween val="between"/>
        <c:majorUnit val="5"/>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1. Euthanasia Provided Province Wide</a:t>
            </a:r>
            <a:endParaRPr lang="en-US" baseline="0"/>
          </a:p>
          <a:p>
            <a:pPr>
              <a:defRPr/>
            </a:pPr>
            <a:r>
              <a:rPr lang="en-US" baseline="0"/>
              <a:t>Quebec: 2016 and 2017</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v>2016</c:v>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'Euthanasia Tables'!$B$159:$B$193</c15:sqref>
                  </c15:fullRef>
                </c:ext>
              </c:extLst>
              <c:f>'Euthanasia Tables'!$B$159</c:f>
              <c:strCache>
                <c:ptCount val="1"/>
                <c:pt idx="0">
                  <c:v>Province Wide</c:v>
                </c:pt>
              </c:strCache>
            </c:strRef>
          </c:cat>
          <c:val>
            <c:numRef>
              <c:extLst>
                <c:ext xmlns:c15="http://schemas.microsoft.com/office/drawing/2012/chart" uri="{02D57815-91ED-43cb-92C2-25804820EDAC}">
                  <c15:fullRef>
                    <c15:sqref>'Euthanasia Tables'!$E$159:$E$193</c15:sqref>
                  </c15:fullRef>
                </c:ext>
              </c:extLst>
              <c:f>'Euthanasia Tables'!$E$159</c:f>
              <c:numCache>
                <c:formatCode>#,##0</c:formatCode>
                <c:ptCount val="1"/>
                <c:pt idx="0">
                  <c:v>454</c:v>
                </c:pt>
              </c:numCache>
            </c:numRef>
          </c:val>
        </c:ser>
        <c:ser>
          <c:idx val="0"/>
          <c:order val="1"/>
          <c:tx>
            <c:v>2017</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'Euthanasia Tables'!$B$159:$B$193</c15:sqref>
                  </c15:fullRef>
                </c:ext>
              </c:extLst>
              <c:f>'Euthanasia Tables'!$B$159</c:f>
              <c:strCache>
                <c:ptCount val="1"/>
                <c:pt idx="0">
                  <c:v>Province Wide</c:v>
                </c:pt>
              </c:strCache>
            </c:strRef>
          </c:cat>
          <c:val>
            <c:numRef>
              <c:extLst>
                <c:ext xmlns:c15="http://schemas.microsoft.com/office/drawing/2012/chart" uri="{02D57815-91ED-43cb-92C2-25804820EDAC}">
                  <c15:fullRef>
                    <c15:sqref>'Euthanasia Tables'!$H$159:$H$193</c15:sqref>
                  </c15:fullRef>
                </c:ext>
              </c:extLst>
              <c:f>'Euthanasia Tables'!$H$159</c:f>
              <c:numCache>
                <c:formatCode>#,##0</c:formatCode>
                <c:ptCount val="1"/>
                <c:pt idx="0">
                  <c:v>757</c:v>
                </c:pt>
              </c:numCache>
            </c:numRef>
          </c:val>
        </c:ser>
        <c:dLbls>
          <c:dLblPos val="outEnd"/>
          <c:showLegendKey val="0"/>
          <c:showVal val="1"/>
          <c:showCatName val="0"/>
          <c:showSerName val="0"/>
          <c:showPercent val="0"/>
          <c:showBubbleSize val="0"/>
        </c:dLbls>
        <c:gapWidth val="182"/>
        <c:axId val="430254728"/>
        <c:axId val="430248064"/>
        <c:extLst>
          <c:ext xmlns:c15="http://schemas.microsoft.com/office/drawing/2012/chart" uri="{02D57815-91ED-43cb-92C2-25804820EDAC}">
            <c15:filteredBarSeries>
              <c15:ser>
                <c:idx val="1"/>
                <c:order val="2"/>
                <c:tx>
                  <c:v>June-Dec 2017</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'Euthanasia Tables'!$B$159:$B$193</c15:sqref>
                        </c15:fullRef>
                        <c15:formulaRef>
                          <c15:sqref>'Euthanasia Tables'!$B$159</c15:sqref>
                        </c15:formulaRef>
                      </c:ext>
                    </c:extLst>
                    <c:strCache>
                      <c:ptCount val="1"/>
                      <c:pt idx="0">
                        <c:v>Province Wide</c:v>
                      </c:pt>
                    </c:strCache>
                  </c:strRef>
                </c:cat>
                <c:val>
                  <c:numRef>
                    <c:extLst>
                      <c:ext uri="{02D57815-91ED-43cb-92C2-25804820EDAC}">
                        <c15:fullRef>
                          <c15:sqref>'Euthanasia Tables'!$G$159:$G$193</c15:sqref>
                        </c15:fullRef>
                        <c15:formulaRef>
                          <c15:sqref>'Euthanasia Tables'!$G$159</c15:sqref>
                        </c15:formulaRef>
                      </c:ext>
                    </c:extLst>
                    <c:numCache>
                      <c:formatCode>#,##0</c:formatCode>
                      <c:ptCount val="1"/>
                      <c:pt idx="0">
                        <c:v>443</c:v>
                      </c:pt>
                    </c:numCache>
                  </c:numRef>
                </c:val>
              </c15:ser>
            </c15:filteredBarSeries>
            <c15:filteredBarSeries>
              <c15:ser>
                <c:idx val="2"/>
                <c:order val="3"/>
                <c:tx>
                  <c:v>Dec-June 2017</c:v>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'Euthanasia Tables'!$B$159:$B$193</c15:sqref>
                        </c15:fullRef>
                        <c15:formulaRef>
                          <c15:sqref>'Euthanasia Tables'!$B$159</c15:sqref>
                        </c15:formulaRef>
                      </c:ext>
                    </c:extLst>
                    <c:strCache>
                      <c:ptCount val="1"/>
                      <c:pt idx="0">
                        <c:v>Province Wide</c:v>
                      </c:pt>
                    </c:strCache>
                  </c:strRef>
                </c:cat>
                <c:val>
                  <c:numRef>
                    <c:extLst>
                      <c:ext xmlns:c15="http://schemas.microsoft.com/office/drawing/2012/chart" uri="{02D57815-91ED-43cb-92C2-25804820EDAC}">
                        <c15:fullRef>
                          <c15:sqref>'Euthanasia Tables'!$F$159:$F$193</c15:sqref>
                        </c15:fullRef>
                        <c15:formulaRef>
                          <c15:sqref>'Euthanasia Tables'!$F$159</c15:sqref>
                        </c15:formulaRef>
                      </c:ext>
                    </c:extLst>
                    <c:numCache>
                      <c:formatCode>#,##0</c:formatCode>
                      <c:ptCount val="1"/>
                      <c:pt idx="0">
                        <c:v>314</c:v>
                      </c:pt>
                    </c:numCache>
                  </c:numRef>
                </c:val>
              </c15:ser>
            </c15:filteredBarSeries>
            <c15:filteredBarSeries>
              <c15:ser>
                <c:idx val="4"/>
                <c:order val="4"/>
                <c:tx>
                  <c:v>Jun-Dec 2016</c:v>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'Euthanasia Tables'!$B$159:$B$193</c15:sqref>
                        </c15:fullRef>
                        <c15:formulaRef>
                          <c15:sqref>'Euthanasia Tables'!$B$159</c15:sqref>
                        </c15:formulaRef>
                      </c:ext>
                    </c:extLst>
                    <c:strCache>
                      <c:ptCount val="1"/>
                      <c:pt idx="0">
                        <c:v>Province Wide</c:v>
                      </c:pt>
                    </c:strCache>
                  </c:strRef>
                </c:cat>
                <c:val>
                  <c:numRef>
                    <c:extLst>
                      <c:ext xmlns:c15="http://schemas.microsoft.com/office/drawing/2012/chart" uri="{02D57815-91ED-43cb-92C2-25804820EDAC}">
                        <c15:fullRef>
                          <c15:sqref>'Euthanasia Tables'!$D$159:$D$193</c15:sqref>
                        </c15:fullRef>
                        <c15:formulaRef>
                          <c15:sqref>'Euthanasia Tables'!$D$159</c15:sqref>
                        </c15:formulaRef>
                      </c:ext>
                    </c:extLst>
                    <c:numCache>
                      <c:formatCode>#,##0</c:formatCode>
                      <c:ptCount val="1"/>
                      <c:pt idx="0">
                        <c:v>298</c:v>
                      </c:pt>
                    </c:numCache>
                  </c:numRef>
                </c:val>
              </c15:ser>
            </c15:filteredBarSeries>
            <c15:filteredBarSeries>
              <c15:ser>
                <c:idx val="5"/>
                <c:order val="5"/>
                <c:tx>
                  <c:v>Dec-June 2016</c:v>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'Euthanasia Tables'!$B$159:$B$193</c15:sqref>
                        </c15:fullRef>
                        <c15:formulaRef>
                          <c15:sqref>'Euthanasia Tables'!$B$159</c15:sqref>
                        </c15:formulaRef>
                      </c:ext>
                    </c:extLst>
                    <c:strCache>
                      <c:ptCount val="1"/>
                      <c:pt idx="0">
                        <c:v>Province Wide</c:v>
                      </c:pt>
                    </c:strCache>
                  </c:strRef>
                </c:cat>
                <c:val>
                  <c:numRef>
                    <c:extLst>
                      <c:ext xmlns:c15="http://schemas.microsoft.com/office/drawing/2012/chart" uri="{02D57815-91ED-43cb-92C2-25804820EDAC}">
                        <c15:fullRef>
                          <c15:sqref>'Euthanasia Tables'!$B$159:$B$193</c15:sqref>
                        </c15:fullRef>
                        <c15:formulaRef>
                          <c15:sqref>'Euthanasia Tables'!$B$159</c15:sqref>
                        </c15:formulaRef>
                      </c:ext>
                    </c:extLst>
                    <c:numCache>
                      <c:formatCode>General</c:formatCode>
                      <c:ptCount val="1"/>
                      <c:pt idx="0">
                        <c:v>0</c:v>
                      </c:pt>
                    </c:numCache>
                  </c:numRef>
                </c:val>
              </c15:ser>
            </c15:filteredBarSeries>
          </c:ext>
        </c:extLst>
      </c:barChart>
      <c:catAx>
        <c:axId val="430254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248064"/>
        <c:crosses val="autoZero"/>
        <c:auto val="1"/>
        <c:lblAlgn val="ctr"/>
        <c:lblOffset val="100"/>
        <c:noMultiLvlLbl val="0"/>
      </c:catAx>
      <c:valAx>
        <c:axId val="430248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254728"/>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4. Euthanasia Provided Per 100,000 Palliative Patients in Reporting</a:t>
            </a:r>
            <a:r>
              <a:rPr lang="en-US" baseline="0"/>
              <a:t> Agencies</a:t>
            </a:r>
            <a:endParaRPr lang="en-US"/>
          </a:p>
          <a:p>
            <a:pPr>
              <a:defRPr/>
            </a:pPr>
            <a:r>
              <a:rPr lang="en-US"/>
              <a:t>Quebec: 2016 and 2017</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2017</c:v>
          </c:tx>
          <c:spPr>
            <a:solidFill>
              <a:schemeClr val="accent1"/>
            </a:solidFill>
            <a:ln>
              <a:noFill/>
            </a:ln>
            <a:effectLst/>
          </c:spPr>
          <c:invertIfNegative val="0"/>
          <c:cat>
            <c:strRef>
              <c:extLst>
                <c:ext xmlns:c15="http://schemas.microsoft.com/office/drawing/2012/chart" uri="{02D57815-91ED-43cb-92C2-25804820EDAC}">
                  <c15:fullRef>
                    <c15:sqref>'Euthanasia Tables'!$B$197:$B$231</c15:sqref>
                  </c15:fullRef>
                </c:ext>
              </c:extLst>
              <c:f>('Euthanasia Tables'!$B$197:$B$199,'Euthanasia Tables'!$B$201:$B$205,'Euthanasia Tables'!$B$207:$B$218,'Euthanasia Tables'!$B$220:$B$225,'Euthanasia Tables'!$B$227:$B$231)</c:f>
              <c:strCache>
                <c:ptCount val="31"/>
                <c:pt idx="0">
                  <c:v>Province Wide</c:v>
                </c:pt>
                <c:pt idx="1">
                  <c:v>Bas-Saint-Laurent-01</c:v>
                </c:pt>
                <c:pt idx="2">
                  <c:v>Saguenay Lac-Saint-Jean-02</c:v>
                </c:pt>
                <c:pt idx="3">
                  <c:v>'Capitale-Nationale-03</c:v>
                </c:pt>
                <c:pt idx="4">
                  <c:v>CHU de Quebéc-03</c:v>
                </c:pt>
                <c:pt idx="5">
                  <c:v>IUCPQ-03</c:v>
                </c:pt>
                <c:pt idx="6">
                  <c:v>Mauricie-et-Centre-du-Québec-04</c:v>
                </c:pt>
                <c:pt idx="7">
                  <c:v>Estrie-05</c:v>
                </c:pt>
                <c:pt idx="8">
                  <c:v>Centre-Ouest-de-l'Île-de-Montréal-06</c:v>
                </c:pt>
                <c:pt idx="9">
                  <c:v>Centre-Sud-de-l'Île-De-Montréal-06</c:v>
                </c:pt>
                <c:pt idx="10">
                  <c:v>CHU Montreal-06</c:v>
                </c:pt>
                <c:pt idx="11">
                  <c:v>Est-de-l'Île-de-Montréal-06</c:v>
                </c:pt>
                <c:pt idx="12">
                  <c:v>Institut de Cardiologie de Montréal-06</c:v>
                </c:pt>
                <c:pt idx="13">
                  <c:v>McGill University Health Centre-06</c:v>
                </c:pt>
                <c:pt idx="14">
                  <c:v>Nord-de-l'Île-de-MontréaL-06</c:v>
                </c:pt>
                <c:pt idx="15">
                  <c:v>Ouest-de-l'Île-de-Montréal-06</c:v>
                </c:pt>
                <c:pt idx="16">
                  <c:v>Outaouais-07</c:v>
                </c:pt>
                <c:pt idx="17">
                  <c:v>Abitibi-Témiscamingue-08</c:v>
                </c:pt>
                <c:pt idx="18">
                  <c:v>Côte-Nord-09</c:v>
                </c:pt>
                <c:pt idx="19">
                  <c:v>Nord du Quebec -10</c:v>
                </c:pt>
                <c:pt idx="20">
                  <c:v>Gaspésie-11</c:v>
                </c:pt>
                <c:pt idx="21">
                  <c:v>Îles-11</c:v>
                </c:pt>
                <c:pt idx="22">
                  <c:v>Chaudière-Appalaches-12</c:v>
                </c:pt>
                <c:pt idx="23">
                  <c:v> Laval-13</c:v>
                </c:pt>
                <c:pt idx="24">
                  <c:v>Lanaudière-14</c:v>
                </c:pt>
                <c:pt idx="25">
                  <c:v>Laurentides-15</c:v>
                </c:pt>
                <c:pt idx="26">
                  <c:v>'Montérégie-Centre-16</c:v>
                </c:pt>
                <c:pt idx="27">
                  <c:v>Montérégie-Est-16</c:v>
                </c:pt>
                <c:pt idx="28">
                  <c:v>Montérégie-Ouest-16</c:v>
                </c:pt>
                <c:pt idx="29">
                  <c:v>Nunavik -17</c:v>
                </c:pt>
                <c:pt idx="30">
                  <c:v>Terres-Cries-de-la-Baie-James-18</c:v>
                </c:pt>
              </c:strCache>
            </c:strRef>
          </c:cat>
          <c:val>
            <c:numRef>
              <c:extLst>
                <c:ext xmlns:c15="http://schemas.microsoft.com/office/drawing/2012/chart" uri="{02D57815-91ED-43cb-92C2-25804820EDAC}">
                  <c15:fullRef>
                    <c15:sqref>'Euthanasia Tables'!$H$197:$H$231</c15:sqref>
                  </c15:fullRef>
                </c:ext>
              </c:extLst>
              <c:f>('Euthanasia Tables'!$H$197:$H$199,'Euthanasia Tables'!$H$201:$H$205,'Euthanasia Tables'!$H$207:$H$218,'Euthanasia Tables'!$H$220:$H$225,'Euthanasia Tables'!$H$227:$H$231)</c:f>
              <c:numCache>
                <c:formatCode>#,##0</c:formatCode>
                <c:ptCount val="31"/>
                <c:pt idx="0">
                  <c:v>1308.3756783850115</c:v>
                </c:pt>
                <c:pt idx="1">
                  <c:v>2009.2735703245751</c:v>
                </c:pt>
                <c:pt idx="2">
                  <c:v>857.01398285972039</c:v>
                </c:pt>
                <c:pt idx="3">
                  <c:v>738.00738007380073</c:v>
                </c:pt>
                <c:pt idx="4">
                  <c:v>3339.9800598205379</c:v>
                </c:pt>
                <c:pt idx="5">
                  <c:v>3471.0743801652893</c:v>
                </c:pt>
                <c:pt idx="6">
                  <c:v>700.02058884084829</c:v>
                </c:pt>
                <c:pt idx="7">
                  <c:v>1377.6337115072934</c:v>
                </c:pt>
                <c:pt idx="8">
                  <c:v>718.27613727055063</c:v>
                </c:pt>
                <c:pt idx="9">
                  <c:v>641.36825227151257</c:v>
                </c:pt>
                <c:pt idx="10">
                  <c:v>6054.2797494780798</c:v>
                </c:pt>
                <c:pt idx="11">
                  <c:v>1104.1405269761606</c:v>
                </c:pt>
                <c:pt idx="12">
                  <c:v>0</c:v>
                </c:pt>
                <c:pt idx="13">
                  <c:v>5923.3449477351915</c:v>
                </c:pt>
                <c:pt idx="14">
                  <c:v>582.24163027656482</c:v>
                </c:pt>
                <c:pt idx="15">
                  <c:v>430.72505384063174</c:v>
                </c:pt>
                <c:pt idx="16">
                  <c:v>752.14899713467048</c:v>
                </c:pt>
                <c:pt idx="17">
                  <c:v>1558.4415584415585</c:v>
                </c:pt>
                <c:pt idx="18">
                  <c:v>1082.5439783491206</c:v>
                </c:pt>
                <c:pt idx="19">
                  <c:v>0</c:v>
                </c:pt>
                <c:pt idx="20">
                  <c:v>726.39225181598067</c:v>
                </c:pt>
                <c:pt idx="21">
                  <c:v>0</c:v>
                </c:pt>
                <c:pt idx="22">
                  <c:v>1450.3263234227702</c:v>
                </c:pt>
                <c:pt idx="23">
                  <c:v>1725.7909875359539</c:v>
                </c:pt>
                <c:pt idx="24">
                  <c:v>1510.4703055269483</c:v>
                </c:pt>
                <c:pt idx="25">
                  <c:v>1282.9912023460411</c:v>
                </c:pt>
                <c:pt idx="26">
                  <c:v>1115.1515151515152</c:v>
                </c:pt>
                <c:pt idx="27">
                  <c:v>2222.7533460803061</c:v>
                </c:pt>
                <c:pt idx="28">
                  <c:v>848.59312192943275</c:v>
                </c:pt>
                <c:pt idx="29">
                  <c:v>0</c:v>
                </c:pt>
                <c:pt idx="30">
                  <c:v>0</c:v>
                </c:pt>
              </c:numCache>
            </c:numRef>
          </c:val>
        </c:ser>
        <c:ser>
          <c:idx val="3"/>
          <c:order val="3"/>
          <c:tx>
            <c:v>2016</c:v>
          </c:tx>
          <c:spPr>
            <a:solidFill>
              <a:srgbClr val="002060"/>
            </a:solidFill>
            <a:ln>
              <a:noFill/>
            </a:ln>
            <a:effectLst/>
          </c:spPr>
          <c:invertIfNegative val="0"/>
          <c:cat>
            <c:strRef>
              <c:extLst>
                <c:ext xmlns:c15="http://schemas.microsoft.com/office/drawing/2012/chart" uri="{02D57815-91ED-43cb-92C2-25804820EDAC}">
                  <c15:fullRef>
                    <c15:sqref>'Euthanasia Tables'!$B$197:$B$231</c15:sqref>
                  </c15:fullRef>
                </c:ext>
              </c:extLst>
              <c:f>('Euthanasia Tables'!$B$197:$B$199,'Euthanasia Tables'!$B$201:$B$205,'Euthanasia Tables'!$B$207:$B$218,'Euthanasia Tables'!$B$220:$B$225,'Euthanasia Tables'!$B$227:$B$231)</c:f>
              <c:strCache>
                <c:ptCount val="31"/>
                <c:pt idx="0">
                  <c:v>Province Wide</c:v>
                </c:pt>
                <c:pt idx="1">
                  <c:v>Bas-Saint-Laurent-01</c:v>
                </c:pt>
                <c:pt idx="2">
                  <c:v>Saguenay Lac-Saint-Jean-02</c:v>
                </c:pt>
                <c:pt idx="3">
                  <c:v>'Capitale-Nationale-03</c:v>
                </c:pt>
                <c:pt idx="4">
                  <c:v>CHU de Quebéc-03</c:v>
                </c:pt>
                <c:pt idx="5">
                  <c:v>IUCPQ-03</c:v>
                </c:pt>
                <c:pt idx="6">
                  <c:v>Mauricie-et-Centre-du-Québec-04</c:v>
                </c:pt>
                <c:pt idx="7">
                  <c:v>Estrie-05</c:v>
                </c:pt>
                <c:pt idx="8">
                  <c:v>Centre-Ouest-de-l'Île-de-Montréal-06</c:v>
                </c:pt>
                <c:pt idx="9">
                  <c:v>Centre-Sud-de-l'Île-De-Montréal-06</c:v>
                </c:pt>
                <c:pt idx="10">
                  <c:v>CHU Montreal-06</c:v>
                </c:pt>
                <c:pt idx="11">
                  <c:v>Est-de-l'Île-de-Montréal-06</c:v>
                </c:pt>
                <c:pt idx="12">
                  <c:v>Institut de Cardiologie de Montréal-06</c:v>
                </c:pt>
                <c:pt idx="13">
                  <c:v>McGill University Health Centre-06</c:v>
                </c:pt>
                <c:pt idx="14">
                  <c:v>Nord-de-l'Île-de-MontréaL-06</c:v>
                </c:pt>
                <c:pt idx="15">
                  <c:v>Ouest-de-l'Île-de-Montréal-06</c:v>
                </c:pt>
                <c:pt idx="16">
                  <c:v>Outaouais-07</c:v>
                </c:pt>
                <c:pt idx="17">
                  <c:v>Abitibi-Témiscamingue-08</c:v>
                </c:pt>
                <c:pt idx="18">
                  <c:v>Côte-Nord-09</c:v>
                </c:pt>
                <c:pt idx="19">
                  <c:v>Nord du Quebec -10</c:v>
                </c:pt>
                <c:pt idx="20">
                  <c:v>Gaspésie-11</c:v>
                </c:pt>
                <c:pt idx="21">
                  <c:v>Îles-11</c:v>
                </c:pt>
                <c:pt idx="22">
                  <c:v>Chaudière-Appalaches-12</c:v>
                </c:pt>
                <c:pt idx="23">
                  <c:v> Laval-13</c:v>
                </c:pt>
                <c:pt idx="24">
                  <c:v>Lanaudière-14</c:v>
                </c:pt>
                <c:pt idx="25">
                  <c:v>Laurentides-15</c:v>
                </c:pt>
                <c:pt idx="26">
                  <c:v>'Montérégie-Centre-16</c:v>
                </c:pt>
                <c:pt idx="27">
                  <c:v>Montérégie-Est-16</c:v>
                </c:pt>
                <c:pt idx="28">
                  <c:v>Montérégie-Ouest-16</c:v>
                </c:pt>
                <c:pt idx="29">
                  <c:v>Nunavik -17</c:v>
                </c:pt>
                <c:pt idx="30">
                  <c:v>Terres-Cries-de-la-Baie-James-18</c:v>
                </c:pt>
              </c:strCache>
            </c:strRef>
          </c:cat>
          <c:val>
            <c:numRef>
              <c:extLst>
                <c:ext xmlns:c15="http://schemas.microsoft.com/office/drawing/2012/chart" uri="{02D57815-91ED-43cb-92C2-25804820EDAC}">
                  <c15:fullRef>
                    <c15:sqref>'Euthanasia Tables'!$E$197:$E$231</c15:sqref>
                  </c15:fullRef>
                </c:ext>
              </c:extLst>
              <c:f>('Euthanasia Tables'!$E$197:$E$199,'Euthanasia Tables'!$E$201:$E$205,'Euthanasia Tables'!$E$207:$E$218,'Euthanasia Tables'!$E$220:$E$225,'Euthanasia Tables'!$E$227:$E$231)</c:f>
              <c:numCache>
                <c:formatCode>0</c:formatCode>
                <c:ptCount val="31"/>
                <c:pt idx="0">
                  <c:v>767.81274839757145</c:v>
                </c:pt>
                <c:pt idx="1">
                  <c:v>437.31778425655978</c:v>
                </c:pt>
                <c:pt idx="2">
                  <c:v>194.30051813471502</c:v>
                </c:pt>
                <c:pt idx="3">
                  <c:v>593.3952528379773</c:v>
                </c:pt>
                <c:pt idx="4">
                  <c:v>3167.420814479638</c:v>
                </c:pt>
                <c:pt idx="5">
                  <c:v>1941.7475728155339</c:v>
                </c:pt>
                <c:pt idx="6">
                  <c:v>528.42950750369903</c:v>
                </c:pt>
                <c:pt idx="7">
                  <c:v>934.8612786489748</c:v>
                </c:pt>
                <c:pt idx="8">
                  <c:v>514.57975986277881</c:v>
                </c:pt>
                <c:pt idx="9">
                  <c:v>286.66985188724323</c:v>
                </c:pt>
                <c:pt idx="10">
                  <c:v>4208.4168336673347</c:v>
                </c:pt>
                <c:pt idx="11">
                  <c:v>978.83597883597884</c:v>
                </c:pt>
                <c:pt idx="12">
                  <c:v>490.19607843137254</c:v>
                </c:pt>
                <c:pt idx="13">
                  <c:v>3030.3030303030305</c:v>
                </c:pt>
                <c:pt idx="14">
                  <c:v>241.08003857280616</c:v>
                </c:pt>
                <c:pt idx="15">
                  <c:v>279.91602519244225</c:v>
                </c:pt>
                <c:pt idx="16">
                  <c:v>406.80473372781063</c:v>
                </c:pt>
                <c:pt idx="17">
                  <c:v>634.92063492063494</c:v>
                </c:pt>
                <c:pt idx="18">
                  <c:v>273.59781121751024</c:v>
                </c:pt>
                <c:pt idx="19">
                  <c:v>0</c:v>
                </c:pt>
                <c:pt idx="20">
                  <c:v>240.96385542168676</c:v>
                </c:pt>
                <c:pt idx="21">
                  <c:v>0</c:v>
                </c:pt>
                <c:pt idx="22">
                  <c:v>680.78668683812407</c:v>
                </c:pt>
                <c:pt idx="23">
                  <c:v>1212.121212121212</c:v>
                </c:pt>
                <c:pt idx="24">
                  <c:v>1355.6618819776716</c:v>
                </c:pt>
                <c:pt idx="25">
                  <c:v>548.90219560878245</c:v>
                </c:pt>
                <c:pt idx="26">
                  <c:v>571.72557172557174</c:v>
                </c:pt>
                <c:pt idx="27">
                  <c:v>1100.7418042593922</c:v>
                </c:pt>
                <c:pt idx="28">
                  <c:v>515.21099116781159</c:v>
                </c:pt>
                <c:pt idx="29">
                  <c:v>0</c:v>
                </c:pt>
                <c:pt idx="30" formatCode="#,##0">
                  <c:v>0</c:v>
                </c:pt>
              </c:numCache>
            </c:numRef>
          </c:val>
        </c:ser>
        <c:dLbls>
          <c:showLegendKey val="0"/>
          <c:showVal val="0"/>
          <c:showCatName val="0"/>
          <c:showSerName val="0"/>
          <c:showPercent val="0"/>
          <c:showBubbleSize val="0"/>
        </c:dLbls>
        <c:gapWidth val="182"/>
        <c:axId val="430251200"/>
        <c:axId val="430253944"/>
        <c:extLst>
          <c:ext xmlns:c15="http://schemas.microsoft.com/office/drawing/2012/chart" uri="{02D57815-91ED-43cb-92C2-25804820EDAC}">
            <c15:filteredBarSeries>
              <c15:ser>
                <c:idx val="1"/>
                <c:order val="1"/>
                <c:tx>
                  <c:v>June-December 2017</c:v>
                </c:tx>
                <c:spPr>
                  <a:solidFill>
                    <a:schemeClr val="accent2"/>
                  </a:solidFill>
                  <a:ln>
                    <a:noFill/>
                  </a:ln>
                  <a:effectLst/>
                </c:spPr>
                <c:invertIfNegative val="0"/>
                <c:cat>
                  <c:strRef>
                    <c:extLst>
                      <c:ext uri="{02D57815-91ED-43cb-92C2-25804820EDAC}">
                        <c15:fullRef>
                          <c15:sqref>'Euthanasia Tables'!$B$197:$B$231</c15:sqref>
                        </c15:fullRef>
                        <c15:formulaRef>
                          <c15:sqref>('Euthanasia Tables'!$B$197:$B$199,'Euthanasia Tables'!$B$201:$B$205,'Euthanasia Tables'!$B$207:$B$218,'Euthanasia Tables'!$B$220:$B$225,'Euthanasia Tables'!$B$227:$B$231)</c15:sqref>
                        </c15:formulaRef>
                      </c:ext>
                    </c:extLst>
                    <c:strCache>
                      <c:ptCount val="31"/>
                      <c:pt idx="0">
                        <c:v>Province Wide</c:v>
                      </c:pt>
                      <c:pt idx="1">
                        <c:v>Bas-Saint-Laurent-01</c:v>
                      </c:pt>
                      <c:pt idx="2">
                        <c:v>Saguenay Lac-Saint-Jean-02</c:v>
                      </c:pt>
                      <c:pt idx="3">
                        <c:v>'Capitale-Nationale-03</c:v>
                      </c:pt>
                      <c:pt idx="4">
                        <c:v>CHU de Quebéc-03</c:v>
                      </c:pt>
                      <c:pt idx="5">
                        <c:v>IUCPQ-03</c:v>
                      </c:pt>
                      <c:pt idx="6">
                        <c:v>Mauricie-et-Centre-du-Québec-04</c:v>
                      </c:pt>
                      <c:pt idx="7">
                        <c:v>Estrie-05</c:v>
                      </c:pt>
                      <c:pt idx="8">
                        <c:v>Centre-Ouest-de-l'Île-de-Montréal-06</c:v>
                      </c:pt>
                      <c:pt idx="9">
                        <c:v>Centre-Sud-de-l'Île-De-Montréal-06</c:v>
                      </c:pt>
                      <c:pt idx="10">
                        <c:v>CHU Montreal-06</c:v>
                      </c:pt>
                      <c:pt idx="11">
                        <c:v>Est-de-l'Île-de-Montréal-06</c:v>
                      </c:pt>
                      <c:pt idx="12">
                        <c:v>Institut de Cardiologie de Montréal-06</c:v>
                      </c:pt>
                      <c:pt idx="13">
                        <c:v>McGill University Health Centre-06</c:v>
                      </c:pt>
                      <c:pt idx="14">
                        <c:v>Nord-de-l'Île-de-MontréaL-06</c:v>
                      </c:pt>
                      <c:pt idx="15">
                        <c:v>Ouest-de-l'Île-de-Montréal-06</c:v>
                      </c:pt>
                      <c:pt idx="16">
                        <c:v>Outaouais-07</c:v>
                      </c:pt>
                      <c:pt idx="17">
                        <c:v>Abitibi-Témiscamingue-08</c:v>
                      </c:pt>
                      <c:pt idx="18">
                        <c:v>Côte-Nord-09</c:v>
                      </c:pt>
                      <c:pt idx="19">
                        <c:v>Nord du Quebec -10</c:v>
                      </c:pt>
                      <c:pt idx="20">
                        <c:v>Gaspésie-11</c:v>
                      </c:pt>
                      <c:pt idx="21">
                        <c:v>Îles-11</c:v>
                      </c:pt>
                      <c:pt idx="22">
                        <c:v>Chaudière-Appalaches-12</c:v>
                      </c:pt>
                      <c:pt idx="23">
                        <c:v> Laval-13</c:v>
                      </c:pt>
                      <c:pt idx="24">
                        <c:v>Lanaudière-14</c:v>
                      </c:pt>
                      <c:pt idx="25">
                        <c:v>Laurentides-15</c:v>
                      </c:pt>
                      <c:pt idx="26">
                        <c:v>'Montérégie-Centre-16</c:v>
                      </c:pt>
                      <c:pt idx="27">
                        <c:v>Montérégie-Est-16</c:v>
                      </c:pt>
                      <c:pt idx="28">
                        <c:v>Montérégie-Ouest-16</c:v>
                      </c:pt>
                      <c:pt idx="29">
                        <c:v>Nunavik -17</c:v>
                      </c:pt>
                      <c:pt idx="30">
                        <c:v>Terres-Cries-de-la-Baie-James-18</c:v>
                      </c:pt>
                    </c:strCache>
                  </c:strRef>
                </c:cat>
                <c:val>
                  <c:numRef>
                    <c:extLst>
                      <c:ext uri="{02D57815-91ED-43cb-92C2-25804820EDAC}">
                        <c15:fullRef>
                          <c15:sqref>'Euthanasia Tables'!$H$197:$H$231</c15:sqref>
                        </c15:fullRef>
                        <c15:formulaRef>
                          <c15:sqref>('Euthanasia Tables'!$H$197:$H$199,'Euthanasia Tables'!$H$201:$H$205,'Euthanasia Tables'!$H$207:$H$218,'Euthanasia Tables'!$H$220:$H$225,'Euthanasia Tables'!$H$227:$H$231)</c15:sqref>
                        </c15:formulaRef>
                      </c:ext>
                    </c:extLst>
                    <c:numCache>
                      <c:formatCode>#,##0</c:formatCode>
                      <c:ptCount val="31"/>
                      <c:pt idx="0">
                        <c:v>1308.3756783850115</c:v>
                      </c:pt>
                      <c:pt idx="1">
                        <c:v>2009.2735703245751</c:v>
                      </c:pt>
                      <c:pt idx="2">
                        <c:v>857.01398285972039</c:v>
                      </c:pt>
                      <c:pt idx="3">
                        <c:v>738.00738007380073</c:v>
                      </c:pt>
                      <c:pt idx="4">
                        <c:v>3339.9800598205379</c:v>
                      </c:pt>
                      <c:pt idx="5">
                        <c:v>3471.0743801652893</c:v>
                      </c:pt>
                      <c:pt idx="6">
                        <c:v>700.02058884084829</c:v>
                      </c:pt>
                      <c:pt idx="7">
                        <c:v>1377.6337115072934</c:v>
                      </c:pt>
                      <c:pt idx="8">
                        <c:v>718.27613727055063</c:v>
                      </c:pt>
                      <c:pt idx="9">
                        <c:v>641.36825227151257</c:v>
                      </c:pt>
                      <c:pt idx="10">
                        <c:v>6054.2797494780798</c:v>
                      </c:pt>
                      <c:pt idx="11">
                        <c:v>1104.1405269761606</c:v>
                      </c:pt>
                      <c:pt idx="12">
                        <c:v>0</c:v>
                      </c:pt>
                      <c:pt idx="13">
                        <c:v>5923.3449477351915</c:v>
                      </c:pt>
                      <c:pt idx="14">
                        <c:v>582.24163027656482</c:v>
                      </c:pt>
                      <c:pt idx="15">
                        <c:v>430.72505384063174</c:v>
                      </c:pt>
                      <c:pt idx="16">
                        <c:v>752.14899713467048</c:v>
                      </c:pt>
                      <c:pt idx="17">
                        <c:v>1558.4415584415585</c:v>
                      </c:pt>
                      <c:pt idx="18">
                        <c:v>1082.5439783491206</c:v>
                      </c:pt>
                      <c:pt idx="19">
                        <c:v>0</c:v>
                      </c:pt>
                      <c:pt idx="20">
                        <c:v>726.39225181598067</c:v>
                      </c:pt>
                      <c:pt idx="21">
                        <c:v>0</c:v>
                      </c:pt>
                      <c:pt idx="22">
                        <c:v>1450.3263234227702</c:v>
                      </c:pt>
                      <c:pt idx="23">
                        <c:v>1725.7909875359539</c:v>
                      </c:pt>
                      <c:pt idx="24">
                        <c:v>1510.4703055269483</c:v>
                      </c:pt>
                      <c:pt idx="25">
                        <c:v>1282.9912023460411</c:v>
                      </c:pt>
                      <c:pt idx="26">
                        <c:v>1115.1515151515152</c:v>
                      </c:pt>
                      <c:pt idx="27">
                        <c:v>2222.7533460803061</c:v>
                      </c:pt>
                      <c:pt idx="28">
                        <c:v>848.59312192943275</c:v>
                      </c:pt>
                      <c:pt idx="29">
                        <c:v>0</c:v>
                      </c:pt>
                      <c:pt idx="30">
                        <c:v>0</c:v>
                      </c:pt>
                    </c:numCache>
                  </c:numRef>
                </c:val>
              </c15:ser>
            </c15:filteredBarSeries>
            <c15:filteredBarSeries>
              <c15:ser>
                <c:idx val="2"/>
                <c:order val="2"/>
                <c:tx>
                  <c:v>Dec-June 2017</c:v>
                </c:tx>
                <c:spPr>
                  <a:solidFill>
                    <a:schemeClr val="accent3"/>
                  </a:solidFill>
                  <a:ln>
                    <a:noFill/>
                  </a:ln>
                  <a:effectLst/>
                </c:spPr>
                <c:invertIfNegative val="0"/>
                <c:cat>
                  <c:strRef>
                    <c:extLst>
                      <c:ext xmlns:c15="http://schemas.microsoft.com/office/drawing/2012/chart" uri="{02D57815-91ED-43cb-92C2-25804820EDAC}">
                        <c15:fullRef>
                          <c15:sqref>'Euthanasia Tables'!$B$197:$B$231</c15:sqref>
                        </c15:fullRef>
                        <c15:formulaRef>
                          <c15:sqref>('Euthanasia Tables'!$B$197:$B$199,'Euthanasia Tables'!$B$201:$B$205,'Euthanasia Tables'!$B$207:$B$218,'Euthanasia Tables'!$B$220:$B$225,'Euthanasia Tables'!$B$227:$B$231)</c15:sqref>
                        </c15:formulaRef>
                      </c:ext>
                    </c:extLst>
                    <c:strCache>
                      <c:ptCount val="31"/>
                      <c:pt idx="0">
                        <c:v>Province Wide</c:v>
                      </c:pt>
                      <c:pt idx="1">
                        <c:v>Bas-Saint-Laurent-01</c:v>
                      </c:pt>
                      <c:pt idx="2">
                        <c:v>Saguenay Lac-Saint-Jean-02</c:v>
                      </c:pt>
                      <c:pt idx="3">
                        <c:v>'Capitale-Nationale-03</c:v>
                      </c:pt>
                      <c:pt idx="4">
                        <c:v>CHU de Quebéc-03</c:v>
                      </c:pt>
                      <c:pt idx="5">
                        <c:v>IUCPQ-03</c:v>
                      </c:pt>
                      <c:pt idx="6">
                        <c:v>Mauricie-et-Centre-du-Québec-04</c:v>
                      </c:pt>
                      <c:pt idx="7">
                        <c:v>Estrie-05</c:v>
                      </c:pt>
                      <c:pt idx="8">
                        <c:v>Centre-Ouest-de-l'Île-de-Montréal-06</c:v>
                      </c:pt>
                      <c:pt idx="9">
                        <c:v>Centre-Sud-de-l'Île-De-Montréal-06</c:v>
                      </c:pt>
                      <c:pt idx="10">
                        <c:v>CHU Montreal-06</c:v>
                      </c:pt>
                      <c:pt idx="11">
                        <c:v>Est-de-l'Île-de-Montréal-06</c:v>
                      </c:pt>
                      <c:pt idx="12">
                        <c:v>Institut de Cardiologie de Montréal-06</c:v>
                      </c:pt>
                      <c:pt idx="13">
                        <c:v>McGill University Health Centre-06</c:v>
                      </c:pt>
                      <c:pt idx="14">
                        <c:v>Nord-de-l'Île-de-MontréaL-06</c:v>
                      </c:pt>
                      <c:pt idx="15">
                        <c:v>Ouest-de-l'Île-de-Montréal-06</c:v>
                      </c:pt>
                      <c:pt idx="16">
                        <c:v>Outaouais-07</c:v>
                      </c:pt>
                      <c:pt idx="17">
                        <c:v>Abitibi-Témiscamingue-08</c:v>
                      </c:pt>
                      <c:pt idx="18">
                        <c:v>Côte-Nord-09</c:v>
                      </c:pt>
                      <c:pt idx="19">
                        <c:v>Nord du Quebec -10</c:v>
                      </c:pt>
                      <c:pt idx="20">
                        <c:v>Gaspésie-11</c:v>
                      </c:pt>
                      <c:pt idx="21">
                        <c:v>Îles-11</c:v>
                      </c:pt>
                      <c:pt idx="22">
                        <c:v>Chaudière-Appalaches-12</c:v>
                      </c:pt>
                      <c:pt idx="23">
                        <c:v> Laval-13</c:v>
                      </c:pt>
                      <c:pt idx="24">
                        <c:v>Lanaudière-14</c:v>
                      </c:pt>
                      <c:pt idx="25">
                        <c:v>Laurentides-15</c:v>
                      </c:pt>
                      <c:pt idx="26">
                        <c:v>'Montérégie-Centre-16</c:v>
                      </c:pt>
                      <c:pt idx="27">
                        <c:v>Montérégie-Est-16</c:v>
                      </c:pt>
                      <c:pt idx="28">
                        <c:v>Montérégie-Ouest-16</c:v>
                      </c:pt>
                      <c:pt idx="29">
                        <c:v>Nunavik -17</c:v>
                      </c:pt>
                      <c:pt idx="30">
                        <c:v>Terres-Cries-de-la-Baie-James-18</c:v>
                      </c:pt>
                    </c:strCache>
                  </c:strRef>
                </c:cat>
                <c:val>
                  <c:numRef>
                    <c:extLst>
                      <c:ext xmlns:c15="http://schemas.microsoft.com/office/drawing/2012/chart" uri="{02D57815-91ED-43cb-92C2-25804820EDAC}">
                        <c15:fullRef>
                          <c15:sqref>'Euthanasia Tables'!$F$197:$F$231</c15:sqref>
                        </c15:fullRef>
                        <c15:formulaRef>
                          <c15:sqref>('Euthanasia Tables'!$F$197:$F$199,'Euthanasia Tables'!$F$201:$F$205,'Euthanasia Tables'!$F$207:$F$218,'Euthanasia Tables'!$F$220:$F$225,'Euthanasia Tables'!$F$227:$F$231)</c15:sqref>
                        </c15:formulaRef>
                      </c:ext>
                    </c:extLst>
                    <c:numCache>
                      <c:formatCode>#,##0</c:formatCode>
                      <c:ptCount val="31"/>
                      <c:pt idx="1">
                        <c:v>1425.6619144602853</c:v>
                      </c:pt>
                      <c:pt idx="2">
                        <c:v>613.49693251533745</c:v>
                      </c:pt>
                      <c:pt idx="3">
                        <c:v>764.38848920863313</c:v>
                      </c:pt>
                      <c:pt idx="4">
                        <c:v>2204.7244094488187</c:v>
                      </c:pt>
                      <c:pt idx="5">
                        <c:v>3903.9039039039039</c:v>
                      </c:pt>
                      <c:pt idx="6">
                        <c:v>647.77327935222672</c:v>
                      </c:pt>
                      <c:pt idx="7">
                        <c:v>1214.5748987854251</c:v>
                      </c:pt>
                      <c:pt idx="8">
                        <c:v>574.71264367816093</c:v>
                      </c:pt>
                      <c:pt idx="9">
                        <c:v>321.54340836012864</c:v>
                      </c:pt>
                      <c:pt idx="10">
                        <c:v>4897.9591836734689</c:v>
                      </c:pt>
                      <c:pt idx="11">
                        <c:v>956.13048368953878</c:v>
                      </c:pt>
                      <c:pt idx="12">
                        <c:v>0</c:v>
                      </c:pt>
                      <c:pt idx="13">
                        <c:v>2439.0243902439024</c:v>
                      </c:pt>
                      <c:pt idx="14">
                        <c:v>677.63794772507254</c:v>
                      </c:pt>
                      <c:pt idx="15">
                        <c:v>310.55900621118008</c:v>
                      </c:pt>
                      <c:pt idx="16">
                        <c:v>763.88888888888891</c:v>
                      </c:pt>
                      <c:pt idx="17">
                        <c:v>936.32958801498125</c:v>
                      </c:pt>
                      <c:pt idx="18">
                        <c:v>268.81720430107526</c:v>
                      </c:pt>
                      <c:pt idx="19">
                        <c:v>0</c:v>
                      </c:pt>
                      <c:pt idx="20">
                        <c:v>484.26150121065376</c:v>
                      </c:pt>
                      <c:pt idx="21">
                        <c:v>0</c:v>
                      </c:pt>
                      <c:pt idx="22">
                        <c:v>1154.891304347826</c:v>
                      </c:pt>
                      <c:pt idx="23">
                        <c:v>1535.5086372360845</c:v>
                      </c:pt>
                      <c:pt idx="24">
                        <c:v>900.90090090090087</c:v>
                      </c:pt>
                      <c:pt idx="25">
                        <c:v>797.10144927536226</c:v>
                      </c:pt>
                      <c:pt idx="26">
                        <c:v>880.50314465408803</c:v>
                      </c:pt>
                      <c:pt idx="27">
                        <c:v>2003.7278657968313</c:v>
                      </c:pt>
                      <c:pt idx="28">
                        <c:v>809.71659919028343</c:v>
                      </c:pt>
                      <c:pt idx="29">
                        <c:v>0</c:v>
                      </c:pt>
                      <c:pt idx="30">
                        <c:v>0</c:v>
                      </c:pt>
                    </c:numCache>
                  </c:numRef>
                </c:val>
              </c15:ser>
            </c15:filteredBarSeries>
            <c15:filteredBarSeries>
              <c15:ser>
                <c:idx val="4"/>
                <c:order val="4"/>
                <c:tx>
                  <c:v>June-Dec 2016</c:v>
                </c:tx>
                <c:spPr>
                  <a:solidFill>
                    <a:schemeClr val="accent5"/>
                  </a:solidFill>
                  <a:ln>
                    <a:noFill/>
                  </a:ln>
                  <a:effectLst/>
                </c:spPr>
                <c:invertIfNegative val="0"/>
                <c:cat>
                  <c:strRef>
                    <c:extLst>
                      <c:ext xmlns:c15="http://schemas.microsoft.com/office/drawing/2012/chart" uri="{02D57815-91ED-43cb-92C2-25804820EDAC}">
                        <c15:fullRef>
                          <c15:sqref>'Euthanasia Tables'!$B$197:$B$231</c15:sqref>
                        </c15:fullRef>
                        <c15:formulaRef>
                          <c15:sqref>('Euthanasia Tables'!$B$197:$B$199,'Euthanasia Tables'!$B$201:$B$205,'Euthanasia Tables'!$B$207:$B$218,'Euthanasia Tables'!$B$220:$B$225,'Euthanasia Tables'!$B$227:$B$231)</c15:sqref>
                        </c15:formulaRef>
                      </c:ext>
                    </c:extLst>
                    <c:strCache>
                      <c:ptCount val="31"/>
                      <c:pt idx="0">
                        <c:v>Province Wide</c:v>
                      </c:pt>
                      <c:pt idx="1">
                        <c:v>Bas-Saint-Laurent-01</c:v>
                      </c:pt>
                      <c:pt idx="2">
                        <c:v>Saguenay Lac-Saint-Jean-02</c:v>
                      </c:pt>
                      <c:pt idx="3">
                        <c:v>'Capitale-Nationale-03</c:v>
                      </c:pt>
                      <c:pt idx="4">
                        <c:v>CHU de Quebéc-03</c:v>
                      </c:pt>
                      <c:pt idx="5">
                        <c:v>IUCPQ-03</c:v>
                      </c:pt>
                      <c:pt idx="6">
                        <c:v>Mauricie-et-Centre-du-Québec-04</c:v>
                      </c:pt>
                      <c:pt idx="7">
                        <c:v>Estrie-05</c:v>
                      </c:pt>
                      <c:pt idx="8">
                        <c:v>Centre-Ouest-de-l'Île-de-Montréal-06</c:v>
                      </c:pt>
                      <c:pt idx="9">
                        <c:v>Centre-Sud-de-l'Île-De-Montréal-06</c:v>
                      </c:pt>
                      <c:pt idx="10">
                        <c:v>CHU Montreal-06</c:v>
                      </c:pt>
                      <c:pt idx="11">
                        <c:v>Est-de-l'Île-de-Montréal-06</c:v>
                      </c:pt>
                      <c:pt idx="12">
                        <c:v>Institut de Cardiologie de Montréal-06</c:v>
                      </c:pt>
                      <c:pt idx="13">
                        <c:v>McGill University Health Centre-06</c:v>
                      </c:pt>
                      <c:pt idx="14">
                        <c:v>Nord-de-l'Île-de-MontréaL-06</c:v>
                      </c:pt>
                      <c:pt idx="15">
                        <c:v>Ouest-de-l'Île-de-Montréal-06</c:v>
                      </c:pt>
                      <c:pt idx="16">
                        <c:v>Outaouais-07</c:v>
                      </c:pt>
                      <c:pt idx="17">
                        <c:v>Abitibi-Témiscamingue-08</c:v>
                      </c:pt>
                      <c:pt idx="18">
                        <c:v>Côte-Nord-09</c:v>
                      </c:pt>
                      <c:pt idx="19">
                        <c:v>Nord du Quebec -10</c:v>
                      </c:pt>
                      <c:pt idx="20">
                        <c:v>Gaspésie-11</c:v>
                      </c:pt>
                      <c:pt idx="21">
                        <c:v>Îles-11</c:v>
                      </c:pt>
                      <c:pt idx="22">
                        <c:v>Chaudière-Appalaches-12</c:v>
                      </c:pt>
                      <c:pt idx="23">
                        <c:v> Laval-13</c:v>
                      </c:pt>
                      <c:pt idx="24">
                        <c:v>Lanaudière-14</c:v>
                      </c:pt>
                      <c:pt idx="25">
                        <c:v>Laurentides-15</c:v>
                      </c:pt>
                      <c:pt idx="26">
                        <c:v>'Montérégie-Centre-16</c:v>
                      </c:pt>
                      <c:pt idx="27">
                        <c:v>Montérégie-Est-16</c:v>
                      </c:pt>
                      <c:pt idx="28">
                        <c:v>Montérégie-Ouest-16</c:v>
                      </c:pt>
                      <c:pt idx="29">
                        <c:v>Nunavik -17</c:v>
                      </c:pt>
                      <c:pt idx="30">
                        <c:v>Terres-Cries-de-la-Baie-James-18</c:v>
                      </c:pt>
                    </c:strCache>
                  </c:strRef>
                </c:cat>
                <c:val>
                  <c:numRef>
                    <c:extLst>
                      <c:ext xmlns:c15="http://schemas.microsoft.com/office/drawing/2012/chart" uri="{02D57815-91ED-43cb-92C2-25804820EDAC}">
                        <c15:fullRef>
                          <c15:sqref>'Euthanasia Tables'!$D$197:$D$231</c15:sqref>
                        </c15:fullRef>
                        <c15:formulaRef>
                          <c15:sqref>('Euthanasia Tables'!$D$197:$D$199,'Euthanasia Tables'!$D$201:$D$205,'Euthanasia Tables'!$D$207:$D$218,'Euthanasia Tables'!$D$220:$D$225,'Euthanasia Tables'!$D$227:$D$231)</c15:sqref>
                        </c15:formulaRef>
                      </c:ext>
                    </c:extLst>
                    <c:numCache>
                      <c:formatCode>#,##0</c:formatCode>
                      <c:ptCount val="31"/>
                      <c:pt idx="1">
                        <c:v>606.06060606060601</c:v>
                      </c:pt>
                      <c:pt idx="2">
                        <c:v>385.80246913580243</c:v>
                      </c:pt>
                      <c:pt idx="3">
                        <c:v>762.99475441106335</c:v>
                      </c:pt>
                      <c:pt idx="4">
                        <c:v>4132.2314049586776</c:v>
                      </c:pt>
                      <c:pt idx="5">
                        <c:v>2547.7707006369428</c:v>
                      </c:pt>
                      <c:pt idx="6">
                        <c:v>689.0611541774332</c:v>
                      </c:pt>
                      <c:pt idx="7">
                        <c:v>1022.604951560818</c:v>
                      </c:pt>
                      <c:pt idx="8">
                        <c:v>586.51026392961876</c:v>
                      </c:pt>
                      <c:pt idx="9">
                        <c:v>610.99796334012217</c:v>
                      </c:pt>
                      <c:pt idx="10">
                        <c:v>6521.7391304347821</c:v>
                      </c:pt>
                      <c:pt idx="11">
                        <c:v>1029.4805802526907</c:v>
                      </c:pt>
                      <c:pt idx="12">
                        <c:v>769.23076923076928</c:v>
                      </c:pt>
                      <c:pt idx="13">
                        <c:v>4511.2781954887214</c:v>
                      </c:pt>
                      <c:pt idx="14">
                        <c:v>261.32404181184671</c:v>
                      </c:pt>
                      <c:pt idx="15">
                        <c:v>431.0344827586207</c:v>
                      </c:pt>
                      <c:pt idx="16">
                        <c:v>461.18370484242888</c:v>
                      </c:pt>
                      <c:pt idx="17">
                        <c:v>665.1884700665189</c:v>
                      </c:pt>
                      <c:pt idx="18">
                        <c:v>247.52475247524754</c:v>
                      </c:pt>
                      <c:pt idx="19">
                        <c:v>0</c:v>
                      </c:pt>
                      <c:pt idx="20">
                        <c:v>442.47787610619469</c:v>
                      </c:pt>
                      <c:pt idx="21">
                        <c:v>0</c:v>
                      </c:pt>
                      <c:pt idx="22">
                        <c:v>1023.3918128654971</c:v>
                      </c:pt>
                      <c:pt idx="23">
                        <c:v>1910.8280254777069</c:v>
                      </c:pt>
                      <c:pt idx="24">
                        <c:v>1675.5521706016755</c:v>
                      </c:pt>
                      <c:pt idx="25">
                        <c:v>704.9891540130152</c:v>
                      </c:pt>
                      <c:pt idx="26">
                        <c:v>859.10652920962207</c:v>
                      </c:pt>
                      <c:pt idx="27">
                        <c:v>1327.0142180094788</c:v>
                      </c:pt>
                      <c:pt idx="28">
                        <c:v>820.93381221139043</c:v>
                      </c:pt>
                      <c:pt idx="29">
                        <c:v>0</c:v>
                      </c:pt>
                      <c:pt idx="30">
                        <c:v>0</c:v>
                      </c:pt>
                    </c:numCache>
                  </c:numRef>
                </c:val>
              </c15:ser>
            </c15:filteredBarSeries>
            <c15:filteredBarSeries>
              <c15:ser>
                <c:idx val="5"/>
                <c:order val="5"/>
                <c:tx>
                  <c:v>Dec-June 2016</c:v>
                </c:tx>
                <c:spPr>
                  <a:solidFill>
                    <a:schemeClr val="accent6"/>
                  </a:solidFill>
                  <a:ln>
                    <a:noFill/>
                  </a:ln>
                  <a:effectLst/>
                </c:spPr>
                <c:invertIfNegative val="0"/>
                <c:cat>
                  <c:strRef>
                    <c:extLst>
                      <c:ext xmlns:c15="http://schemas.microsoft.com/office/drawing/2012/chart" uri="{02D57815-91ED-43cb-92C2-25804820EDAC}">
                        <c15:fullRef>
                          <c15:sqref>'Euthanasia Tables'!$B$197:$B$231</c15:sqref>
                        </c15:fullRef>
                        <c15:formulaRef>
                          <c15:sqref>('Euthanasia Tables'!$B$197:$B$199,'Euthanasia Tables'!$B$201:$B$205,'Euthanasia Tables'!$B$207:$B$218,'Euthanasia Tables'!$B$220:$B$225,'Euthanasia Tables'!$B$227:$B$231)</c15:sqref>
                        </c15:formulaRef>
                      </c:ext>
                    </c:extLst>
                    <c:strCache>
                      <c:ptCount val="31"/>
                      <c:pt idx="0">
                        <c:v>Province Wide</c:v>
                      </c:pt>
                      <c:pt idx="1">
                        <c:v>Bas-Saint-Laurent-01</c:v>
                      </c:pt>
                      <c:pt idx="2">
                        <c:v>Saguenay Lac-Saint-Jean-02</c:v>
                      </c:pt>
                      <c:pt idx="3">
                        <c:v>'Capitale-Nationale-03</c:v>
                      </c:pt>
                      <c:pt idx="4">
                        <c:v>CHU de Quebéc-03</c:v>
                      </c:pt>
                      <c:pt idx="5">
                        <c:v>IUCPQ-03</c:v>
                      </c:pt>
                      <c:pt idx="6">
                        <c:v>Mauricie-et-Centre-du-Québec-04</c:v>
                      </c:pt>
                      <c:pt idx="7">
                        <c:v>Estrie-05</c:v>
                      </c:pt>
                      <c:pt idx="8">
                        <c:v>Centre-Ouest-de-l'Île-de-Montréal-06</c:v>
                      </c:pt>
                      <c:pt idx="9">
                        <c:v>Centre-Sud-de-l'Île-De-Montréal-06</c:v>
                      </c:pt>
                      <c:pt idx="10">
                        <c:v>CHU Montreal-06</c:v>
                      </c:pt>
                      <c:pt idx="11">
                        <c:v>Est-de-l'Île-de-Montréal-06</c:v>
                      </c:pt>
                      <c:pt idx="12">
                        <c:v>Institut de Cardiologie de Montréal-06</c:v>
                      </c:pt>
                      <c:pt idx="13">
                        <c:v>McGill University Health Centre-06</c:v>
                      </c:pt>
                      <c:pt idx="14">
                        <c:v>Nord-de-l'Île-de-MontréaL-06</c:v>
                      </c:pt>
                      <c:pt idx="15">
                        <c:v>Ouest-de-l'Île-de-Montréal-06</c:v>
                      </c:pt>
                      <c:pt idx="16">
                        <c:v>Outaouais-07</c:v>
                      </c:pt>
                      <c:pt idx="17">
                        <c:v>Abitibi-Témiscamingue-08</c:v>
                      </c:pt>
                      <c:pt idx="18">
                        <c:v>Côte-Nord-09</c:v>
                      </c:pt>
                      <c:pt idx="19">
                        <c:v>Nord du Quebec -10</c:v>
                      </c:pt>
                      <c:pt idx="20">
                        <c:v>Gaspésie-11</c:v>
                      </c:pt>
                      <c:pt idx="21">
                        <c:v>Îles-11</c:v>
                      </c:pt>
                      <c:pt idx="22">
                        <c:v>Chaudière-Appalaches-12</c:v>
                      </c:pt>
                      <c:pt idx="23">
                        <c:v> Laval-13</c:v>
                      </c:pt>
                      <c:pt idx="24">
                        <c:v>Lanaudière-14</c:v>
                      </c:pt>
                      <c:pt idx="25">
                        <c:v>Laurentides-15</c:v>
                      </c:pt>
                      <c:pt idx="26">
                        <c:v>'Montérégie-Centre-16</c:v>
                      </c:pt>
                      <c:pt idx="27">
                        <c:v>Montérégie-Est-16</c:v>
                      </c:pt>
                      <c:pt idx="28">
                        <c:v>Montérégie-Ouest-16</c:v>
                      </c:pt>
                      <c:pt idx="29">
                        <c:v>Nunavik -17</c:v>
                      </c:pt>
                      <c:pt idx="30">
                        <c:v>Terres-Cries-de-la-Baie-James-18</c:v>
                      </c:pt>
                    </c:strCache>
                  </c:strRef>
                </c:cat>
                <c:val>
                  <c:numRef>
                    <c:extLst>
                      <c:ext xmlns:c15="http://schemas.microsoft.com/office/drawing/2012/chart" uri="{02D57815-91ED-43cb-92C2-25804820EDAC}">
                        <c15:fullRef>
                          <c15:sqref>'Euthanasia Tables'!$C$197:$C$231</c15:sqref>
                        </c15:fullRef>
                        <c15:formulaRef>
                          <c15:sqref>('Euthanasia Tables'!$C$197:$C$199,'Euthanasia Tables'!$C$201:$C$205,'Euthanasia Tables'!$C$207:$C$218,'Euthanasia Tables'!$C$220:$C$225,'Euthanasia Tables'!$C$227:$C$231)</c15:sqref>
                        </c15:formulaRef>
                      </c:ext>
                    </c:extLst>
                    <c:numCache>
                      <c:formatCode>#,##0</c:formatCode>
                      <c:ptCount val="31"/>
                      <c:pt idx="1">
                        <c:v>280.89887640449439</c:v>
                      </c:pt>
                      <c:pt idx="2">
                        <c:v>55.803571428571423</c:v>
                      </c:pt>
                      <c:pt idx="3">
                        <c:v>393.47948285553684</c:v>
                      </c:pt>
                      <c:pt idx="4">
                        <c:v>2495.2015355086369</c:v>
                      </c:pt>
                      <c:pt idx="5">
                        <c:v>1315.7894736842104</c:v>
                      </c:pt>
                      <c:pt idx="6">
                        <c:v>373.59900373599004</c:v>
                      </c:pt>
                      <c:pt idx="7">
                        <c:v>823.04526748971205</c:v>
                      </c:pt>
                      <c:pt idx="8">
                        <c:v>413.22314049586777</c:v>
                      </c:pt>
                      <c:pt idx="9">
                        <c:v>0</c:v>
                      </c:pt>
                      <c:pt idx="10">
                        <c:v>2230.4832713754645</c:v>
                      </c:pt>
                      <c:pt idx="11">
                        <c:v>912.96409007912359</c:v>
                      </c:pt>
                      <c:pt idx="12">
                        <c:v>0</c:v>
                      </c:pt>
                      <c:pt idx="13">
                        <c:v>1526.7175572519084</c:v>
                      </c:pt>
                      <c:pt idx="14">
                        <c:v>215.98272138228944</c:v>
                      </c:pt>
                      <c:pt idx="15">
                        <c:v>136.4256480218281</c:v>
                      </c:pt>
                      <c:pt idx="16">
                        <c:v>356.37918745545261</c:v>
                      </c:pt>
                      <c:pt idx="17">
                        <c:v>558.65921787709499</c:v>
                      </c:pt>
                      <c:pt idx="18">
                        <c:v>305.81039755351685</c:v>
                      </c:pt>
                      <c:pt idx="19">
                        <c:v>0</c:v>
                      </c:pt>
                      <c:pt idx="20">
                        <c:v>0</c:v>
                      </c:pt>
                      <c:pt idx="21">
                        <c:v>0</c:v>
                      </c:pt>
                      <c:pt idx="22">
                        <c:v>313.47962382445138</c:v>
                      </c:pt>
                      <c:pt idx="23">
                        <c:v>458.19014891179842</c:v>
                      </c:pt>
                      <c:pt idx="24">
                        <c:v>1004.18410041841</c:v>
                      </c:pt>
                      <c:pt idx="25">
                        <c:v>415.89648798521256</c:v>
                      </c:pt>
                      <c:pt idx="26">
                        <c:v>333.01617507136064</c:v>
                      </c:pt>
                      <c:pt idx="27">
                        <c:v>869.98550024166275</c:v>
                      </c:pt>
                      <c:pt idx="28">
                        <c:v>235.07287259050304</c:v>
                      </c:pt>
                      <c:pt idx="29">
                        <c:v>0</c:v>
                      </c:pt>
                      <c:pt idx="30">
                        <c:v>0</c:v>
                      </c:pt>
                    </c:numCache>
                  </c:numRef>
                </c:val>
              </c15:ser>
            </c15:filteredBarSeries>
          </c:ext>
        </c:extLst>
      </c:barChart>
      <c:catAx>
        <c:axId val="4302512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253944"/>
        <c:crosses val="autoZero"/>
        <c:auto val="1"/>
        <c:lblAlgn val="ctr"/>
        <c:lblOffset val="100"/>
        <c:noMultiLvlLbl val="0"/>
      </c:catAx>
      <c:valAx>
        <c:axId val="43025394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251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3. No. of Continous Palliative Sedation</a:t>
            </a:r>
            <a:r>
              <a:rPr lang="en-US" baseline="0"/>
              <a:t> </a:t>
            </a:r>
            <a:r>
              <a:rPr lang="en-US"/>
              <a:t>in Administrative</a:t>
            </a:r>
            <a:r>
              <a:rPr lang="en-US" baseline="0"/>
              <a:t> Regions</a:t>
            </a:r>
            <a:endParaRPr lang="en-US"/>
          </a:p>
          <a:p>
            <a:pPr>
              <a:defRPr/>
            </a:pPr>
            <a:r>
              <a:rPr lang="en-US"/>
              <a:t>2016 and 2017</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5"/>
          <c:order val="0"/>
          <c:tx>
            <c:v>2017</c:v>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'CPS Tables'!$B$6:$B$40</c15:sqref>
                  </c15:fullRef>
                </c:ext>
              </c:extLst>
              <c:f>('CPS Tables'!$B$7:$B$9,'CPS Tables'!$B$13:$B$15,'CPS Tables'!$B$24:$B$28,'CPS Tables'!$B$31:$B$35,'CPS Tables'!$B$39:$B$40)</c:f>
              <c:strCache>
                <c:ptCount val="18"/>
                <c:pt idx="0">
                  <c:v>Bas-Saint-Laurent-01</c:v>
                </c:pt>
                <c:pt idx="1">
                  <c:v>Saguenay Lac-Saint-Jean-02</c:v>
                </c:pt>
                <c:pt idx="2">
                  <c:v>NATIONAL CAPITAL-03</c:v>
                </c:pt>
                <c:pt idx="3">
                  <c:v>Mauricie-et-Centre-du-Québec-04</c:v>
                </c:pt>
                <c:pt idx="4">
                  <c:v>Estrie-05</c:v>
                </c:pt>
                <c:pt idx="5">
                  <c:v>MONTREAL -06</c:v>
                </c:pt>
                <c:pt idx="6">
                  <c:v>Outaouais-07</c:v>
                </c:pt>
                <c:pt idx="7">
                  <c:v>Abitibi-Témiscamingue-08</c:v>
                </c:pt>
                <c:pt idx="8">
                  <c:v>Côte-Nord-09</c:v>
                </c:pt>
                <c:pt idx="9">
                  <c:v>Nord du Quebec -10</c:v>
                </c:pt>
                <c:pt idx="10">
                  <c:v>GASPÉSPIE-ÎLES-DE-LA-MADELEINE -11</c:v>
                </c:pt>
                <c:pt idx="11">
                  <c:v>Chaudière-Appalaches-12</c:v>
                </c:pt>
                <c:pt idx="12">
                  <c:v> Laval-13</c:v>
                </c:pt>
                <c:pt idx="13">
                  <c:v>Lanaudière-14</c:v>
                </c:pt>
                <c:pt idx="14">
                  <c:v>Laurentides-15</c:v>
                </c:pt>
                <c:pt idx="15">
                  <c:v>MONTÉRÉGIE -16</c:v>
                </c:pt>
                <c:pt idx="16">
                  <c:v>Nunavik -17</c:v>
                </c:pt>
                <c:pt idx="17">
                  <c:v>Terres-Cries-de-la-Baie-James-18</c:v>
                </c:pt>
              </c:strCache>
            </c:strRef>
          </c:cat>
          <c:val>
            <c:numRef>
              <c:extLst>
                <c:ext xmlns:c15="http://schemas.microsoft.com/office/drawing/2012/chart" uri="{02D57815-91ED-43cb-92C2-25804820EDAC}">
                  <c15:fullRef>
                    <c15:sqref>'CPS Tables'!$H$6:$H$40</c15:sqref>
                  </c15:fullRef>
                </c:ext>
              </c:extLst>
              <c:f>('CPS Tables'!$H$7:$H$9,'CPS Tables'!$H$13:$H$15,'CPS Tables'!$H$24:$H$28,'CPS Tables'!$H$31:$H$35,'CPS Tables'!$H$39:$H$40)</c:f>
              <c:numCache>
                <c:formatCode>#,##0</c:formatCode>
                <c:ptCount val="18"/>
                <c:pt idx="0">
                  <c:v>17</c:v>
                </c:pt>
                <c:pt idx="1">
                  <c:v>14</c:v>
                </c:pt>
                <c:pt idx="2">
                  <c:v>143</c:v>
                </c:pt>
                <c:pt idx="3">
                  <c:v>42</c:v>
                </c:pt>
                <c:pt idx="4">
                  <c:v>111</c:v>
                </c:pt>
                <c:pt idx="5">
                  <c:v>91</c:v>
                </c:pt>
                <c:pt idx="6">
                  <c:v>25</c:v>
                </c:pt>
                <c:pt idx="7">
                  <c:v>47</c:v>
                </c:pt>
                <c:pt idx="8">
                  <c:v>2</c:v>
                </c:pt>
                <c:pt idx="9">
                  <c:v>0</c:v>
                </c:pt>
                <c:pt idx="10">
                  <c:v>10</c:v>
                </c:pt>
                <c:pt idx="11">
                  <c:v>58</c:v>
                </c:pt>
                <c:pt idx="12">
                  <c:v>18</c:v>
                </c:pt>
                <c:pt idx="13">
                  <c:v>17</c:v>
                </c:pt>
                <c:pt idx="14">
                  <c:v>84</c:v>
                </c:pt>
                <c:pt idx="15">
                  <c:v>115</c:v>
                </c:pt>
                <c:pt idx="16">
                  <c:v>0</c:v>
                </c:pt>
                <c:pt idx="17">
                  <c:v>0</c:v>
                </c:pt>
              </c:numCache>
            </c:numRef>
          </c:val>
        </c:ser>
        <c:ser>
          <c:idx val="2"/>
          <c:order val="3"/>
          <c:tx>
            <c:strRef>
              <c:f>'CPS Tables'!$E$5</c:f>
              <c:strCache>
                <c:ptCount val="1"/>
                <c:pt idx="0">
                  <c:v>2016</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'CPS Tables'!$B$6:$B$40</c15:sqref>
                  </c15:fullRef>
                </c:ext>
              </c:extLst>
              <c:f>('CPS Tables'!$B$7:$B$9,'CPS Tables'!$B$13:$B$15,'CPS Tables'!$B$24:$B$28,'CPS Tables'!$B$31:$B$35,'CPS Tables'!$B$39:$B$40)</c:f>
              <c:strCache>
                <c:ptCount val="18"/>
                <c:pt idx="0">
                  <c:v>Bas-Saint-Laurent-01</c:v>
                </c:pt>
                <c:pt idx="1">
                  <c:v>Saguenay Lac-Saint-Jean-02</c:v>
                </c:pt>
                <c:pt idx="2">
                  <c:v>NATIONAL CAPITAL-03</c:v>
                </c:pt>
                <c:pt idx="3">
                  <c:v>Mauricie-et-Centre-du-Québec-04</c:v>
                </c:pt>
                <c:pt idx="4">
                  <c:v>Estrie-05</c:v>
                </c:pt>
                <c:pt idx="5">
                  <c:v>MONTREAL -06</c:v>
                </c:pt>
                <c:pt idx="6">
                  <c:v>Outaouais-07</c:v>
                </c:pt>
                <c:pt idx="7">
                  <c:v>Abitibi-Témiscamingue-08</c:v>
                </c:pt>
                <c:pt idx="8">
                  <c:v>Côte-Nord-09</c:v>
                </c:pt>
                <c:pt idx="9">
                  <c:v>Nord du Quebec -10</c:v>
                </c:pt>
                <c:pt idx="10">
                  <c:v>GASPÉSPIE-ÎLES-DE-LA-MADELEINE -11</c:v>
                </c:pt>
                <c:pt idx="11">
                  <c:v>Chaudière-Appalaches-12</c:v>
                </c:pt>
                <c:pt idx="12">
                  <c:v> Laval-13</c:v>
                </c:pt>
                <c:pt idx="13">
                  <c:v>Lanaudière-14</c:v>
                </c:pt>
                <c:pt idx="14">
                  <c:v>Laurentides-15</c:v>
                </c:pt>
                <c:pt idx="15">
                  <c:v>MONTÉRÉGIE -16</c:v>
                </c:pt>
                <c:pt idx="16">
                  <c:v>Nunavik -17</c:v>
                </c:pt>
                <c:pt idx="17">
                  <c:v>Terres-Cries-de-la-Baie-James-18</c:v>
                </c:pt>
              </c:strCache>
            </c:strRef>
          </c:cat>
          <c:val>
            <c:numRef>
              <c:extLst>
                <c:ext xmlns:c15="http://schemas.microsoft.com/office/drawing/2012/chart" uri="{02D57815-91ED-43cb-92C2-25804820EDAC}">
                  <c15:fullRef>
                    <c15:sqref>'CPS Tables'!$E$6:$E$40</c15:sqref>
                  </c15:fullRef>
                </c:ext>
              </c:extLst>
              <c:f>('CPS Tables'!$E$7:$E$9,'CPS Tables'!$E$13:$E$15,'CPS Tables'!$E$24:$E$28,'CPS Tables'!$E$31:$E$35,'CPS Tables'!$E$39:$E$40)</c:f>
              <c:numCache>
                <c:formatCode>#,##0</c:formatCode>
                <c:ptCount val="18"/>
                <c:pt idx="0">
                  <c:v>13</c:v>
                </c:pt>
                <c:pt idx="1">
                  <c:v>9</c:v>
                </c:pt>
                <c:pt idx="2">
                  <c:v>145</c:v>
                </c:pt>
                <c:pt idx="3">
                  <c:v>24</c:v>
                </c:pt>
                <c:pt idx="4">
                  <c:v>84</c:v>
                </c:pt>
                <c:pt idx="5">
                  <c:v>78</c:v>
                </c:pt>
                <c:pt idx="6">
                  <c:v>33</c:v>
                </c:pt>
                <c:pt idx="7">
                  <c:v>17</c:v>
                </c:pt>
                <c:pt idx="8">
                  <c:v>5</c:v>
                </c:pt>
                <c:pt idx="9">
                  <c:v>0</c:v>
                </c:pt>
                <c:pt idx="10">
                  <c:v>9</c:v>
                </c:pt>
                <c:pt idx="11">
                  <c:v>40</c:v>
                </c:pt>
                <c:pt idx="12">
                  <c:v>24</c:v>
                </c:pt>
                <c:pt idx="13">
                  <c:v>18</c:v>
                </c:pt>
                <c:pt idx="14">
                  <c:v>24</c:v>
                </c:pt>
                <c:pt idx="15">
                  <c:v>95</c:v>
                </c:pt>
                <c:pt idx="16">
                  <c:v>0</c:v>
                </c:pt>
                <c:pt idx="17">
                  <c:v>0</c:v>
                </c:pt>
              </c:numCache>
            </c:numRef>
          </c:val>
        </c:ser>
        <c:dLbls>
          <c:dLblPos val="outEnd"/>
          <c:showLegendKey val="0"/>
          <c:showVal val="1"/>
          <c:showCatName val="0"/>
          <c:showSerName val="0"/>
          <c:showPercent val="0"/>
          <c:showBubbleSize val="0"/>
        </c:dLbls>
        <c:gapWidth val="182"/>
        <c:axId val="204540352"/>
        <c:axId val="204542312"/>
        <c:extLst>
          <c:ext xmlns:c15="http://schemas.microsoft.com/office/drawing/2012/chart" uri="{02D57815-91ED-43cb-92C2-25804820EDAC}">
            <c15:filteredBarSeries>
              <c15:ser>
                <c:idx val="4"/>
                <c:order val="1"/>
                <c:tx>
                  <c:v>June-Dec 2017</c:v>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'CPS Tables'!$B$6:$B$40</c15:sqref>
                        </c15:fullRef>
                        <c15:formulaRef>
                          <c15:sqref>('CPS Tables'!$B$7:$B$9,'CPS Tables'!$B$13:$B$15,'CPS Tables'!$B$24:$B$28,'CPS Tables'!$B$31:$B$35,'CPS Tables'!$B$39:$B$40)</c15:sqref>
                        </c15:formulaRef>
                      </c:ext>
                    </c:extLst>
                    <c:strCache>
                      <c:ptCount val="18"/>
                      <c:pt idx="0">
                        <c:v>Bas-Saint-Laurent-01</c:v>
                      </c:pt>
                      <c:pt idx="1">
                        <c:v>Saguenay Lac-Saint-Jean-02</c:v>
                      </c:pt>
                      <c:pt idx="2">
                        <c:v>NATIONAL CAPITAL-03</c:v>
                      </c:pt>
                      <c:pt idx="3">
                        <c:v>Mauricie-et-Centre-du-Québec-04</c:v>
                      </c:pt>
                      <c:pt idx="4">
                        <c:v>Estrie-05</c:v>
                      </c:pt>
                      <c:pt idx="5">
                        <c:v>MONTREAL -06</c:v>
                      </c:pt>
                      <c:pt idx="6">
                        <c:v>Outaouais-07</c:v>
                      </c:pt>
                      <c:pt idx="7">
                        <c:v>Abitibi-Témiscamingue-08</c:v>
                      </c:pt>
                      <c:pt idx="8">
                        <c:v>Côte-Nord-09</c:v>
                      </c:pt>
                      <c:pt idx="9">
                        <c:v>Nord du Quebec -10</c:v>
                      </c:pt>
                      <c:pt idx="10">
                        <c:v>GASPÉSPIE-ÎLES-DE-LA-MADELEINE -11</c:v>
                      </c:pt>
                      <c:pt idx="11">
                        <c:v>Chaudière-Appalaches-12</c:v>
                      </c:pt>
                      <c:pt idx="12">
                        <c:v> Laval-13</c:v>
                      </c:pt>
                      <c:pt idx="13">
                        <c:v>Lanaudière-14</c:v>
                      </c:pt>
                      <c:pt idx="14">
                        <c:v>Laurentides-15</c:v>
                      </c:pt>
                      <c:pt idx="15">
                        <c:v>MONTÉRÉGIE -16</c:v>
                      </c:pt>
                      <c:pt idx="16">
                        <c:v>Nunavik -17</c:v>
                      </c:pt>
                      <c:pt idx="17">
                        <c:v>Terres-Cries-de-la-Baie-James-18</c:v>
                      </c:pt>
                    </c:strCache>
                  </c:strRef>
                </c:cat>
                <c:val>
                  <c:numRef>
                    <c:extLst>
                      <c:ext uri="{02D57815-91ED-43cb-92C2-25804820EDAC}">
                        <c15:fullRef>
                          <c15:sqref>'CPS Tables'!$G$6:$G$40</c15:sqref>
                        </c15:fullRef>
                        <c15:formulaRef>
                          <c15:sqref>('CPS Tables'!$G$7:$G$9,'CPS Tables'!$G$13:$G$15,'CPS Tables'!$G$24:$G$28,'CPS Tables'!$G$31:$G$35,'CPS Tables'!$G$39:$G$40)</c15:sqref>
                        </c15:formulaRef>
                      </c:ext>
                    </c:extLst>
                    <c:numCache>
                      <c:formatCode>#,##0</c:formatCode>
                      <c:ptCount val="18"/>
                      <c:pt idx="0">
                        <c:v>12</c:v>
                      </c:pt>
                      <c:pt idx="1">
                        <c:v>10</c:v>
                      </c:pt>
                      <c:pt idx="2" formatCode="General">
                        <c:v>72</c:v>
                      </c:pt>
                      <c:pt idx="3">
                        <c:v>22</c:v>
                      </c:pt>
                      <c:pt idx="4">
                        <c:v>54</c:v>
                      </c:pt>
                      <c:pt idx="5" formatCode="General">
                        <c:v>47</c:v>
                      </c:pt>
                      <c:pt idx="6">
                        <c:v>7</c:v>
                      </c:pt>
                      <c:pt idx="7">
                        <c:v>34</c:v>
                      </c:pt>
                      <c:pt idx="8">
                        <c:v>1</c:v>
                      </c:pt>
                      <c:pt idx="9">
                        <c:v>0</c:v>
                      </c:pt>
                      <c:pt idx="10" formatCode="General">
                        <c:v>2</c:v>
                      </c:pt>
                      <c:pt idx="11">
                        <c:v>31</c:v>
                      </c:pt>
                      <c:pt idx="12">
                        <c:v>10</c:v>
                      </c:pt>
                      <c:pt idx="13">
                        <c:v>7</c:v>
                      </c:pt>
                      <c:pt idx="14">
                        <c:v>32</c:v>
                      </c:pt>
                      <c:pt idx="15" formatCode="General">
                        <c:v>56</c:v>
                      </c:pt>
                      <c:pt idx="16">
                        <c:v>0</c:v>
                      </c:pt>
                      <c:pt idx="17">
                        <c:v>0</c:v>
                      </c:pt>
                    </c:numCache>
                  </c:numRef>
                </c:val>
              </c15:ser>
            </c15:filteredBarSeries>
            <c15:filteredBarSeries>
              <c15:ser>
                <c:idx val="3"/>
                <c:order val="2"/>
                <c:tx>
                  <c:v>Dec-June 2017</c:v>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'CPS Tables'!$B$6:$B$40</c15:sqref>
                        </c15:fullRef>
                        <c15:formulaRef>
                          <c15:sqref>('CPS Tables'!$B$7:$B$9,'CPS Tables'!$B$13:$B$15,'CPS Tables'!$B$24:$B$28,'CPS Tables'!$B$31:$B$35,'CPS Tables'!$B$39:$B$40)</c15:sqref>
                        </c15:formulaRef>
                      </c:ext>
                    </c:extLst>
                    <c:strCache>
                      <c:ptCount val="18"/>
                      <c:pt idx="0">
                        <c:v>Bas-Saint-Laurent-01</c:v>
                      </c:pt>
                      <c:pt idx="1">
                        <c:v>Saguenay Lac-Saint-Jean-02</c:v>
                      </c:pt>
                      <c:pt idx="2">
                        <c:v>NATIONAL CAPITAL-03</c:v>
                      </c:pt>
                      <c:pt idx="3">
                        <c:v>Mauricie-et-Centre-du-Québec-04</c:v>
                      </c:pt>
                      <c:pt idx="4">
                        <c:v>Estrie-05</c:v>
                      </c:pt>
                      <c:pt idx="5">
                        <c:v>MONTREAL -06</c:v>
                      </c:pt>
                      <c:pt idx="6">
                        <c:v>Outaouais-07</c:v>
                      </c:pt>
                      <c:pt idx="7">
                        <c:v>Abitibi-Témiscamingue-08</c:v>
                      </c:pt>
                      <c:pt idx="8">
                        <c:v>Côte-Nord-09</c:v>
                      </c:pt>
                      <c:pt idx="9">
                        <c:v>Nord du Quebec -10</c:v>
                      </c:pt>
                      <c:pt idx="10">
                        <c:v>GASPÉSPIE-ÎLES-DE-LA-MADELEINE -11</c:v>
                      </c:pt>
                      <c:pt idx="11">
                        <c:v>Chaudière-Appalaches-12</c:v>
                      </c:pt>
                      <c:pt idx="12">
                        <c:v> Laval-13</c:v>
                      </c:pt>
                      <c:pt idx="13">
                        <c:v>Lanaudière-14</c:v>
                      </c:pt>
                      <c:pt idx="14">
                        <c:v>Laurentides-15</c:v>
                      </c:pt>
                      <c:pt idx="15">
                        <c:v>MONTÉRÉGIE -16</c:v>
                      </c:pt>
                      <c:pt idx="16">
                        <c:v>Nunavik -17</c:v>
                      </c:pt>
                      <c:pt idx="17">
                        <c:v>Terres-Cries-de-la-Baie-James-18</c:v>
                      </c:pt>
                    </c:strCache>
                  </c:strRef>
                </c:cat>
                <c:val>
                  <c:numRef>
                    <c:extLst>
                      <c:ext xmlns:c15="http://schemas.microsoft.com/office/drawing/2012/chart" uri="{02D57815-91ED-43cb-92C2-25804820EDAC}">
                        <c15:fullRef>
                          <c15:sqref>'CPS Tables'!$F$6:$F$40</c15:sqref>
                        </c15:fullRef>
                        <c15:formulaRef>
                          <c15:sqref>('CPS Tables'!$F$7:$F$9,'CPS Tables'!$F$13:$F$15,'CPS Tables'!$F$24:$F$28,'CPS Tables'!$F$31:$F$35,'CPS Tables'!$F$39:$F$40)</c15:sqref>
                        </c15:formulaRef>
                      </c:ext>
                    </c:extLst>
                    <c:numCache>
                      <c:formatCode>#,##0</c:formatCode>
                      <c:ptCount val="18"/>
                      <c:pt idx="0">
                        <c:v>5</c:v>
                      </c:pt>
                      <c:pt idx="1">
                        <c:v>4</c:v>
                      </c:pt>
                      <c:pt idx="2" formatCode="General">
                        <c:v>71</c:v>
                      </c:pt>
                      <c:pt idx="3">
                        <c:v>20</c:v>
                      </c:pt>
                      <c:pt idx="4">
                        <c:v>57</c:v>
                      </c:pt>
                      <c:pt idx="5" formatCode="General">
                        <c:v>44</c:v>
                      </c:pt>
                      <c:pt idx="6">
                        <c:v>18</c:v>
                      </c:pt>
                      <c:pt idx="7">
                        <c:v>13</c:v>
                      </c:pt>
                      <c:pt idx="8">
                        <c:v>1</c:v>
                      </c:pt>
                      <c:pt idx="9">
                        <c:v>0</c:v>
                      </c:pt>
                      <c:pt idx="10" formatCode="General">
                        <c:v>8</c:v>
                      </c:pt>
                      <c:pt idx="11">
                        <c:v>27</c:v>
                      </c:pt>
                      <c:pt idx="12">
                        <c:v>8</c:v>
                      </c:pt>
                      <c:pt idx="13">
                        <c:v>10</c:v>
                      </c:pt>
                      <c:pt idx="14">
                        <c:v>52</c:v>
                      </c:pt>
                      <c:pt idx="15" formatCode="General">
                        <c:v>59</c:v>
                      </c:pt>
                      <c:pt idx="16">
                        <c:v>0</c:v>
                      </c:pt>
                      <c:pt idx="17">
                        <c:v>0</c:v>
                      </c:pt>
                    </c:numCache>
                  </c:numRef>
                </c:val>
              </c15:ser>
            </c15:filteredBarSeries>
            <c15:filteredBarSeries>
              <c15:ser>
                <c:idx val="0"/>
                <c:order val="4"/>
                <c:tx>
                  <c:v>June-Dec 2016</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'CPS Tables'!$B$6:$B$40</c15:sqref>
                        </c15:fullRef>
                        <c15:formulaRef>
                          <c15:sqref>('CPS Tables'!$B$7:$B$9,'CPS Tables'!$B$13:$B$15,'CPS Tables'!$B$24:$B$28,'CPS Tables'!$B$31:$B$35,'CPS Tables'!$B$39:$B$40)</c15:sqref>
                        </c15:formulaRef>
                      </c:ext>
                    </c:extLst>
                    <c:strCache>
                      <c:ptCount val="18"/>
                      <c:pt idx="0">
                        <c:v>Bas-Saint-Laurent-01</c:v>
                      </c:pt>
                      <c:pt idx="1">
                        <c:v>Saguenay Lac-Saint-Jean-02</c:v>
                      </c:pt>
                      <c:pt idx="2">
                        <c:v>NATIONAL CAPITAL-03</c:v>
                      </c:pt>
                      <c:pt idx="3">
                        <c:v>Mauricie-et-Centre-du-Québec-04</c:v>
                      </c:pt>
                      <c:pt idx="4">
                        <c:v>Estrie-05</c:v>
                      </c:pt>
                      <c:pt idx="5">
                        <c:v>MONTREAL -06</c:v>
                      </c:pt>
                      <c:pt idx="6">
                        <c:v>Outaouais-07</c:v>
                      </c:pt>
                      <c:pt idx="7">
                        <c:v>Abitibi-Témiscamingue-08</c:v>
                      </c:pt>
                      <c:pt idx="8">
                        <c:v>Côte-Nord-09</c:v>
                      </c:pt>
                      <c:pt idx="9">
                        <c:v>Nord du Quebec -10</c:v>
                      </c:pt>
                      <c:pt idx="10">
                        <c:v>GASPÉSPIE-ÎLES-DE-LA-MADELEINE -11</c:v>
                      </c:pt>
                      <c:pt idx="11">
                        <c:v>Chaudière-Appalaches-12</c:v>
                      </c:pt>
                      <c:pt idx="12">
                        <c:v> Laval-13</c:v>
                      </c:pt>
                      <c:pt idx="13">
                        <c:v>Lanaudière-14</c:v>
                      </c:pt>
                      <c:pt idx="14">
                        <c:v>Laurentides-15</c:v>
                      </c:pt>
                      <c:pt idx="15">
                        <c:v>MONTÉRÉGIE -16</c:v>
                      </c:pt>
                      <c:pt idx="16">
                        <c:v>Nunavik -17</c:v>
                      </c:pt>
                      <c:pt idx="17">
                        <c:v>Terres-Cries-de-la-Baie-James-18</c:v>
                      </c:pt>
                    </c:strCache>
                  </c:strRef>
                </c:cat>
                <c:val>
                  <c:numRef>
                    <c:extLst>
                      <c:ext xmlns:c15="http://schemas.microsoft.com/office/drawing/2012/chart" uri="{02D57815-91ED-43cb-92C2-25804820EDAC}">
                        <c15:fullRef>
                          <c15:sqref>'CPS Tables'!$C$6:$C$40</c15:sqref>
                        </c15:fullRef>
                        <c15:formulaRef>
                          <c15:sqref>('CPS Tables'!$C$7:$C$9,'CPS Tables'!$C$13:$C$15,'CPS Tables'!$C$24:$C$28,'CPS Tables'!$C$31:$C$35,'CPS Tables'!$C$39:$C$40)</c15:sqref>
                        </c15:formulaRef>
                      </c:ext>
                    </c:extLst>
                    <c:numCache>
                      <c:formatCode>#,##0</c:formatCode>
                      <c:ptCount val="18"/>
                      <c:pt idx="0">
                        <c:v>7</c:v>
                      </c:pt>
                      <c:pt idx="1">
                        <c:v>4</c:v>
                      </c:pt>
                      <c:pt idx="2" formatCode="General">
                        <c:v>64</c:v>
                      </c:pt>
                      <c:pt idx="3">
                        <c:v>4</c:v>
                      </c:pt>
                      <c:pt idx="4">
                        <c:v>39</c:v>
                      </c:pt>
                      <c:pt idx="5" formatCode="General">
                        <c:v>31</c:v>
                      </c:pt>
                      <c:pt idx="6">
                        <c:v>13</c:v>
                      </c:pt>
                      <c:pt idx="7">
                        <c:v>9</c:v>
                      </c:pt>
                      <c:pt idx="8">
                        <c:v>3</c:v>
                      </c:pt>
                      <c:pt idx="9">
                        <c:v>0</c:v>
                      </c:pt>
                      <c:pt idx="10" formatCode="General">
                        <c:v>4</c:v>
                      </c:pt>
                      <c:pt idx="11">
                        <c:v>14</c:v>
                      </c:pt>
                      <c:pt idx="12">
                        <c:v>14</c:v>
                      </c:pt>
                      <c:pt idx="13">
                        <c:v>3</c:v>
                      </c:pt>
                      <c:pt idx="14">
                        <c:v>9</c:v>
                      </c:pt>
                      <c:pt idx="15" formatCode="General">
                        <c:v>31</c:v>
                      </c:pt>
                      <c:pt idx="16">
                        <c:v>0</c:v>
                      </c:pt>
                      <c:pt idx="17">
                        <c:v>0</c:v>
                      </c:pt>
                    </c:numCache>
                  </c:numRef>
                </c:val>
              </c15:ser>
            </c15:filteredBarSeries>
            <c15:filteredBarSeries>
              <c15:ser>
                <c:idx val="1"/>
                <c:order val="5"/>
                <c:tx>
                  <c:v>Dec-June 2016</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'CPS Tables'!$B$6:$B$40</c15:sqref>
                        </c15:fullRef>
                        <c15:formulaRef>
                          <c15:sqref>('CPS Tables'!$B$7:$B$9,'CPS Tables'!$B$13:$B$15,'CPS Tables'!$B$24:$B$28,'CPS Tables'!$B$31:$B$35,'CPS Tables'!$B$39:$B$40)</c15:sqref>
                        </c15:formulaRef>
                      </c:ext>
                    </c:extLst>
                    <c:strCache>
                      <c:ptCount val="18"/>
                      <c:pt idx="0">
                        <c:v>Bas-Saint-Laurent-01</c:v>
                      </c:pt>
                      <c:pt idx="1">
                        <c:v>Saguenay Lac-Saint-Jean-02</c:v>
                      </c:pt>
                      <c:pt idx="2">
                        <c:v>NATIONAL CAPITAL-03</c:v>
                      </c:pt>
                      <c:pt idx="3">
                        <c:v>Mauricie-et-Centre-du-Québec-04</c:v>
                      </c:pt>
                      <c:pt idx="4">
                        <c:v>Estrie-05</c:v>
                      </c:pt>
                      <c:pt idx="5">
                        <c:v>MONTREAL -06</c:v>
                      </c:pt>
                      <c:pt idx="6">
                        <c:v>Outaouais-07</c:v>
                      </c:pt>
                      <c:pt idx="7">
                        <c:v>Abitibi-Témiscamingue-08</c:v>
                      </c:pt>
                      <c:pt idx="8">
                        <c:v>Côte-Nord-09</c:v>
                      </c:pt>
                      <c:pt idx="9">
                        <c:v>Nord du Quebec -10</c:v>
                      </c:pt>
                      <c:pt idx="10">
                        <c:v>GASPÉSPIE-ÎLES-DE-LA-MADELEINE -11</c:v>
                      </c:pt>
                      <c:pt idx="11">
                        <c:v>Chaudière-Appalaches-12</c:v>
                      </c:pt>
                      <c:pt idx="12">
                        <c:v> Laval-13</c:v>
                      </c:pt>
                      <c:pt idx="13">
                        <c:v>Lanaudière-14</c:v>
                      </c:pt>
                      <c:pt idx="14">
                        <c:v>Laurentides-15</c:v>
                      </c:pt>
                      <c:pt idx="15">
                        <c:v>MONTÉRÉGIE -16</c:v>
                      </c:pt>
                      <c:pt idx="16">
                        <c:v>Nunavik -17</c:v>
                      </c:pt>
                      <c:pt idx="17">
                        <c:v>Terres-Cries-de-la-Baie-James-18</c:v>
                      </c:pt>
                    </c:strCache>
                  </c:strRef>
                </c:cat>
                <c:val>
                  <c:numRef>
                    <c:extLst>
                      <c:ext xmlns:c15="http://schemas.microsoft.com/office/drawing/2012/chart" uri="{02D57815-91ED-43cb-92C2-25804820EDAC}">
                        <c15:fullRef>
                          <c15:sqref>'CPS Tables'!$D$6:$D$40</c15:sqref>
                        </c15:fullRef>
                        <c15:formulaRef>
                          <c15:sqref>('CPS Tables'!$D$7:$D$9,'CPS Tables'!$D$13:$D$15,'CPS Tables'!$D$24:$D$28,'CPS Tables'!$D$31:$D$35,'CPS Tables'!$D$39:$D$40)</c15:sqref>
                        </c15:formulaRef>
                      </c:ext>
                    </c:extLst>
                    <c:numCache>
                      <c:formatCode>#,##0</c:formatCode>
                      <c:ptCount val="18"/>
                      <c:pt idx="0">
                        <c:v>6</c:v>
                      </c:pt>
                      <c:pt idx="1">
                        <c:v>5</c:v>
                      </c:pt>
                      <c:pt idx="2" formatCode="General">
                        <c:v>81</c:v>
                      </c:pt>
                      <c:pt idx="3">
                        <c:v>20</c:v>
                      </c:pt>
                      <c:pt idx="4">
                        <c:v>45</c:v>
                      </c:pt>
                      <c:pt idx="5" formatCode="General">
                        <c:v>47</c:v>
                      </c:pt>
                      <c:pt idx="6">
                        <c:v>20</c:v>
                      </c:pt>
                      <c:pt idx="7">
                        <c:v>8</c:v>
                      </c:pt>
                      <c:pt idx="8">
                        <c:v>2</c:v>
                      </c:pt>
                      <c:pt idx="9">
                        <c:v>0</c:v>
                      </c:pt>
                      <c:pt idx="10" formatCode="General">
                        <c:v>5</c:v>
                      </c:pt>
                      <c:pt idx="11">
                        <c:v>26</c:v>
                      </c:pt>
                      <c:pt idx="12">
                        <c:v>10</c:v>
                      </c:pt>
                      <c:pt idx="13">
                        <c:v>15</c:v>
                      </c:pt>
                      <c:pt idx="14">
                        <c:v>15</c:v>
                      </c:pt>
                      <c:pt idx="15" formatCode="General">
                        <c:v>64</c:v>
                      </c:pt>
                      <c:pt idx="16">
                        <c:v>0</c:v>
                      </c:pt>
                      <c:pt idx="17">
                        <c:v>0</c:v>
                      </c:pt>
                    </c:numCache>
                  </c:numRef>
                </c:val>
              </c15:ser>
            </c15:filteredBarSeries>
          </c:ext>
        </c:extLst>
      </c:barChart>
      <c:catAx>
        <c:axId val="2045403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542312"/>
        <c:crosses val="autoZero"/>
        <c:auto val="1"/>
        <c:lblAlgn val="ctr"/>
        <c:lblOffset val="100"/>
        <c:noMultiLvlLbl val="0"/>
      </c:catAx>
      <c:valAx>
        <c:axId val="20454231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540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5. Euthanasia Provided Per 100,000 Palliative Patients in Administrative Regions</a:t>
            </a:r>
          </a:p>
          <a:p>
            <a:pPr>
              <a:defRPr/>
            </a:pPr>
            <a:r>
              <a:rPr lang="en-US"/>
              <a:t>Quebec: 2016 and 2017</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2017</c:v>
          </c:tx>
          <c:spPr>
            <a:solidFill>
              <a:schemeClr val="accent1"/>
            </a:solidFill>
            <a:ln>
              <a:noFill/>
            </a:ln>
            <a:effectLst/>
          </c:spPr>
          <c:invertIfNegative val="0"/>
          <c:cat>
            <c:strRef>
              <c:extLst>
                <c:ext xmlns:c15="http://schemas.microsoft.com/office/drawing/2012/chart" uri="{02D57815-91ED-43cb-92C2-25804820EDAC}">
                  <c15:fullRef>
                    <c15:sqref>'Euthanasia Tables'!$B$197:$B$231</c15:sqref>
                  </c15:fullRef>
                </c:ext>
              </c:extLst>
              <c:f>('Euthanasia Tables'!$B$197:$B$200,'Euthanasia Tables'!$B$204:$B$206,'Euthanasia Tables'!$B$215:$B$219,'Euthanasia Tables'!$B$222:$B$226,'Euthanasia Tables'!$B$230:$B$231)</c:f>
              <c:strCache>
                <c:ptCount val="19"/>
                <c:pt idx="0">
                  <c:v>Province Wide</c:v>
                </c:pt>
                <c:pt idx="1">
                  <c:v>Bas-Saint-Laurent-01</c:v>
                </c:pt>
                <c:pt idx="2">
                  <c:v>Saguenay Lac-Saint-Jean-02</c:v>
                </c:pt>
                <c:pt idx="3">
                  <c:v>NATIONAL CAPITAL-03</c:v>
                </c:pt>
                <c:pt idx="4">
                  <c:v>Mauricie-et-Centre-du-Québec-04</c:v>
                </c:pt>
                <c:pt idx="5">
                  <c:v>Estrie-05</c:v>
                </c:pt>
                <c:pt idx="6">
                  <c:v>MONTREAL -06</c:v>
                </c:pt>
                <c:pt idx="7">
                  <c:v>Outaouais-07</c:v>
                </c:pt>
                <c:pt idx="8">
                  <c:v>Abitibi-Témiscamingue-08</c:v>
                </c:pt>
                <c:pt idx="9">
                  <c:v>Côte-Nord-09</c:v>
                </c:pt>
                <c:pt idx="10">
                  <c:v>Nord du Quebec -10</c:v>
                </c:pt>
                <c:pt idx="11">
                  <c:v>GASPÉSPIE-ÎLES-DE-LA-MADELEINE -11</c:v>
                </c:pt>
                <c:pt idx="12">
                  <c:v>Chaudière-Appalaches-12</c:v>
                </c:pt>
                <c:pt idx="13">
                  <c:v> Laval-13</c:v>
                </c:pt>
                <c:pt idx="14">
                  <c:v>Lanaudière-14</c:v>
                </c:pt>
                <c:pt idx="15">
                  <c:v>Laurentides-15</c:v>
                </c:pt>
                <c:pt idx="16">
                  <c:v>MONTÉRÉGIE -16</c:v>
                </c:pt>
                <c:pt idx="17">
                  <c:v>Nunavik -17</c:v>
                </c:pt>
                <c:pt idx="18">
                  <c:v>Terres-Cries-de-la-Baie-James-18</c:v>
                </c:pt>
              </c:strCache>
            </c:strRef>
          </c:cat>
          <c:val>
            <c:numRef>
              <c:extLst>
                <c:ext xmlns:c15="http://schemas.microsoft.com/office/drawing/2012/chart" uri="{02D57815-91ED-43cb-92C2-25804820EDAC}">
                  <c15:fullRef>
                    <c15:sqref>'Euthanasia Tables'!$H$197:$H$231</c15:sqref>
                  </c15:fullRef>
                </c:ext>
              </c:extLst>
              <c:f>('Euthanasia Tables'!$H$197:$H$200,'Euthanasia Tables'!$H$204:$H$206,'Euthanasia Tables'!$H$215:$H$219,'Euthanasia Tables'!$H$222:$H$226,'Euthanasia Tables'!$H$230:$H$231)</c:f>
              <c:numCache>
                <c:formatCode>#,##0</c:formatCode>
                <c:ptCount val="19"/>
                <c:pt idx="0">
                  <c:v>1308.3756783850115</c:v>
                </c:pt>
                <c:pt idx="1">
                  <c:v>2009.2735703245751</c:v>
                </c:pt>
                <c:pt idx="2">
                  <c:v>857.01398285972039</c:v>
                </c:pt>
                <c:pt idx="3">
                  <c:v>1690.2188972014408</c:v>
                </c:pt>
                <c:pt idx="4">
                  <c:v>700.02058884084829</c:v>
                </c:pt>
                <c:pt idx="5">
                  <c:v>1377.6337115072934</c:v>
                </c:pt>
                <c:pt idx="6">
                  <c:v>1116.6897506925206</c:v>
                </c:pt>
                <c:pt idx="7">
                  <c:v>752.14899713467048</c:v>
                </c:pt>
                <c:pt idx="8">
                  <c:v>1558.4415584415585</c:v>
                </c:pt>
                <c:pt idx="9">
                  <c:v>1082.5439783491206</c:v>
                </c:pt>
                <c:pt idx="10">
                  <c:v>0</c:v>
                </c:pt>
                <c:pt idx="11">
                  <c:v>575.81573896353166</c:v>
                </c:pt>
                <c:pt idx="12">
                  <c:v>1450.3263234227702</c:v>
                </c:pt>
                <c:pt idx="13">
                  <c:v>1725.7909875359539</c:v>
                </c:pt>
                <c:pt idx="14">
                  <c:v>1510.4703055269483</c:v>
                </c:pt>
                <c:pt idx="15">
                  <c:v>1282.9912023460411</c:v>
                </c:pt>
                <c:pt idx="16">
                  <c:v>1497.9142965491089</c:v>
                </c:pt>
                <c:pt idx="17">
                  <c:v>0</c:v>
                </c:pt>
                <c:pt idx="18">
                  <c:v>0</c:v>
                </c:pt>
              </c:numCache>
            </c:numRef>
          </c:val>
        </c:ser>
        <c:ser>
          <c:idx val="3"/>
          <c:order val="3"/>
          <c:tx>
            <c:v>2016</c:v>
          </c:tx>
          <c:spPr>
            <a:solidFill>
              <a:srgbClr val="002060"/>
            </a:solidFill>
            <a:ln>
              <a:noFill/>
            </a:ln>
            <a:effectLst/>
          </c:spPr>
          <c:invertIfNegative val="0"/>
          <c:cat>
            <c:strRef>
              <c:extLst>
                <c:ext xmlns:c15="http://schemas.microsoft.com/office/drawing/2012/chart" uri="{02D57815-91ED-43cb-92C2-25804820EDAC}">
                  <c15:fullRef>
                    <c15:sqref>'Euthanasia Tables'!$B$197:$B$231</c15:sqref>
                  </c15:fullRef>
                </c:ext>
              </c:extLst>
              <c:f>('Euthanasia Tables'!$B$197:$B$200,'Euthanasia Tables'!$B$204:$B$206,'Euthanasia Tables'!$B$215:$B$219,'Euthanasia Tables'!$B$222:$B$226,'Euthanasia Tables'!$B$230:$B$231)</c:f>
              <c:strCache>
                <c:ptCount val="19"/>
                <c:pt idx="0">
                  <c:v>Province Wide</c:v>
                </c:pt>
                <c:pt idx="1">
                  <c:v>Bas-Saint-Laurent-01</c:v>
                </c:pt>
                <c:pt idx="2">
                  <c:v>Saguenay Lac-Saint-Jean-02</c:v>
                </c:pt>
                <c:pt idx="3">
                  <c:v>NATIONAL CAPITAL-03</c:v>
                </c:pt>
                <c:pt idx="4">
                  <c:v>Mauricie-et-Centre-du-Québec-04</c:v>
                </c:pt>
                <c:pt idx="5">
                  <c:v>Estrie-05</c:v>
                </c:pt>
                <c:pt idx="6">
                  <c:v>MONTREAL -06</c:v>
                </c:pt>
                <c:pt idx="7">
                  <c:v>Outaouais-07</c:v>
                </c:pt>
                <c:pt idx="8">
                  <c:v>Abitibi-Témiscamingue-08</c:v>
                </c:pt>
                <c:pt idx="9">
                  <c:v>Côte-Nord-09</c:v>
                </c:pt>
                <c:pt idx="10">
                  <c:v>Nord du Quebec -10</c:v>
                </c:pt>
                <c:pt idx="11">
                  <c:v>GASPÉSPIE-ÎLES-DE-LA-MADELEINE -11</c:v>
                </c:pt>
                <c:pt idx="12">
                  <c:v>Chaudière-Appalaches-12</c:v>
                </c:pt>
                <c:pt idx="13">
                  <c:v> Laval-13</c:v>
                </c:pt>
                <c:pt idx="14">
                  <c:v>Lanaudière-14</c:v>
                </c:pt>
                <c:pt idx="15">
                  <c:v>Laurentides-15</c:v>
                </c:pt>
                <c:pt idx="16">
                  <c:v>MONTÉRÉGIE -16</c:v>
                </c:pt>
                <c:pt idx="17">
                  <c:v>Nunavik -17</c:v>
                </c:pt>
                <c:pt idx="18">
                  <c:v>Terres-Cries-de-la-Baie-James-18</c:v>
                </c:pt>
              </c:strCache>
            </c:strRef>
          </c:cat>
          <c:val>
            <c:numRef>
              <c:extLst>
                <c:ext xmlns:c15="http://schemas.microsoft.com/office/drawing/2012/chart" uri="{02D57815-91ED-43cb-92C2-25804820EDAC}">
                  <c15:fullRef>
                    <c15:sqref>'Euthanasia Tables'!$E$197:$E$231</c15:sqref>
                  </c15:fullRef>
                </c:ext>
              </c:extLst>
              <c:f>('Euthanasia Tables'!$E$197:$E$200,'Euthanasia Tables'!$E$204:$E$206,'Euthanasia Tables'!$E$215:$E$219,'Euthanasia Tables'!$E$222:$E$226,'Euthanasia Tables'!$E$230:$E$231)</c:f>
              <c:numCache>
                <c:formatCode>0</c:formatCode>
                <c:ptCount val="19"/>
                <c:pt idx="0">
                  <c:v>767.81274839757145</c:v>
                </c:pt>
                <c:pt idx="1">
                  <c:v>437.31778425655978</c:v>
                </c:pt>
                <c:pt idx="2">
                  <c:v>194.30051813471502</c:v>
                </c:pt>
                <c:pt idx="3">
                  <c:v>1453.2098371127436</c:v>
                </c:pt>
                <c:pt idx="4">
                  <c:v>528.42950750369903</c:v>
                </c:pt>
                <c:pt idx="5">
                  <c:v>934.8612786489748</c:v>
                </c:pt>
                <c:pt idx="6">
                  <c:v>764.61899383091497</c:v>
                </c:pt>
                <c:pt idx="7">
                  <c:v>406.80473372781063</c:v>
                </c:pt>
                <c:pt idx="8">
                  <c:v>634.92063492063494</c:v>
                </c:pt>
                <c:pt idx="9">
                  <c:v>273.59781121751024</c:v>
                </c:pt>
                <c:pt idx="10">
                  <c:v>0</c:v>
                </c:pt>
                <c:pt idx="11">
                  <c:v>223.71364653243847</c:v>
                </c:pt>
                <c:pt idx="12">
                  <c:v>680.78668683812407</c:v>
                </c:pt>
                <c:pt idx="13">
                  <c:v>1212.121212121212</c:v>
                </c:pt>
                <c:pt idx="14">
                  <c:v>1355.6618819776716</c:v>
                </c:pt>
                <c:pt idx="15">
                  <c:v>548.90219560878245</c:v>
                </c:pt>
                <c:pt idx="16">
                  <c:v>735.35487069321653</c:v>
                </c:pt>
                <c:pt idx="17">
                  <c:v>0</c:v>
                </c:pt>
                <c:pt idx="18" formatCode="#,##0">
                  <c:v>0</c:v>
                </c:pt>
              </c:numCache>
            </c:numRef>
          </c:val>
        </c:ser>
        <c:dLbls>
          <c:showLegendKey val="0"/>
          <c:showVal val="0"/>
          <c:showCatName val="0"/>
          <c:showSerName val="0"/>
          <c:showPercent val="0"/>
          <c:showBubbleSize val="0"/>
        </c:dLbls>
        <c:gapWidth val="182"/>
        <c:axId val="430251592"/>
        <c:axId val="430255120"/>
        <c:extLst>
          <c:ext xmlns:c15="http://schemas.microsoft.com/office/drawing/2012/chart" uri="{02D57815-91ED-43cb-92C2-25804820EDAC}">
            <c15:filteredBarSeries>
              <c15:ser>
                <c:idx val="1"/>
                <c:order val="1"/>
                <c:tx>
                  <c:v>June-December 2017</c:v>
                </c:tx>
                <c:spPr>
                  <a:solidFill>
                    <a:schemeClr val="accent2"/>
                  </a:solidFill>
                  <a:ln>
                    <a:noFill/>
                  </a:ln>
                  <a:effectLst/>
                </c:spPr>
                <c:invertIfNegative val="0"/>
                <c:cat>
                  <c:strRef>
                    <c:extLst>
                      <c:ext uri="{02D57815-91ED-43cb-92C2-25804820EDAC}">
                        <c15:fullRef>
                          <c15:sqref>'Euthanasia Tables'!$B$197:$B$231</c15:sqref>
                        </c15:fullRef>
                        <c15:formulaRef>
                          <c15:sqref>('Euthanasia Tables'!$B$197:$B$200,'Euthanasia Tables'!$B$204:$B$206,'Euthanasia Tables'!$B$215:$B$219,'Euthanasia Tables'!$B$222:$B$226,'Euthanasia Tables'!$B$230:$B$231)</c15:sqref>
                        </c15:formulaRef>
                      </c:ext>
                    </c:extLst>
                    <c:strCache>
                      <c:ptCount val="19"/>
                      <c:pt idx="0">
                        <c:v>Province Wide</c:v>
                      </c:pt>
                      <c:pt idx="1">
                        <c:v>Bas-Saint-Laurent-01</c:v>
                      </c:pt>
                      <c:pt idx="2">
                        <c:v>Saguenay Lac-Saint-Jean-02</c:v>
                      </c:pt>
                      <c:pt idx="3">
                        <c:v>NATIONAL CAPITAL-03</c:v>
                      </c:pt>
                      <c:pt idx="4">
                        <c:v>Mauricie-et-Centre-du-Québec-04</c:v>
                      </c:pt>
                      <c:pt idx="5">
                        <c:v>Estrie-05</c:v>
                      </c:pt>
                      <c:pt idx="6">
                        <c:v>MONTREAL -06</c:v>
                      </c:pt>
                      <c:pt idx="7">
                        <c:v>Outaouais-07</c:v>
                      </c:pt>
                      <c:pt idx="8">
                        <c:v>Abitibi-Témiscamingue-08</c:v>
                      </c:pt>
                      <c:pt idx="9">
                        <c:v>Côte-Nord-09</c:v>
                      </c:pt>
                      <c:pt idx="10">
                        <c:v>Nord du Quebec -10</c:v>
                      </c:pt>
                      <c:pt idx="11">
                        <c:v>GASPÉSPIE-ÎLES-DE-LA-MADELEINE -11</c:v>
                      </c:pt>
                      <c:pt idx="12">
                        <c:v>Chaudière-Appalaches-12</c:v>
                      </c:pt>
                      <c:pt idx="13">
                        <c:v> Laval-13</c:v>
                      </c:pt>
                      <c:pt idx="14">
                        <c:v>Lanaudière-14</c:v>
                      </c:pt>
                      <c:pt idx="15">
                        <c:v>Laurentides-15</c:v>
                      </c:pt>
                      <c:pt idx="16">
                        <c:v>MONTÉRÉGIE -16</c:v>
                      </c:pt>
                      <c:pt idx="17">
                        <c:v>Nunavik -17</c:v>
                      </c:pt>
                      <c:pt idx="18">
                        <c:v>Terres-Cries-de-la-Baie-James-18</c:v>
                      </c:pt>
                    </c:strCache>
                  </c:strRef>
                </c:cat>
                <c:val>
                  <c:numRef>
                    <c:extLst>
                      <c:ext uri="{02D57815-91ED-43cb-92C2-25804820EDAC}">
                        <c15:fullRef>
                          <c15:sqref>'Euthanasia Tables'!$H$197:$H$231</c15:sqref>
                        </c15:fullRef>
                        <c15:formulaRef>
                          <c15:sqref>('Euthanasia Tables'!$H$197:$H$200,'Euthanasia Tables'!$H$204:$H$206,'Euthanasia Tables'!$H$215:$H$219,'Euthanasia Tables'!$H$222:$H$226,'Euthanasia Tables'!$H$230:$H$231)</c15:sqref>
                        </c15:formulaRef>
                      </c:ext>
                    </c:extLst>
                    <c:numCache>
                      <c:formatCode>#,##0</c:formatCode>
                      <c:ptCount val="19"/>
                      <c:pt idx="0">
                        <c:v>1308.3756783850115</c:v>
                      </c:pt>
                      <c:pt idx="1">
                        <c:v>2009.2735703245751</c:v>
                      </c:pt>
                      <c:pt idx="2">
                        <c:v>857.01398285972039</c:v>
                      </c:pt>
                      <c:pt idx="3">
                        <c:v>1690.2188972014408</c:v>
                      </c:pt>
                      <c:pt idx="4">
                        <c:v>700.02058884084829</c:v>
                      </c:pt>
                      <c:pt idx="5">
                        <c:v>1377.6337115072934</c:v>
                      </c:pt>
                      <c:pt idx="6">
                        <c:v>1116.6897506925206</c:v>
                      </c:pt>
                      <c:pt idx="7">
                        <c:v>752.14899713467048</c:v>
                      </c:pt>
                      <c:pt idx="8">
                        <c:v>1558.4415584415585</c:v>
                      </c:pt>
                      <c:pt idx="9">
                        <c:v>1082.5439783491206</c:v>
                      </c:pt>
                      <c:pt idx="10">
                        <c:v>0</c:v>
                      </c:pt>
                      <c:pt idx="11">
                        <c:v>575.81573896353166</c:v>
                      </c:pt>
                      <c:pt idx="12">
                        <c:v>1450.3263234227702</c:v>
                      </c:pt>
                      <c:pt idx="13">
                        <c:v>1725.7909875359539</c:v>
                      </c:pt>
                      <c:pt idx="14">
                        <c:v>1510.4703055269483</c:v>
                      </c:pt>
                      <c:pt idx="15">
                        <c:v>1282.9912023460411</c:v>
                      </c:pt>
                      <c:pt idx="16">
                        <c:v>1497.9142965491089</c:v>
                      </c:pt>
                      <c:pt idx="17">
                        <c:v>0</c:v>
                      </c:pt>
                      <c:pt idx="18">
                        <c:v>0</c:v>
                      </c:pt>
                    </c:numCache>
                  </c:numRef>
                </c:val>
              </c15:ser>
            </c15:filteredBarSeries>
            <c15:filteredBarSeries>
              <c15:ser>
                <c:idx val="2"/>
                <c:order val="2"/>
                <c:tx>
                  <c:v>Dec-June 2017</c:v>
                </c:tx>
                <c:spPr>
                  <a:solidFill>
                    <a:schemeClr val="accent3"/>
                  </a:solidFill>
                  <a:ln>
                    <a:noFill/>
                  </a:ln>
                  <a:effectLst/>
                </c:spPr>
                <c:invertIfNegative val="0"/>
                <c:cat>
                  <c:strRef>
                    <c:extLst>
                      <c:ext xmlns:c15="http://schemas.microsoft.com/office/drawing/2012/chart" uri="{02D57815-91ED-43cb-92C2-25804820EDAC}">
                        <c15:fullRef>
                          <c15:sqref>'Euthanasia Tables'!$B$197:$B$231</c15:sqref>
                        </c15:fullRef>
                        <c15:formulaRef>
                          <c15:sqref>('Euthanasia Tables'!$B$197:$B$200,'Euthanasia Tables'!$B$204:$B$206,'Euthanasia Tables'!$B$215:$B$219,'Euthanasia Tables'!$B$222:$B$226,'Euthanasia Tables'!$B$230:$B$231)</c15:sqref>
                        </c15:formulaRef>
                      </c:ext>
                    </c:extLst>
                    <c:strCache>
                      <c:ptCount val="19"/>
                      <c:pt idx="0">
                        <c:v>Province Wide</c:v>
                      </c:pt>
                      <c:pt idx="1">
                        <c:v>Bas-Saint-Laurent-01</c:v>
                      </c:pt>
                      <c:pt idx="2">
                        <c:v>Saguenay Lac-Saint-Jean-02</c:v>
                      </c:pt>
                      <c:pt idx="3">
                        <c:v>NATIONAL CAPITAL-03</c:v>
                      </c:pt>
                      <c:pt idx="4">
                        <c:v>Mauricie-et-Centre-du-Québec-04</c:v>
                      </c:pt>
                      <c:pt idx="5">
                        <c:v>Estrie-05</c:v>
                      </c:pt>
                      <c:pt idx="6">
                        <c:v>MONTREAL -06</c:v>
                      </c:pt>
                      <c:pt idx="7">
                        <c:v>Outaouais-07</c:v>
                      </c:pt>
                      <c:pt idx="8">
                        <c:v>Abitibi-Témiscamingue-08</c:v>
                      </c:pt>
                      <c:pt idx="9">
                        <c:v>Côte-Nord-09</c:v>
                      </c:pt>
                      <c:pt idx="10">
                        <c:v>Nord du Quebec -10</c:v>
                      </c:pt>
                      <c:pt idx="11">
                        <c:v>GASPÉSPIE-ÎLES-DE-LA-MADELEINE -11</c:v>
                      </c:pt>
                      <c:pt idx="12">
                        <c:v>Chaudière-Appalaches-12</c:v>
                      </c:pt>
                      <c:pt idx="13">
                        <c:v> Laval-13</c:v>
                      </c:pt>
                      <c:pt idx="14">
                        <c:v>Lanaudière-14</c:v>
                      </c:pt>
                      <c:pt idx="15">
                        <c:v>Laurentides-15</c:v>
                      </c:pt>
                      <c:pt idx="16">
                        <c:v>MONTÉRÉGIE -16</c:v>
                      </c:pt>
                      <c:pt idx="17">
                        <c:v>Nunavik -17</c:v>
                      </c:pt>
                      <c:pt idx="18">
                        <c:v>Terres-Cries-de-la-Baie-James-18</c:v>
                      </c:pt>
                    </c:strCache>
                  </c:strRef>
                </c:cat>
                <c:val>
                  <c:numRef>
                    <c:extLst>
                      <c:ext xmlns:c15="http://schemas.microsoft.com/office/drawing/2012/chart" uri="{02D57815-91ED-43cb-92C2-25804820EDAC}">
                        <c15:fullRef>
                          <c15:sqref>'Euthanasia Tables'!$F$197:$F$231</c15:sqref>
                        </c15:fullRef>
                        <c15:formulaRef>
                          <c15:sqref>('Euthanasia Tables'!$F$197:$F$200,'Euthanasia Tables'!$F$204:$F$206,'Euthanasia Tables'!$F$215:$F$219,'Euthanasia Tables'!$F$222:$F$226,'Euthanasia Tables'!$F$230:$F$231)</c15:sqref>
                        </c15:formulaRef>
                      </c:ext>
                    </c:extLst>
                    <c:numCache>
                      <c:formatCode>#,##0</c:formatCode>
                      <c:ptCount val="19"/>
                      <c:pt idx="1">
                        <c:v>1425.6619144602853</c:v>
                      </c:pt>
                      <c:pt idx="2">
                        <c:v>613.49693251533745</c:v>
                      </c:pt>
                      <c:pt idx="4">
                        <c:v>647.77327935222672</c:v>
                      </c:pt>
                      <c:pt idx="5">
                        <c:v>1214.5748987854251</c:v>
                      </c:pt>
                      <c:pt idx="7">
                        <c:v>763.88888888888891</c:v>
                      </c:pt>
                      <c:pt idx="8">
                        <c:v>936.32958801498125</c:v>
                      </c:pt>
                      <c:pt idx="9">
                        <c:v>268.81720430107526</c:v>
                      </c:pt>
                      <c:pt idx="10">
                        <c:v>0</c:v>
                      </c:pt>
                      <c:pt idx="12">
                        <c:v>1154.891304347826</c:v>
                      </c:pt>
                      <c:pt idx="13">
                        <c:v>1535.5086372360845</c:v>
                      </c:pt>
                      <c:pt idx="14">
                        <c:v>900.90090090090087</c:v>
                      </c:pt>
                      <c:pt idx="15">
                        <c:v>797.10144927536226</c:v>
                      </c:pt>
                      <c:pt idx="17">
                        <c:v>0</c:v>
                      </c:pt>
                      <c:pt idx="18">
                        <c:v>0</c:v>
                      </c:pt>
                    </c:numCache>
                  </c:numRef>
                </c:val>
              </c15:ser>
            </c15:filteredBarSeries>
            <c15:filteredBarSeries>
              <c15:ser>
                <c:idx val="4"/>
                <c:order val="4"/>
                <c:tx>
                  <c:v>June-Dec 2016</c:v>
                </c:tx>
                <c:spPr>
                  <a:solidFill>
                    <a:schemeClr val="accent5"/>
                  </a:solidFill>
                  <a:ln>
                    <a:noFill/>
                  </a:ln>
                  <a:effectLst/>
                </c:spPr>
                <c:invertIfNegative val="0"/>
                <c:cat>
                  <c:strRef>
                    <c:extLst>
                      <c:ext xmlns:c15="http://schemas.microsoft.com/office/drawing/2012/chart" uri="{02D57815-91ED-43cb-92C2-25804820EDAC}">
                        <c15:fullRef>
                          <c15:sqref>'Euthanasia Tables'!$B$197:$B$231</c15:sqref>
                        </c15:fullRef>
                        <c15:formulaRef>
                          <c15:sqref>('Euthanasia Tables'!$B$197:$B$200,'Euthanasia Tables'!$B$204:$B$206,'Euthanasia Tables'!$B$215:$B$219,'Euthanasia Tables'!$B$222:$B$226,'Euthanasia Tables'!$B$230:$B$231)</c15:sqref>
                        </c15:formulaRef>
                      </c:ext>
                    </c:extLst>
                    <c:strCache>
                      <c:ptCount val="19"/>
                      <c:pt idx="0">
                        <c:v>Province Wide</c:v>
                      </c:pt>
                      <c:pt idx="1">
                        <c:v>Bas-Saint-Laurent-01</c:v>
                      </c:pt>
                      <c:pt idx="2">
                        <c:v>Saguenay Lac-Saint-Jean-02</c:v>
                      </c:pt>
                      <c:pt idx="3">
                        <c:v>NATIONAL CAPITAL-03</c:v>
                      </c:pt>
                      <c:pt idx="4">
                        <c:v>Mauricie-et-Centre-du-Québec-04</c:v>
                      </c:pt>
                      <c:pt idx="5">
                        <c:v>Estrie-05</c:v>
                      </c:pt>
                      <c:pt idx="6">
                        <c:v>MONTREAL -06</c:v>
                      </c:pt>
                      <c:pt idx="7">
                        <c:v>Outaouais-07</c:v>
                      </c:pt>
                      <c:pt idx="8">
                        <c:v>Abitibi-Témiscamingue-08</c:v>
                      </c:pt>
                      <c:pt idx="9">
                        <c:v>Côte-Nord-09</c:v>
                      </c:pt>
                      <c:pt idx="10">
                        <c:v>Nord du Quebec -10</c:v>
                      </c:pt>
                      <c:pt idx="11">
                        <c:v>GASPÉSPIE-ÎLES-DE-LA-MADELEINE -11</c:v>
                      </c:pt>
                      <c:pt idx="12">
                        <c:v>Chaudière-Appalaches-12</c:v>
                      </c:pt>
                      <c:pt idx="13">
                        <c:v> Laval-13</c:v>
                      </c:pt>
                      <c:pt idx="14">
                        <c:v>Lanaudière-14</c:v>
                      </c:pt>
                      <c:pt idx="15">
                        <c:v>Laurentides-15</c:v>
                      </c:pt>
                      <c:pt idx="16">
                        <c:v>MONTÉRÉGIE -16</c:v>
                      </c:pt>
                      <c:pt idx="17">
                        <c:v>Nunavik -17</c:v>
                      </c:pt>
                      <c:pt idx="18">
                        <c:v>Terres-Cries-de-la-Baie-James-18</c:v>
                      </c:pt>
                    </c:strCache>
                  </c:strRef>
                </c:cat>
                <c:val>
                  <c:numRef>
                    <c:extLst>
                      <c:ext xmlns:c15="http://schemas.microsoft.com/office/drawing/2012/chart" uri="{02D57815-91ED-43cb-92C2-25804820EDAC}">
                        <c15:fullRef>
                          <c15:sqref>'Euthanasia Tables'!$D$197:$D$231</c15:sqref>
                        </c15:fullRef>
                        <c15:formulaRef>
                          <c15:sqref>('Euthanasia Tables'!$D$197:$D$200,'Euthanasia Tables'!$D$204:$D$206,'Euthanasia Tables'!$D$215:$D$219,'Euthanasia Tables'!$D$222:$D$226,'Euthanasia Tables'!$D$230:$D$231)</c15:sqref>
                        </c15:formulaRef>
                      </c:ext>
                    </c:extLst>
                    <c:numCache>
                      <c:formatCode>#,##0</c:formatCode>
                      <c:ptCount val="19"/>
                      <c:pt idx="1">
                        <c:v>606.06060606060601</c:v>
                      </c:pt>
                      <c:pt idx="2">
                        <c:v>385.80246913580243</c:v>
                      </c:pt>
                      <c:pt idx="4">
                        <c:v>689.0611541774332</c:v>
                      </c:pt>
                      <c:pt idx="5">
                        <c:v>1022.604951560818</c:v>
                      </c:pt>
                      <c:pt idx="7">
                        <c:v>461.18370484242888</c:v>
                      </c:pt>
                      <c:pt idx="8">
                        <c:v>665.1884700665189</c:v>
                      </c:pt>
                      <c:pt idx="9">
                        <c:v>247.52475247524754</c:v>
                      </c:pt>
                      <c:pt idx="10">
                        <c:v>0</c:v>
                      </c:pt>
                      <c:pt idx="12">
                        <c:v>1023.3918128654971</c:v>
                      </c:pt>
                      <c:pt idx="13">
                        <c:v>1910.8280254777069</c:v>
                      </c:pt>
                      <c:pt idx="14">
                        <c:v>1675.5521706016755</c:v>
                      </c:pt>
                      <c:pt idx="15">
                        <c:v>704.9891540130152</c:v>
                      </c:pt>
                      <c:pt idx="17">
                        <c:v>0</c:v>
                      </c:pt>
                      <c:pt idx="18">
                        <c:v>0</c:v>
                      </c:pt>
                    </c:numCache>
                  </c:numRef>
                </c:val>
              </c15:ser>
            </c15:filteredBarSeries>
            <c15:filteredBarSeries>
              <c15:ser>
                <c:idx val="5"/>
                <c:order val="5"/>
                <c:tx>
                  <c:v>Dec-June 2016</c:v>
                </c:tx>
                <c:spPr>
                  <a:solidFill>
                    <a:schemeClr val="accent6"/>
                  </a:solidFill>
                  <a:ln>
                    <a:noFill/>
                  </a:ln>
                  <a:effectLst/>
                </c:spPr>
                <c:invertIfNegative val="0"/>
                <c:cat>
                  <c:strRef>
                    <c:extLst>
                      <c:ext xmlns:c15="http://schemas.microsoft.com/office/drawing/2012/chart" uri="{02D57815-91ED-43cb-92C2-25804820EDAC}">
                        <c15:fullRef>
                          <c15:sqref>'Euthanasia Tables'!$B$197:$B$231</c15:sqref>
                        </c15:fullRef>
                        <c15:formulaRef>
                          <c15:sqref>('Euthanasia Tables'!$B$197:$B$200,'Euthanasia Tables'!$B$204:$B$206,'Euthanasia Tables'!$B$215:$B$219,'Euthanasia Tables'!$B$222:$B$226,'Euthanasia Tables'!$B$230:$B$231)</c15:sqref>
                        </c15:formulaRef>
                      </c:ext>
                    </c:extLst>
                    <c:strCache>
                      <c:ptCount val="19"/>
                      <c:pt idx="0">
                        <c:v>Province Wide</c:v>
                      </c:pt>
                      <c:pt idx="1">
                        <c:v>Bas-Saint-Laurent-01</c:v>
                      </c:pt>
                      <c:pt idx="2">
                        <c:v>Saguenay Lac-Saint-Jean-02</c:v>
                      </c:pt>
                      <c:pt idx="3">
                        <c:v>NATIONAL CAPITAL-03</c:v>
                      </c:pt>
                      <c:pt idx="4">
                        <c:v>Mauricie-et-Centre-du-Québec-04</c:v>
                      </c:pt>
                      <c:pt idx="5">
                        <c:v>Estrie-05</c:v>
                      </c:pt>
                      <c:pt idx="6">
                        <c:v>MONTREAL -06</c:v>
                      </c:pt>
                      <c:pt idx="7">
                        <c:v>Outaouais-07</c:v>
                      </c:pt>
                      <c:pt idx="8">
                        <c:v>Abitibi-Témiscamingue-08</c:v>
                      </c:pt>
                      <c:pt idx="9">
                        <c:v>Côte-Nord-09</c:v>
                      </c:pt>
                      <c:pt idx="10">
                        <c:v>Nord du Quebec -10</c:v>
                      </c:pt>
                      <c:pt idx="11">
                        <c:v>GASPÉSPIE-ÎLES-DE-LA-MADELEINE -11</c:v>
                      </c:pt>
                      <c:pt idx="12">
                        <c:v>Chaudière-Appalaches-12</c:v>
                      </c:pt>
                      <c:pt idx="13">
                        <c:v> Laval-13</c:v>
                      </c:pt>
                      <c:pt idx="14">
                        <c:v>Lanaudière-14</c:v>
                      </c:pt>
                      <c:pt idx="15">
                        <c:v>Laurentides-15</c:v>
                      </c:pt>
                      <c:pt idx="16">
                        <c:v>MONTÉRÉGIE -16</c:v>
                      </c:pt>
                      <c:pt idx="17">
                        <c:v>Nunavik -17</c:v>
                      </c:pt>
                      <c:pt idx="18">
                        <c:v>Terres-Cries-de-la-Baie-James-18</c:v>
                      </c:pt>
                    </c:strCache>
                  </c:strRef>
                </c:cat>
                <c:val>
                  <c:numRef>
                    <c:extLst>
                      <c:ext xmlns:c15="http://schemas.microsoft.com/office/drawing/2012/chart" uri="{02D57815-91ED-43cb-92C2-25804820EDAC}">
                        <c15:fullRef>
                          <c15:sqref>'Euthanasia Tables'!$C$197:$C$231</c15:sqref>
                        </c15:fullRef>
                        <c15:formulaRef>
                          <c15:sqref>('Euthanasia Tables'!$C$197:$C$200,'Euthanasia Tables'!$C$204:$C$206,'Euthanasia Tables'!$C$215:$C$219,'Euthanasia Tables'!$C$222:$C$226,'Euthanasia Tables'!$C$230:$C$231)</c15:sqref>
                        </c15:formulaRef>
                      </c:ext>
                    </c:extLst>
                    <c:numCache>
                      <c:formatCode>#,##0</c:formatCode>
                      <c:ptCount val="19"/>
                      <c:pt idx="1">
                        <c:v>280.89887640449439</c:v>
                      </c:pt>
                      <c:pt idx="2">
                        <c:v>55.803571428571423</c:v>
                      </c:pt>
                      <c:pt idx="4">
                        <c:v>373.59900373599004</c:v>
                      </c:pt>
                      <c:pt idx="5">
                        <c:v>823.04526748971205</c:v>
                      </c:pt>
                      <c:pt idx="7">
                        <c:v>356.37918745545261</c:v>
                      </c:pt>
                      <c:pt idx="8">
                        <c:v>558.65921787709499</c:v>
                      </c:pt>
                      <c:pt idx="9">
                        <c:v>305.81039755351685</c:v>
                      </c:pt>
                      <c:pt idx="10">
                        <c:v>0</c:v>
                      </c:pt>
                      <c:pt idx="12">
                        <c:v>313.47962382445138</c:v>
                      </c:pt>
                      <c:pt idx="13">
                        <c:v>458.19014891179842</c:v>
                      </c:pt>
                      <c:pt idx="14">
                        <c:v>1004.18410041841</c:v>
                      </c:pt>
                      <c:pt idx="15">
                        <c:v>415.89648798521256</c:v>
                      </c:pt>
                      <c:pt idx="17">
                        <c:v>0</c:v>
                      </c:pt>
                      <c:pt idx="18">
                        <c:v>0</c:v>
                      </c:pt>
                    </c:numCache>
                  </c:numRef>
                </c:val>
              </c15:ser>
            </c15:filteredBarSeries>
          </c:ext>
        </c:extLst>
      </c:barChart>
      <c:catAx>
        <c:axId val="430251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255120"/>
        <c:crosses val="autoZero"/>
        <c:auto val="1"/>
        <c:lblAlgn val="ctr"/>
        <c:lblOffset val="100"/>
        <c:noMultiLvlLbl val="0"/>
      </c:catAx>
      <c:valAx>
        <c:axId val="43025512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251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6.</a:t>
            </a:r>
            <a:r>
              <a:rPr lang="en-US" baseline="0"/>
              <a:t> </a:t>
            </a:r>
            <a:r>
              <a:rPr lang="en-US"/>
              <a:t>Euthanasia</a:t>
            </a:r>
            <a:r>
              <a:rPr lang="en-US" baseline="0"/>
              <a:t> Provided Per 100,000 Population in Administrative Regions</a:t>
            </a:r>
          </a:p>
          <a:p>
            <a:pPr>
              <a:defRPr/>
            </a:pPr>
            <a:r>
              <a:rPr lang="en-US" baseline="0"/>
              <a:t>Quebec: 2016 and 2017</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2017</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'Euthanasia Tables'!$B$235:$B$269</c15:sqref>
                  </c15:fullRef>
                </c:ext>
              </c:extLst>
              <c:f>('Euthanasia Tables'!$B$235:$B$238,'Euthanasia Tables'!$B$242:$B$244,'Euthanasia Tables'!$B$253:$B$257,'Euthanasia Tables'!$B$260:$B$264,'Euthanasia Tables'!$B$268:$B$269)</c:f>
              <c:strCache>
                <c:ptCount val="19"/>
                <c:pt idx="0">
                  <c:v>Province Wide</c:v>
                </c:pt>
                <c:pt idx="1">
                  <c:v>Bas-Saint-Laurent-01</c:v>
                </c:pt>
                <c:pt idx="2">
                  <c:v>Saguenay Lac-Saint-Jean-02</c:v>
                </c:pt>
                <c:pt idx="3">
                  <c:v>NATIONAL CAPITAL-03</c:v>
                </c:pt>
                <c:pt idx="4">
                  <c:v>Mauricie-et-Centre-du-Québec-04</c:v>
                </c:pt>
                <c:pt idx="5">
                  <c:v>Estrie-05</c:v>
                </c:pt>
                <c:pt idx="6">
                  <c:v>MONTREAL -06</c:v>
                </c:pt>
                <c:pt idx="7">
                  <c:v>Outaouais-07</c:v>
                </c:pt>
                <c:pt idx="8">
                  <c:v>Abitibi-Témiscamingue-08</c:v>
                </c:pt>
                <c:pt idx="9">
                  <c:v>Côte-Nord-09</c:v>
                </c:pt>
                <c:pt idx="10">
                  <c:v>Nord du Quebec -10</c:v>
                </c:pt>
                <c:pt idx="11">
                  <c:v>GASPÉSPIE-ÎLES-DE-LA-MADELEINE -11</c:v>
                </c:pt>
                <c:pt idx="12">
                  <c:v>Chaudière-Appalaches-12</c:v>
                </c:pt>
                <c:pt idx="13">
                  <c:v> Laval-13</c:v>
                </c:pt>
                <c:pt idx="14">
                  <c:v>Lanaudière-14</c:v>
                </c:pt>
                <c:pt idx="15">
                  <c:v>Laurentides-15</c:v>
                </c:pt>
                <c:pt idx="16">
                  <c:v>MONTÉRÉGIE -16</c:v>
                </c:pt>
                <c:pt idx="17">
                  <c:v>Nunavik -17</c:v>
                </c:pt>
                <c:pt idx="18">
                  <c:v>Terres-Cries-de-la-Baie-James-18</c:v>
                </c:pt>
              </c:strCache>
            </c:strRef>
          </c:cat>
          <c:val>
            <c:numRef>
              <c:extLst>
                <c:ext xmlns:c15="http://schemas.microsoft.com/office/drawing/2012/chart" uri="{02D57815-91ED-43cb-92C2-25804820EDAC}">
                  <c15:fullRef>
                    <c15:sqref>'Euthanasia Tables'!$H$235:$H$269</c15:sqref>
                  </c15:fullRef>
                </c:ext>
              </c:extLst>
              <c:f>('Euthanasia Tables'!$H$235:$H$238,'Euthanasia Tables'!$H$242:$H$244,'Euthanasia Tables'!$H$253:$H$257,'Euthanasia Tables'!$H$260:$H$264,'Euthanasia Tables'!$H$268:$H$269)</c:f>
              <c:numCache>
                <c:formatCode>0</c:formatCode>
                <c:ptCount val="19"/>
                <c:pt idx="0">
                  <c:v>8.9852730543768082</c:v>
                </c:pt>
                <c:pt idx="1">
                  <c:v>19.501657640899477</c:v>
                </c:pt>
                <c:pt idx="2">
                  <c:v>6.853465689386506</c:v>
                </c:pt>
                <c:pt idx="3">
                  <c:v>16.534369125724904</c:v>
                </c:pt>
                <c:pt idx="4">
                  <c:v>6.6958263338972266</c:v>
                </c:pt>
                <c:pt idx="5">
                  <c:v>15.833641209690187</c:v>
                </c:pt>
                <c:pt idx="6">
                  <c:v>6.404461079494256</c:v>
                </c:pt>
                <c:pt idx="7">
                  <c:v>5.3965292607525841</c:v>
                </c:pt>
                <c:pt idx="8">
                  <c:v>12.163641523969131</c:v>
                </c:pt>
                <c:pt idx="9">
                  <c:v>8.6448168919722068</c:v>
                </c:pt>
                <c:pt idx="10">
                  <c:v>0</c:v>
                </c:pt>
                <c:pt idx="11">
                  <c:v>3.2686503742604676</c:v>
                </c:pt>
                <c:pt idx="12">
                  <c:v>9.4149547140678251</c:v>
                </c:pt>
                <c:pt idx="13">
                  <c:v>8.3835375268098549</c:v>
                </c:pt>
                <c:pt idx="14">
                  <c:v>8.7622871162516525</c:v>
                </c:pt>
                <c:pt idx="15">
                  <c:v>5.8168619193317586</c:v>
                </c:pt>
                <c:pt idx="16">
                  <c:v>10.285648070692348</c:v>
                </c:pt>
                <c:pt idx="17">
                  <c:v>0</c:v>
                </c:pt>
                <c:pt idx="18">
                  <c:v>0</c:v>
                </c:pt>
              </c:numCache>
            </c:numRef>
          </c:val>
        </c:ser>
        <c:ser>
          <c:idx val="3"/>
          <c:order val="3"/>
          <c:tx>
            <c:v>2016</c:v>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'Euthanasia Tables'!$B$235:$B$269</c15:sqref>
                  </c15:fullRef>
                </c:ext>
              </c:extLst>
              <c:f>('Euthanasia Tables'!$B$235:$B$238,'Euthanasia Tables'!$B$242:$B$244,'Euthanasia Tables'!$B$253:$B$257,'Euthanasia Tables'!$B$260:$B$264,'Euthanasia Tables'!$B$268:$B$269)</c:f>
              <c:strCache>
                <c:ptCount val="19"/>
                <c:pt idx="0">
                  <c:v>Province Wide</c:v>
                </c:pt>
                <c:pt idx="1">
                  <c:v>Bas-Saint-Laurent-01</c:v>
                </c:pt>
                <c:pt idx="2">
                  <c:v>Saguenay Lac-Saint-Jean-02</c:v>
                </c:pt>
                <c:pt idx="3">
                  <c:v>NATIONAL CAPITAL-03</c:v>
                </c:pt>
                <c:pt idx="4">
                  <c:v>Mauricie-et-Centre-du-Québec-04</c:v>
                </c:pt>
                <c:pt idx="5">
                  <c:v>Estrie-05</c:v>
                </c:pt>
                <c:pt idx="6">
                  <c:v>MONTREAL -06</c:v>
                </c:pt>
                <c:pt idx="7">
                  <c:v>Outaouais-07</c:v>
                </c:pt>
                <c:pt idx="8">
                  <c:v>Abitibi-Témiscamingue-08</c:v>
                </c:pt>
                <c:pt idx="9">
                  <c:v>Côte-Nord-09</c:v>
                </c:pt>
                <c:pt idx="10">
                  <c:v>Nord du Quebec -10</c:v>
                </c:pt>
                <c:pt idx="11">
                  <c:v>GASPÉSPIE-ÎLES-DE-LA-MADELEINE -11</c:v>
                </c:pt>
                <c:pt idx="12">
                  <c:v>Chaudière-Appalaches-12</c:v>
                </c:pt>
                <c:pt idx="13">
                  <c:v> Laval-13</c:v>
                </c:pt>
                <c:pt idx="14">
                  <c:v>Lanaudière-14</c:v>
                </c:pt>
                <c:pt idx="15">
                  <c:v>Laurentides-15</c:v>
                </c:pt>
                <c:pt idx="16">
                  <c:v>MONTÉRÉGIE -16</c:v>
                </c:pt>
                <c:pt idx="17">
                  <c:v>Nunavik -17</c:v>
                </c:pt>
                <c:pt idx="18">
                  <c:v>Terres-Cries-de-la-Baie-James-18</c:v>
                </c:pt>
              </c:strCache>
            </c:strRef>
          </c:cat>
          <c:val>
            <c:numRef>
              <c:extLst>
                <c:ext xmlns:c15="http://schemas.microsoft.com/office/drawing/2012/chart" uri="{02D57815-91ED-43cb-92C2-25804820EDAC}">
                  <c15:fullRef>
                    <c15:sqref>'Euthanasia Tables'!$E$235:$E$269</c15:sqref>
                  </c15:fullRef>
                </c:ext>
              </c:extLst>
              <c:f>('Euthanasia Tables'!$E$235:$E$238,'Euthanasia Tables'!$E$242:$E$244,'Euthanasia Tables'!$E$253:$E$257,'Euthanasia Tables'!$E$260:$E$264,'Euthanasia Tables'!$E$268:$E$269)</c:f>
              <c:numCache>
                <c:formatCode>0</c:formatCode>
                <c:ptCount val="19"/>
                <c:pt idx="0">
                  <c:v>5.4327977280853625</c:v>
                </c:pt>
                <c:pt idx="1">
                  <c:v>4.5095376721766538</c:v>
                </c:pt>
                <c:pt idx="2">
                  <c:v>2.1644318907394782</c:v>
                </c:pt>
                <c:pt idx="3">
                  <c:v>12.333013036401361</c:v>
                </c:pt>
                <c:pt idx="4">
                  <c:v>4.9234017161009023</c:v>
                </c:pt>
                <c:pt idx="5">
                  <c:v>9.6243701470665854</c:v>
                </c:pt>
                <c:pt idx="6">
                  <c:v>4.3689346898875545</c:v>
                </c:pt>
                <c:pt idx="7">
                  <c:v>2.8267534222989728</c:v>
                </c:pt>
                <c:pt idx="8">
                  <c:v>2.703031449770918</c:v>
                </c:pt>
                <c:pt idx="9">
                  <c:v>2.1612042229930517</c:v>
                </c:pt>
                <c:pt idx="10">
                  <c:v>0</c:v>
                </c:pt>
                <c:pt idx="11">
                  <c:v>2.1791002495069787</c:v>
                </c:pt>
                <c:pt idx="12">
                  <c:v>4.2367296213305217</c:v>
                </c:pt>
                <c:pt idx="13">
                  <c:v>5.1232729330504672</c:v>
                </c:pt>
                <c:pt idx="14">
                  <c:v>6.7708582261944592</c:v>
                </c:pt>
                <c:pt idx="15">
                  <c:v>3.656313206437106</c:v>
                </c:pt>
                <c:pt idx="16">
                  <c:v>5.7938144195672088</c:v>
                </c:pt>
                <c:pt idx="17">
                  <c:v>0</c:v>
                </c:pt>
                <c:pt idx="18">
                  <c:v>0</c:v>
                </c:pt>
              </c:numCache>
            </c:numRef>
          </c:val>
        </c:ser>
        <c:dLbls>
          <c:dLblPos val="outEnd"/>
          <c:showLegendKey val="0"/>
          <c:showVal val="1"/>
          <c:showCatName val="0"/>
          <c:showSerName val="0"/>
          <c:showPercent val="0"/>
          <c:showBubbleSize val="0"/>
        </c:dLbls>
        <c:gapWidth val="182"/>
        <c:axId val="430250416"/>
        <c:axId val="430255512"/>
        <c:extLst>
          <c:ext xmlns:c15="http://schemas.microsoft.com/office/drawing/2012/chart" uri="{02D57815-91ED-43cb-92C2-25804820EDAC}">
            <c15:filteredBarSeries>
              <c15:ser>
                <c:idx val="1"/>
                <c:order val="1"/>
                <c:tx>
                  <c:v>June-Dec 2017</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'Euthanasia Tables'!$B$235:$B$269</c15:sqref>
                        </c15:fullRef>
                        <c15:formulaRef>
                          <c15:sqref>('Euthanasia Tables'!$B$235:$B$238,'Euthanasia Tables'!$B$242:$B$244,'Euthanasia Tables'!$B$253:$B$257,'Euthanasia Tables'!$B$260:$B$264,'Euthanasia Tables'!$B$268:$B$269)</c15:sqref>
                        </c15:formulaRef>
                      </c:ext>
                    </c:extLst>
                    <c:strCache>
                      <c:ptCount val="19"/>
                      <c:pt idx="0">
                        <c:v>Province Wide</c:v>
                      </c:pt>
                      <c:pt idx="1">
                        <c:v>Bas-Saint-Laurent-01</c:v>
                      </c:pt>
                      <c:pt idx="2">
                        <c:v>Saguenay Lac-Saint-Jean-02</c:v>
                      </c:pt>
                      <c:pt idx="3">
                        <c:v>NATIONAL CAPITAL-03</c:v>
                      </c:pt>
                      <c:pt idx="4">
                        <c:v>Mauricie-et-Centre-du-Québec-04</c:v>
                      </c:pt>
                      <c:pt idx="5">
                        <c:v>Estrie-05</c:v>
                      </c:pt>
                      <c:pt idx="6">
                        <c:v>MONTREAL -06</c:v>
                      </c:pt>
                      <c:pt idx="7">
                        <c:v>Outaouais-07</c:v>
                      </c:pt>
                      <c:pt idx="8">
                        <c:v>Abitibi-Témiscamingue-08</c:v>
                      </c:pt>
                      <c:pt idx="9">
                        <c:v>Côte-Nord-09</c:v>
                      </c:pt>
                      <c:pt idx="10">
                        <c:v>Nord du Quebec -10</c:v>
                      </c:pt>
                      <c:pt idx="11">
                        <c:v>GASPÉSPIE-ÎLES-DE-LA-MADELEINE -11</c:v>
                      </c:pt>
                      <c:pt idx="12">
                        <c:v>Chaudière-Appalaches-12</c:v>
                      </c:pt>
                      <c:pt idx="13">
                        <c:v> Laval-13</c:v>
                      </c:pt>
                      <c:pt idx="14">
                        <c:v>Lanaudière-14</c:v>
                      </c:pt>
                      <c:pt idx="15">
                        <c:v>Laurentides-15</c:v>
                      </c:pt>
                      <c:pt idx="16">
                        <c:v>MONTÉRÉGIE -16</c:v>
                      </c:pt>
                      <c:pt idx="17">
                        <c:v>Nunavik -17</c:v>
                      </c:pt>
                      <c:pt idx="18">
                        <c:v>Terres-Cries-de-la-Baie-James-18</c:v>
                      </c:pt>
                    </c:strCache>
                  </c:strRef>
                </c:cat>
                <c:val>
                  <c:numRef>
                    <c:extLst>
                      <c:ext uri="{02D57815-91ED-43cb-92C2-25804820EDAC}">
                        <c15:fullRef>
                          <c15:sqref>'Euthanasia Tables'!$G$235:$G$269</c15:sqref>
                        </c15:fullRef>
                        <c15:formulaRef>
                          <c15:sqref>('Euthanasia Tables'!$G$235:$G$238,'Euthanasia Tables'!$G$242:$G$244,'Euthanasia Tables'!$G$253:$G$257,'Euthanasia Tables'!$G$260:$G$264,'Euthanasia Tables'!$G$268:$G$269)</c15:sqref>
                        </c15:formulaRef>
                      </c:ext>
                    </c:extLst>
                    <c:numCache>
                      <c:formatCode>0</c:formatCode>
                      <c:ptCount val="19"/>
                      <c:pt idx="1">
                        <c:v>12.501062590320178</c:v>
                      </c:pt>
                      <c:pt idx="2">
                        <c:v>4.6892133664223463</c:v>
                      </c:pt>
                      <c:pt idx="4">
                        <c:v>3.5448492355926491</c:v>
                      </c:pt>
                      <c:pt idx="5">
                        <c:v>9.3139065939354051</c:v>
                      </c:pt>
                      <c:pt idx="7">
                        <c:v>2.5697758384536118</c:v>
                      </c:pt>
                      <c:pt idx="8">
                        <c:v>8.784852211755485</c:v>
                      </c:pt>
                      <c:pt idx="9">
                        <c:v>7.5642147804756812</c:v>
                      </c:pt>
                      <c:pt idx="10">
                        <c:v>0</c:v>
                      </c:pt>
                      <c:pt idx="12">
                        <c:v>5.4135989605889989</c:v>
                      </c:pt>
                      <c:pt idx="13">
                        <c:v>4.6575208482276969</c:v>
                      </c:pt>
                      <c:pt idx="14">
                        <c:v>6.3725724481830204</c:v>
                      </c:pt>
                      <c:pt idx="15">
                        <c:v>3.9887053161132058</c:v>
                      </c:pt>
                      <c:pt idx="17">
                        <c:v>0</c:v>
                      </c:pt>
                      <c:pt idx="18">
                        <c:v>0</c:v>
                      </c:pt>
                    </c:numCache>
                  </c:numRef>
                </c:val>
              </c15:ser>
            </c15:filteredBarSeries>
            <c15:filteredBarSeries>
              <c15:ser>
                <c:idx val="2"/>
                <c:order val="2"/>
                <c:tx>
                  <c:v>Dec-June 2017</c:v>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'Euthanasia Tables'!$B$235:$B$269</c15:sqref>
                        </c15:fullRef>
                        <c15:formulaRef>
                          <c15:sqref>('Euthanasia Tables'!$B$235:$B$238,'Euthanasia Tables'!$B$242:$B$244,'Euthanasia Tables'!$B$253:$B$257,'Euthanasia Tables'!$B$260:$B$264,'Euthanasia Tables'!$B$268:$B$269)</c15:sqref>
                        </c15:formulaRef>
                      </c:ext>
                    </c:extLst>
                    <c:strCache>
                      <c:ptCount val="19"/>
                      <c:pt idx="0">
                        <c:v>Province Wide</c:v>
                      </c:pt>
                      <c:pt idx="1">
                        <c:v>Bas-Saint-Laurent-01</c:v>
                      </c:pt>
                      <c:pt idx="2">
                        <c:v>Saguenay Lac-Saint-Jean-02</c:v>
                      </c:pt>
                      <c:pt idx="3">
                        <c:v>NATIONAL CAPITAL-03</c:v>
                      </c:pt>
                      <c:pt idx="4">
                        <c:v>Mauricie-et-Centre-du-Québec-04</c:v>
                      </c:pt>
                      <c:pt idx="5">
                        <c:v>Estrie-05</c:v>
                      </c:pt>
                      <c:pt idx="6">
                        <c:v>MONTREAL -06</c:v>
                      </c:pt>
                      <c:pt idx="7">
                        <c:v>Outaouais-07</c:v>
                      </c:pt>
                      <c:pt idx="8">
                        <c:v>Abitibi-Témiscamingue-08</c:v>
                      </c:pt>
                      <c:pt idx="9">
                        <c:v>Côte-Nord-09</c:v>
                      </c:pt>
                      <c:pt idx="10">
                        <c:v>Nord du Quebec -10</c:v>
                      </c:pt>
                      <c:pt idx="11">
                        <c:v>GASPÉSPIE-ÎLES-DE-LA-MADELEINE -11</c:v>
                      </c:pt>
                      <c:pt idx="12">
                        <c:v>Chaudière-Appalaches-12</c:v>
                      </c:pt>
                      <c:pt idx="13">
                        <c:v> Laval-13</c:v>
                      </c:pt>
                      <c:pt idx="14">
                        <c:v>Lanaudière-14</c:v>
                      </c:pt>
                      <c:pt idx="15">
                        <c:v>Laurentides-15</c:v>
                      </c:pt>
                      <c:pt idx="16">
                        <c:v>MONTÉRÉGIE -16</c:v>
                      </c:pt>
                      <c:pt idx="17">
                        <c:v>Nunavik -17</c:v>
                      </c:pt>
                      <c:pt idx="18">
                        <c:v>Terres-Cries-de-la-Baie-James-18</c:v>
                      </c:pt>
                    </c:strCache>
                  </c:strRef>
                </c:cat>
                <c:val>
                  <c:numRef>
                    <c:extLst>
                      <c:ext xmlns:c15="http://schemas.microsoft.com/office/drawing/2012/chart" uri="{02D57815-91ED-43cb-92C2-25804820EDAC}">
                        <c15:fullRef>
                          <c15:sqref>'Euthanasia Tables'!$F$235:$F$269</c15:sqref>
                        </c15:fullRef>
                        <c15:formulaRef>
                          <c15:sqref>('Euthanasia Tables'!$F$235:$F$238,'Euthanasia Tables'!$F$242:$F$244,'Euthanasia Tables'!$F$253:$F$257,'Euthanasia Tables'!$F$260:$F$264,'Euthanasia Tables'!$F$268:$F$269)</c15:sqref>
                        </c15:formulaRef>
                      </c:ext>
                    </c:extLst>
                    <c:numCache>
                      <c:formatCode>0</c:formatCode>
                      <c:ptCount val="19"/>
                      <c:pt idx="1">
                        <c:v>7.0005950505792987</c:v>
                      </c:pt>
                      <c:pt idx="2">
                        <c:v>2.1642523229641601</c:v>
                      </c:pt>
                      <c:pt idx="4">
                        <c:v>3.1509770983045775</c:v>
                      </c:pt>
                      <c:pt idx="5">
                        <c:v>6.5197346157547837</c:v>
                      </c:pt>
                      <c:pt idx="7">
                        <c:v>2.8267534222989728</c:v>
                      </c:pt>
                      <c:pt idx="8">
                        <c:v>3.3787893122136476</c:v>
                      </c:pt>
                      <c:pt idx="9">
                        <c:v>1.0806021114965259</c:v>
                      </c:pt>
                      <c:pt idx="10">
                        <c:v>0</c:v>
                      </c:pt>
                      <c:pt idx="12">
                        <c:v>4.0013557534788262</c:v>
                      </c:pt>
                      <c:pt idx="13">
                        <c:v>3.7260166785821576</c:v>
                      </c:pt>
                      <c:pt idx="14">
                        <c:v>2.3897146680686325</c:v>
                      </c:pt>
                      <c:pt idx="15">
                        <c:v>1.828156603218553</c:v>
                      </c:pt>
                      <c:pt idx="17">
                        <c:v>0</c:v>
                      </c:pt>
                      <c:pt idx="18">
                        <c:v>0</c:v>
                      </c:pt>
                    </c:numCache>
                  </c:numRef>
                </c:val>
              </c15:ser>
            </c15:filteredBarSeries>
            <c15:filteredBarSeries>
              <c15:ser>
                <c:idx val="4"/>
                <c:order val="4"/>
                <c:tx>
                  <c:v>June-Dec 2016</c:v>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'Euthanasia Tables'!$B$235:$B$269</c15:sqref>
                        </c15:fullRef>
                        <c15:formulaRef>
                          <c15:sqref>('Euthanasia Tables'!$B$235:$B$238,'Euthanasia Tables'!$B$242:$B$244,'Euthanasia Tables'!$B$253:$B$257,'Euthanasia Tables'!$B$260:$B$264,'Euthanasia Tables'!$B$268:$B$269)</c15:sqref>
                        </c15:formulaRef>
                      </c:ext>
                    </c:extLst>
                    <c:strCache>
                      <c:ptCount val="19"/>
                      <c:pt idx="0">
                        <c:v>Province Wide</c:v>
                      </c:pt>
                      <c:pt idx="1">
                        <c:v>Bas-Saint-Laurent-01</c:v>
                      </c:pt>
                      <c:pt idx="2">
                        <c:v>Saguenay Lac-Saint-Jean-02</c:v>
                      </c:pt>
                      <c:pt idx="3">
                        <c:v>NATIONAL CAPITAL-03</c:v>
                      </c:pt>
                      <c:pt idx="4">
                        <c:v>Mauricie-et-Centre-du-Québec-04</c:v>
                      </c:pt>
                      <c:pt idx="5">
                        <c:v>Estrie-05</c:v>
                      </c:pt>
                      <c:pt idx="6">
                        <c:v>MONTREAL -06</c:v>
                      </c:pt>
                      <c:pt idx="7">
                        <c:v>Outaouais-07</c:v>
                      </c:pt>
                      <c:pt idx="8">
                        <c:v>Abitibi-Témiscamingue-08</c:v>
                      </c:pt>
                      <c:pt idx="9">
                        <c:v>Côte-Nord-09</c:v>
                      </c:pt>
                      <c:pt idx="10">
                        <c:v>Nord du Quebec -10</c:v>
                      </c:pt>
                      <c:pt idx="11">
                        <c:v>GASPÉSPIE-ÎLES-DE-LA-MADELEINE -11</c:v>
                      </c:pt>
                      <c:pt idx="12">
                        <c:v>Chaudière-Appalaches-12</c:v>
                      </c:pt>
                      <c:pt idx="13">
                        <c:v> Laval-13</c:v>
                      </c:pt>
                      <c:pt idx="14">
                        <c:v>Lanaudière-14</c:v>
                      </c:pt>
                      <c:pt idx="15">
                        <c:v>Laurentides-15</c:v>
                      </c:pt>
                      <c:pt idx="16">
                        <c:v>MONTÉRÉGIE -16</c:v>
                      </c:pt>
                      <c:pt idx="17">
                        <c:v>Nunavik -17</c:v>
                      </c:pt>
                      <c:pt idx="18">
                        <c:v>Terres-Cries-de-la-Baie-James-18</c:v>
                      </c:pt>
                    </c:strCache>
                  </c:strRef>
                </c:cat>
                <c:val>
                  <c:numRef>
                    <c:extLst>
                      <c:ext xmlns:c15="http://schemas.microsoft.com/office/drawing/2012/chart" uri="{02D57815-91ED-43cb-92C2-25804820EDAC}">
                        <c15:fullRef>
                          <c15:sqref>'Euthanasia Tables'!$D$235:$D$269</c15:sqref>
                        </c15:fullRef>
                        <c15:formulaRef>
                          <c15:sqref>('Euthanasia Tables'!$D$235:$D$238,'Euthanasia Tables'!$D$242:$D$244,'Euthanasia Tables'!$D$253:$D$257,'Euthanasia Tables'!$D$260:$D$264,'Euthanasia Tables'!$D$268:$D$269)</c15:sqref>
                        </c15:formulaRef>
                      </c:ext>
                    </c:extLst>
                    <c:numCache>
                      <c:formatCode>0</c:formatCode>
                      <c:ptCount val="19"/>
                      <c:pt idx="1">
                        <c:v>3.0002550216768427</c:v>
                      </c:pt>
                      <c:pt idx="2">
                        <c:v>1.8035436024701332</c:v>
                      </c:pt>
                      <c:pt idx="4">
                        <c:v>3.1509770983045775</c:v>
                      </c:pt>
                      <c:pt idx="5">
                        <c:v>5.8988075094924231</c:v>
                      </c:pt>
                      <c:pt idx="7">
                        <c:v>1.5418655030721671</c:v>
                      </c:pt>
                      <c:pt idx="8">
                        <c:v>2.0272735873281884</c:v>
                      </c:pt>
                      <c:pt idx="9">
                        <c:v>1.0806021114965259</c:v>
                      </c:pt>
                      <c:pt idx="10">
                        <c:v>0</c:v>
                      </c:pt>
                      <c:pt idx="12">
                        <c:v>3.295234149923739</c:v>
                      </c:pt>
                      <c:pt idx="13">
                        <c:v>4.1917687634049274</c:v>
                      </c:pt>
                      <c:pt idx="14">
                        <c:v>4.3811435581258262</c:v>
                      </c:pt>
                      <c:pt idx="15">
                        <c:v>2.160548712894653</c:v>
                      </c:pt>
                      <c:pt idx="17">
                        <c:v>0</c:v>
                      </c:pt>
                      <c:pt idx="18">
                        <c:v>0</c:v>
                      </c:pt>
                    </c:numCache>
                  </c:numRef>
                </c:val>
              </c15:ser>
            </c15:filteredBarSeries>
            <c15:filteredBarSeries>
              <c15:ser>
                <c:idx val="5"/>
                <c:order val="5"/>
                <c:tx>
                  <c:v>Dec-June 2016</c:v>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'Euthanasia Tables'!$B$235:$B$269</c15:sqref>
                        </c15:fullRef>
                        <c15:formulaRef>
                          <c15:sqref>('Euthanasia Tables'!$B$235:$B$238,'Euthanasia Tables'!$B$242:$B$244,'Euthanasia Tables'!$B$253:$B$257,'Euthanasia Tables'!$B$260:$B$264,'Euthanasia Tables'!$B$268:$B$269)</c15:sqref>
                        </c15:formulaRef>
                      </c:ext>
                    </c:extLst>
                    <c:strCache>
                      <c:ptCount val="19"/>
                      <c:pt idx="0">
                        <c:v>Province Wide</c:v>
                      </c:pt>
                      <c:pt idx="1">
                        <c:v>Bas-Saint-Laurent-01</c:v>
                      </c:pt>
                      <c:pt idx="2">
                        <c:v>Saguenay Lac-Saint-Jean-02</c:v>
                      </c:pt>
                      <c:pt idx="3">
                        <c:v>NATIONAL CAPITAL-03</c:v>
                      </c:pt>
                      <c:pt idx="4">
                        <c:v>Mauricie-et-Centre-du-Québec-04</c:v>
                      </c:pt>
                      <c:pt idx="5">
                        <c:v>Estrie-05</c:v>
                      </c:pt>
                      <c:pt idx="6">
                        <c:v>MONTREAL -06</c:v>
                      </c:pt>
                      <c:pt idx="7">
                        <c:v>Outaouais-07</c:v>
                      </c:pt>
                      <c:pt idx="8">
                        <c:v>Abitibi-Témiscamingue-08</c:v>
                      </c:pt>
                      <c:pt idx="9">
                        <c:v>Côte-Nord-09</c:v>
                      </c:pt>
                      <c:pt idx="10">
                        <c:v>Nord du Quebec -10</c:v>
                      </c:pt>
                      <c:pt idx="11">
                        <c:v>GASPÉSPIE-ÎLES-DE-LA-MADELEINE -11</c:v>
                      </c:pt>
                      <c:pt idx="12">
                        <c:v>Chaudière-Appalaches-12</c:v>
                      </c:pt>
                      <c:pt idx="13">
                        <c:v> Laval-13</c:v>
                      </c:pt>
                      <c:pt idx="14">
                        <c:v>Lanaudière-14</c:v>
                      </c:pt>
                      <c:pt idx="15">
                        <c:v>Laurentides-15</c:v>
                      </c:pt>
                      <c:pt idx="16">
                        <c:v>MONTÉRÉGIE -16</c:v>
                      </c:pt>
                      <c:pt idx="17">
                        <c:v>Nunavik -17</c:v>
                      </c:pt>
                      <c:pt idx="18">
                        <c:v>Terres-Cries-de-la-Baie-James-18</c:v>
                      </c:pt>
                    </c:strCache>
                  </c:strRef>
                </c:cat>
                <c:val>
                  <c:numRef>
                    <c:extLst>
                      <c:ext xmlns:c15="http://schemas.microsoft.com/office/drawing/2012/chart" uri="{02D57815-91ED-43cb-92C2-25804820EDAC}">
                        <c15:fullRef>
                          <c15:sqref>'Euthanasia Tables'!$C$235:$C$269</c15:sqref>
                        </c15:fullRef>
                        <c15:formulaRef>
                          <c15:sqref>('Euthanasia Tables'!$C$235:$C$238,'Euthanasia Tables'!$C$242:$C$244,'Euthanasia Tables'!$C$253:$C$257,'Euthanasia Tables'!$C$260:$C$264,'Euthanasia Tables'!$C$268:$C$269)</c15:sqref>
                        </c15:formulaRef>
                      </c:ext>
                    </c:extLst>
                    <c:numCache>
                      <c:formatCode>0</c:formatCode>
                      <c:ptCount val="19"/>
                      <c:pt idx="1">
                        <c:v>1.5001275108384213</c:v>
                      </c:pt>
                      <c:pt idx="2">
                        <c:v>0.36070872049402664</c:v>
                      </c:pt>
                      <c:pt idx="4">
                        <c:v>1.7724246177963245</c:v>
                      </c:pt>
                      <c:pt idx="5">
                        <c:v>3.725562637574162</c:v>
                      </c:pt>
                      <c:pt idx="7">
                        <c:v>1.2848879192268059</c:v>
                      </c:pt>
                      <c:pt idx="8">
                        <c:v>0.67575786244272951</c:v>
                      </c:pt>
                      <c:pt idx="9">
                        <c:v>1.0806021114965259</c:v>
                      </c:pt>
                      <c:pt idx="10">
                        <c:v>0</c:v>
                      </c:pt>
                      <c:pt idx="12">
                        <c:v>0.94149547140678258</c:v>
                      </c:pt>
                      <c:pt idx="13">
                        <c:v>0.93150416964553939</c:v>
                      </c:pt>
                      <c:pt idx="14">
                        <c:v>2.3897146680686325</c:v>
                      </c:pt>
                      <c:pt idx="15">
                        <c:v>1.4957644935424523</c:v>
                      </c:pt>
                      <c:pt idx="17">
                        <c:v>0</c:v>
                      </c:pt>
                      <c:pt idx="18">
                        <c:v>0</c:v>
                      </c:pt>
                    </c:numCache>
                  </c:numRef>
                </c:val>
              </c15:ser>
            </c15:filteredBarSeries>
          </c:ext>
        </c:extLst>
      </c:barChart>
      <c:catAx>
        <c:axId val="4302504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255512"/>
        <c:crosses val="autoZero"/>
        <c:auto val="1"/>
        <c:lblAlgn val="ctr"/>
        <c:lblOffset val="100"/>
        <c:noMultiLvlLbl val="0"/>
      </c:catAx>
      <c:valAx>
        <c:axId val="43025551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250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8. Euthanasia Provided Weekly </a:t>
            </a:r>
            <a:r>
              <a:rPr lang="en-US" baseline="0"/>
              <a:t>in Reporting Agencies</a:t>
            </a:r>
          </a:p>
          <a:p>
            <a:pPr>
              <a:defRPr/>
            </a:pPr>
            <a:r>
              <a:rPr lang="en-US" baseline="0"/>
              <a:t>Quebec: 2016 and 2017</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2017</c:v>
          </c:tx>
          <c:spPr>
            <a:solidFill>
              <a:schemeClr val="accent1"/>
            </a:solidFill>
            <a:ln>
              <a:noFill/>
            </a:ln>
            <a:effectLst/>
          </c:spPr>
          <c:invertIfNegative val="0"/>
          <c:cat>
            <c:strRef>
              <c:extLst>
                <c:ext xmlns:c15="http://schemas.microsoft.com/office/drawing/2012/chart" uri="{02D57815-91ED-43cb-92C2-25804820EDAC}">
                  <c15:fullRef>
                    <c15:sqref>'Euthanasia Tables'!$B$273:$B$307</c15:sqref>
                  </c15:fullRef>
                </c:ext>
              </c:extLst>
              <c:f>('Euthanasia Tables'!$B$274:$B$275,'Euthanasia Tables'!$B$277:$B$281,'Euthanasia Tables'!$B$283:$B$294,'Euthanasia Tables'!$B$296:$B$301,'Euthanasia Tables'!$B$303:$B$307)</c:f>
              <c:strCache>
                <c:ptCount val="30"/>
                <c:pt idx="0">
                  <c:v>Bas-Saint-Laurent-01</c:v>
                </c:pt>
                <c:pt idx="1">
                  <c:v>Saguenay Lac-Saint-Jean-02</c:v>
                </c:pt>
                <c:pt idx="2">
                  <c:v>'Capitale-Nationale-03</c:v>
                </c:pt>
                <c:pt idx="3">
                  <c:v>CHU de Quebéc-03</c:v>
                </c:pt>
                <c:pt idx="4">
                  <c:v>IUCPQ-03</c:v>
                </c:pt>
                <c:pt idx="5">
                  <c:v>Mauricie-et-Centre-du-Québec-04</c:v>
                </c:pt>
                <c:pt idx="6">
                  <c:v>Estrie-05</c:v>
                </c:pt>
                <c:pt idx="7">
                  <c:v>Centre-Ouest-de-l'Île-de-Montréal-06</c:v>
                </c:pt>
                <c:pt idx="8">
                  <c:v>Centre-Sud-de-l'Île-De-Montréal-06</c:v>
                </c:pt>
                <c:pt idx="9">
                  <c:v>CHU Montreal-06</c:v>
                </c:pt>
                <c:pt idx="10">
                  <c:v>Est-de-l'Île-de-Montréal-06</c:v>
                </c:pt>
                <c:pt idx="11">
                  <c:v>Institut de Cardiologie de Montréal-06</c:v>
                </c:pt>
                <c:pt idx="12">
                  <c:v>McGill University Health Centre-06</c:v>
                </c:pt>
                <c:pt idx="13">
                  <c:v>Nord-de-l'Île-de-MontréaL-06</c:v>
                </c:pt>
                <c:pt idx="14">
                  <c:v>Ouest-de-l'Île-de-Montréal-06</c:v>
                </c:pt>
                <c:pt idx="15">
                  <c:v>Outaouais-07</c:v>
                </c:pt>
                <c:pt idx="16">
                  <c:v>Abitibi-Témiscamingue-08</c:v>
                </c:pt>
                <c:pt idx="17">
                  <c:v>Côte-Nord-09</c:v>
                </c:pt>
                <c:pt idx="18">
                  <c:v>Nord du Quebec -10</c:v>
                </c:pt>
                <c:pt idx="19">
                  <c:v>Gaspésie-11</c:v>
                </c:pt>
                <c:pt idx="20">
                  <c:v>Îles-11</c:v>
                </c:pt>
                <c:pt idx="21">
                  <c:v>Chaudière-Appalaches-12</c:v>
                </c:pt>
                <c:pt idx="22">
                  <c:v> Laval-13</c:v>
                </c:pt>
                <c:pt idx="23">
                  <c:v>Lanaudière-14</c:v>
                </c:pt>
                <c:pt idx="24">
                  <c:v>Laurentides-15</c:v>
                </c:pt>
                <c:pt idx="25">
                  <c:v>'Montérégie-Centre-16</c:v>
                </c:pt>
                <c:pt idx="26">
                  <c:v>Montérégie-Est-16</c:v>
                </c:pt>
                <c:pt idx="27">
                  <c:v>Montérégie-Ouest-16</c:v>
                </c:pt>
                <c:pt idx="28">
                  <c:v>Nunavik -17</c:v>
                </c:pt>
                <c:pt idx="29">
                  <c:v>Terres-Cries-de-la-Baie-James-18</c:v>
                </c:pt>
              </c:strCache>
            </c:strRef>
          </c:cat>
          <c:val>
            <c:numRef>
              <c:extLst>
                <c:ext xmlns:c15="http://schemas.microsoft.com/office/drawing/2012/chart" uri="{02D57815-91ED-43cb-92C2-25804820EDAC}">
                  <c15:fullRef>
                    <c15:sqref>'Euthanasia Tables'!$H$273:$H$307</c15:sqref>
                  </c15:fullRef>
                </c:ext>
              </c:extLst>
              <c:f>('Euthanasia Tables'!$H$274:$H$275,'Euthanasia Tables'!$H$277:$H$281,'Euthanasia Tables'!$H$283:$H$294,'Euthanasia Tables'!$H$296:$H$301,'Euthanasia Tables'!$H$303:$H$307)</c:f>
              <c:numCache>
                <c:formatCode>#,##0.00</c:formatCode>
                <c:ptCount val="30"/>
                <c:pt idx="0">
                  <c:v>0.74794520547945209</c:v>
                </c:pt>
                <c:pt idx="1">
                  <c:v>0.36438356164383562</c:v>
                </c:pt>
                <c:pt idx="2">
                  <c:v>0.65205479452054793</c:v>
                </c:pt>
                <c:pt idx="3">
                  <c:v>1.284931506849315</c:v>
                </c:pt>
                <c:pt idx="4">
                  <c:v>0.40273972602739727</c:v>
                </c:pt>
                <c:pt idx="5">
                  <c:v>0.65205479452054793</c:v>
                </c:pt>
                <c:pt idx="6">
                  <c:v>0.97808219178082201</c:v>
                </c:pt>
                <c:pt idx="7">
                  <c:v>0.17260273972602738</c:v>
                </c:pt>
                <c:pt idx="8">
                  <c:v>0.23013698630136983</c:v>
                </c:pt>
                <c:pt idx="9">
                  <c:v>0.55616438356164388</c:v>
                </c:pt>
                <c:pt idx="10">
                  <c:v>0.84383561643835625</c:v>
                </c:pt>
                <c:pt idx="11">
                  <c:v>0</c:v>
                </c:pt>
                <c:pt idx="12">
                  <c:v>0.32602739726027397</c:v>
                </c:pt>
                <c:pt idx="13">
                  <c:v>0.23013698630136983</c:v>
                </c:pt>
                <c:pt idx="14">
                  <c:v>0.11506849315068492</c:v>
                </c:pt>
                <c:pt idx="15">
                  <c:v>0.40273972602739727</c:v>
                </c:pt>
                <c:pt idx="16">
                  <c:v>0.34520547945205476</c:v>
                </c:pt>
                <c:pt idx="17">
                  <c:v>0.15342465753424658</c:v>
                </c:pt>
                <c:pt idx="18">
                  <c:v>0</c:v>
                </c:pt>
                <c:pt idx="19">
                  <c:v>5.7534246575342458E-2</c:v>
                </c:pt>
                <c:pt idx="20">
                  <c:v>0</c:v>
                </c:pt>
                <c:pt idx="21">
                  <c:v>0.76712328767123283</c:v>
                </c:pt>
                <c:pt idx="22">
                  <c:v>0.69041095890410953</c:v>
                </c:pt>
                <c:pt idx="23">
                  <c:v>0.84383561643835625</c:v>
                </c:pt>
                <c:pt idx="24">
                  <c:v>0.67123287671232879</c:v>
                </c:pt>
                <c:pt idx="25">
                  <c:v>0.88219178082191785</c:v>
                </c:pt>
                <c:pt idx="26">
                  <c:v>1.7835616438356166</c:v>
                </c:pt>
                <c:pt idx="27">
                  <c:v>0.36438356164383562</c:v>
                </c:pt>
                <c:pt idx="28">
                  <c:v>0</c:v>
                </c:pt>
                <c:pt idx="29">
                  <c:v>0</c:v>
                </c:pt>
              </c:numCache>
            </c:numRef>
          </c:val>
        </c:ser>
        <c:ser>
          <c:idx val="3"/>
          <c:order val="3"/>
          <c:tx>
            <c:v>2016</c:v>
          </c:tx>
          <c:spPr>
            <a:solidFill>
              <a:srgbClr val="002060"/>
            </a:solidFill>
            <a:ln>
              <a:noFill/>
            </a:ln>
            <a:effectLst/>
          </c:spPr>
          <c:invertIfNegative val="0"/>
          <c:cat>
            <c:strRef>
              <c:extLst>
                <c:ext xmlns:c15="http://schemas.microsoft.com/office/drawing/2012/chart" uri="{02D57815-91ED-43cb-92C2-25804820EDAC}">
                  <c15:fullRef>
                    <c15:sqref>'Euthanasia Tables'!$B$273:$B$307</c15:sqref>
                  </c15:fullRef>
                </c:ext>
              </c:extLst>
              <c:f>('Euthanasia Tables'!$B$274:$B$275,'Euthanasia Tables'!$B$277:$B$281,'Euthanasia Tables'!$B$283:$B$294,'Euthanasia Tables'!$B$296:$B$301,'Euthanasia Tables'!$B$303:$B$307)</c:f>
              <c:strCache>
                <c:ptCount val="30"/>
                <c:pt idx="0">
                  <c:v>Bas-Saint-Laurent-01</c:v>
                </c:pt>
                <c:pt idx="1">
                  <c:v>Saguenay Lac-Saint-Jean-02</c:v>
                </c:pt>
                <c:pt idx="2">
                  <c:v>'Capitale-Nationale-03</c:v>
                </c:pt>
                <c:pt idx="3">
                  <c:v>CHU de Quebéc-03</c:v>
                </c:pt>
                <c:pt idx="4">
                  <c:v>IUCPQ-03</c:v>
                </c:pt>
                <c:pt idx="5">
                  <c:v>Mauricie-et-Centre-du-Québec-04</c:v>
                </c:pt>
                <c:pt idx="6">
                  <c:v>Estrie-05</c:v>
                </c:pt>
                <c:pt idx="7">
                  <c:v>Centre-Ouest-de-l'Île-de-Montréal-06</c:v>
                </c:pt>
                <c:pt idx="8">
                  <c:v>Centre-Sud-de-l'Île-De-Montréal-06</c:v>
                </c:pt>
                <c:pt idx="9">
                  <c:v>CHU Montreal-06</c:v>
                </c:pt>
                <c:pt idx="10">
                  <c:v>Est-de-l'Île-de-Montréal-06</c:v>
                </c:pt>
                <c:pt idx="11">
                  <c:v>Institut de Cardiologie de Montréal-06</c:v>
                </c:pt>
                <c:pt idx="12">
                  <c:v>McGill University Health Centre-06</c:v>
                </c:pt>
                <c:pt idx="13">
                  <c:v>Nord-de-l'Île-de-MontréaL-06</c:v>
                </c:pt>
                <c:pt idx="14">
                  <c:v>Ouest-de-l'Île-de-Montréal-06</c:v>
                </c:pt>
                <c:pt idx="15">
                  <c:v>Outaouais-07</c:v>
                </c:pt>
                <c:pt idx="16">
                  <c:v>Abitibi-Témiscamingue-08</c:v>
                </c:pt>
                <c:pt idx="17">
                  <c:v>Côte-Nord-09</c:v>
                </c:pt>
                <c:pt idx="18">
                  <c:v>Nord du Quebec -10</c:v>
                </c:pt>
                <c:pt idx="19">
                  <c:v>Gaspésie-11</c:v>
                </c:pt>
                <c:pt idx="20">
                  <c:v>Îles-11</c:v>
                </c:pt>
                <c:pt idx="21">
                  <c:v>Chaudière-Appalaches-12</c:v>
                </c:pt>
                <c:pt idx="22">
                  <c:v> Laval-13</c:v>
                </c:pt>
                <c:pt idx="23">
                  <c:v>Lanaudière-14</c:v>
                </c:pt>
                <c:pt idx="24">
                  <c:v>Laurentides-15</c:v>
                </c:pt>
                <c:pt idx="25">
                  <c:v>'Montérégie-Centre-16</c:v>
                </c:pt>
                <c:pt idx="26">
                  <c:v>Montérégie-Est-16</c:v>
                </c:pt>
                <c:pt idx="27">
                  <c:v>Montérégie-Ouest-16</c:v>
                </c:pt>
                <c:pt idx="28">
                  <c:v>Nunavik -17</c:v>
                </c:pt>
                <c:pt idx="29">
                  <c:v>Terres-Cries-de-la-Baie-James-18</c:v>
                </c:pt>
              </c:strCache>
            </c:strRef>
          </c:cat>
          <c:val>
            <c:numRef>
              <c:extLst>
                <c:ext xmlns:c15="http://schemas.microsoft.com/office/drawing/2012/chart" uri="{02D57815-91ED-43cb-92C2-25804820EDAC}">
                  <c15:fullRef>
                    <c15:sqref>'Euthanasia Tables'!$E$273:$E$307</c15:sqref>
                  </c15:fullRef>
                </c:ext>
              </c:extLst>
              <c:f>('Euthanasia Tables'!$E$274:$E$275,'Euthanasia Tables'!$E$277:$E$281,'Euthanasia Tables'!$E$283:$E$294,'Euthanasia Tables'!$E$296:$E$301,'Euthanasia Tables'!$E$303:$E$307)</c:f>
              <c:numCache>
                <c:formatCode>#,##0.00</c:formatCode>
                <c:ptCount val="30"/>
                <c:pt idx="0">
                  <c:v>0.17260273972602738</c:v>
                </c:pt>
                <c:pt idx="1">
                  <c:v>0.11506849315068492</c:v>
                </c:pt>
                <c:pt idx="2">
                  <c:v>0.44109589041095892</c:v>
                </c:pt>
                <c:pt idx="3">
                  <c:v>1.0739726027397261</c:v>
                </c:pt>
                <c:pt idx="4">
                  <c:v>0.23013698630136983</c:v>
                </c:pt>
                <c:pt idx="5">
                  <c:v>0.47945205479452052</c:v>
                </c:pt>
                <c:pt idx="6">
                  <c:v>0.59452054794520548</c:v>
                </c:pt>
                <c:pt idx="7">
                  <c:v>0.11506849315068492</c:v>
                </c:pt>
                <c:pt idx="8">
                  <c:v>0.11506849315068492</c:v>
                </c:pt>
                <c:pt idx="9">
                  <c:v>0.40273972602739727</c:v>
                </c:pt>
                <c:pt idx="10">
                  <c:v>0.70958904109589038</c:v>
                </c:pt>
                <c:pt idx="11">
                  <c:v>1.9178082191780823E-2</c:v>
                </c:pt>
                <c:pt idx="12">
                  <c:v>0.15342465753424658</c:v>
                </c:pt>
                <c:pt idx="13">
                  <c:v>9.5890410958904104E-2</c:v>
                </c:pt>
                <c:pt idx="14">
                  <c:v>7.6712328767123292E-2</c:v>
                </c:pt>
                <c:pt idx="15">
                  <c:v>0.21095890410958906</c:v>
                </c:pt>
                <c:pt idx="16">
                  <c:v>7.6712328767123292E-2</c:v>
                </c:pt>
                <c:pt idx="17">
                  <c:v>3.8356164383561646E-2</c:v>
                </c:pt>
                <c:pt idx="18">
                  <c:v>0</c:v>
                </c:pt>
                <c:pt idx="19">
                  <c:v>3.8356164383561646E-2</c:v>
                </c:pt>
                <c:pt idx="20">
                  <c:v>0</c:v>
                </c:pt>
                <c:pt idx="21">
                  <c:v>0.34520547945205476</c:v>
                </c:pt>
                <c:pt idx="22">
                  <c:v>0.42191780821917813</c:v>
                </c:pt>
                <c:pt idx="23">
                  <c:v>0.65205479452054793</c:v>
                </c:pt>
                <c:pt idx="24">
                  <c:v>0.42191780821917813</c:v>
                </c:pt>
                <c:pt idx="25">
                  <c:v>0.42191780821917813</c:v>
                </c:pt>
                <c:pt idx="26">
                  <c:v>0.88219178082191785</c:v>
                </c:pt>
                <c:pt idx="27">
                  <c:v>0.40273972602739727</c:v>
                </c:pt>
                <c:pt idx="28">
                  <c:v>0</c:v>
                </c:pt>
                <c:pt idx="29">
                  <c:v>0</c:v>
                </c:pt>
              </c:numCache>
            </c:numRef>
          </c:val>
        </c:ser>
        <c:dLbls>
          <c:showLegendKey val="0"/>
          <c:showVal val="0"/>
          <c:showCatName val="0"/>
          <c:showSerName val="0"/>
          <c:showPercent val="0"/>
          <c:showBubbleSize val="0"/>
        </c:dLbls>
        <c:gapWidth val="182"/>
        <c:axId val="431119440"/>
        <c:axId val="431114344"/>
        <c:extLst>
          <c:ext xmlns:c15="http://schemas.microsoft.com/office/drawing/2012/chart" uri="{02D57815-91ED-43cb-92C2-25804820EDAC}">
            <c15:filteredBarSeries>
              <c15:ser>
                <c:idx val="1"/>
                <c:order val="1"/>
                <c:tx>
                  <c:v>June-Dec 2017</c:v>
                </c:tx>
                <c:spPr>
                  <a:solidFill>
                    <a:schemeClr val="accent2"/>
                  </a:solidFill>
                  <a:ln>
                    <a:noFill/>
                  </a:ln>
                  <a:effectLst/>
                </c:spPr>
                <c:invertIfNegative val="0"/>
                <c:cat>
                  <c:strRef>
                    <c:extLst>
                      <c:ext uri="{02D57815-91ED-43cb-92C2-25804820EDAC}">
                        <c15:fullRef>
                          <c15:sqref>'Euthanasia Tables'!$B$273:$B$307</c15:sqref>
                        </c15:fullRef>
                        <c15:formulaRef>
                          <c15:sqref>('Euthanasia Tables'!$B$274:$B$275,'Euthanasia Tables'!$B$277:$B$281,'Euthanasia Tables'!$B$283:$B$294,'Euthanasia Tables'!$B$296:$B$301,'Euthanasia Tables'!$B$303:$B$307)</c15:sqref>
                        </c15:formulaRef>
                      </c:ext>
                    </c:extLst>
                    <c:strCache>
                      <c:ptCount val="30"/>
                      <c:pt idx="0">
                        <c:v>Bas-Saint-Laurent-01</c:v>
                      </c:pt>
                      <c:pt idx="1">
                        <c:v>Saguenay Lac-Saint-Jean-02</c:v>
                      </c:pt>
                      <c:pt idx="2">
                        <c:v>'Capitale-Nationale-03</c:v>
                      </c:pt>
                      <c:pt idx="3">
                        <c:v>CHU de Quebéc-03</c:v>
                      </c:pt>
                      <c:pt idx="4">
                        <c:v>IUCPQ-03</c:v>
                      </c:pt>
                      <c:pt idx="5">
                        <c:v>Mauricie-et-Centre-du-Québec-04</c:v>
                      </c:pt>
                      <c:pt idx="6">
                        <c:v>Estrie-05</c:v>
                      </c:pt>
                      <c:pt idx="7">
                        <c:v>Centre-Ouest-de-l'Île-de-Montréal-06</c:v>
                      </c:pt>
                      <c:pt idx="8">
                        <c:v>Centre-Sud-de-l'Île-De-Montréal-06</c:v>
                      </c:pt>
                      <c:pt idx="9">
                        <c:v>CHU Montreal-06</c:v>
                      </c:pt>
                      <c:pt idx="10">
                        <c:v>Est-de-l'Île-de-Montréal-06</c:v>
                      </c:pt>
                      <c:pt idx="11">
                        <c:v>Institut de Cardiologie de Montréal-06</c:v>
                      </c:pt>
                      <c:pt idx="12">
                        <c:v>McGill University Health Centre-06</c:v>
                      </c:pt>
                      <c:pt idx="13">
                        <c:v>Nord-de-l'Île-de-MontréaL-06</c:v>
                      </c:pt>
                      <c:pt idx="14">
                        <c:v>Ouest-de-l'Île-de-Montréal-06</c:v>
                      </c:pt>
                      <c:pt idx="15">
                        <c:v>Outaouais-07</c:v>
                      </c:pt>
                      <c:pt idx="16">
                        <c:v>Abitibi-Témiscamingue-08</c:v>
                      </c:pt>
                      <c:pt idx="17">
                        <c:v>Côte-Nord-09</c:v>
                      </c:pt>
                      <c:pt idx="18">
                        <c:v>Nord du Quebec -10</c:v>
                      </c:pt>
                      <c:pt idx="19">
                        <c:v>Gaspésie-11</c:v>
                      </c:pt>
                      <c:pt idx="20">
                        <c:v>Îles-11</c:v>
                      </c:pt>
                      <c:pt idx="21">
                        <c:v>Chaudière-Appalaches-12</c:v>
                      </c:pt>
                      <c:pt idx="22">
                        <c:v> Laval-13</c:v>
                      </c:pt>
                      <c:pt idx="23">
                        <c:v>Lanaudière-14</c:v>
                      </c:pt>
                      <c:pt idx="24">
                        <c:v>Laurentides-15</c:v>
                      </c:pt>
                      <c:pt idx="25">
                        <c:v>'Montérégie-Centre-16</c:v>
                      </c:pt>
                      <c:pt idx="26">
                        <c:v>Montérégie-Est-16</c:v>
                      </c:pt>
                      <c:pt idx="27">
                        <c:v>Montérégie-Ouest-16</c:v>
                      </c:pt>
                      <c:pt idx="28">
                        <c:v>Nunavik -17</c:v>
                      </c:pt>
                      <c:pt idx="29">
                        <c:v>Terres-Cries-de-la-Baie-James-18</c:v>
                      </c:pt>
                    </c:strCache>
                  </c:strRef>
                </c:cat>
                <c:val>
                  <c:numRef>
                    <c:extLst>
                      <c:ext uri="{02D57815-91ED-43cb-92C2-25804820EDAC}">
                        <c15:fullRef>
                          <c15:sqref>'Euthanasia Tables'!$G$273:$G$307</c15:sqref>
                        </c15:fullRef>
                        <c15:formulaRef>
                          <c15:sqref>('Euthanasia Tables'!$G$274:$G$275,'Euthanasia Tables'!$G$277:$G$281,'Euthanasia Tables'!$G$283:$G$294,'Euthanasia Tables'!$G$296:$G$301,'Euthanasia Tables'!$G$303:$G$307)</c15:sqref>
                        </c15:formulaRef>
                      </c:ext>
                    </c:extLst>
                    <c:numCache>
                      <c:formatCode>#,##0.00</c:formatCode>
                      <c:ptCount val="30"/>
                      <c:pt idx="0">
                        <c:v>0.95628415300546454</c:v>
                      </c:pt>
                      <c:pt idx="1">
                        <c:v>0.49726775956284153</c:v>
                      </c:pt>
                      <c:pt idx="2">
                        <c:v>0.6502732240437159</c:v>
                      </c:pt>
                      <c:pt idx="3">
                        <c:v>1.4918032786885245</c:v>
                      </c:pt>
                      <c:pt idx="4">
                        <c:v>0.30601092896174864</c:v>
                      </c:pt>
                      <c:pt idx="5">
                        <c:v>0.68852459016393441</c:v>
                      </c:pt>
                      <c:pt idx="6">
                        <c:v>1.1475409836065573</c:v>
                      </c:pt>
                      <c:pt idx="7">
                        <c:v>0.19125683060109289</c:v>
                      </c:pt>
                      <c:pt idx="8">
                        <c:v>0.34426229508196721</c:v>
                      </c:pt>
                      <c:pt idx="9">
                        <c:v>0.6502732240437159</c:v>
                      </c:pt>
                      <c:pt idx="10">
                        <c:v>1.0327868852459017</c:v>
                      </c:pt>
                      <c:pt idx="11">
                        <c:v>0</c:v>
                      </c:pt>
                      <c:pt idx="12">
                        <c:v>0.38251366120218577</c:v>
                      </c:pt>
                      <c:pt idx="13">
                        <c:v>0.19125683060109289</c:v>
                      </c:pt>
                      <c:pt idx="14">
                        <c:v>0.15300546448087432</c:v>
                      </c:pt>
                      <c:pt idx="15">
                        <c:v>0.38251366120218577</c:v>
                      </c:pt>
                      <c:pt idx="16">
                        <c:v>0.49726775956284153</c:v>
                      </c:pt>
                      <c:pt idx="17">
                        <c:v>0.26775956284153007</c:v>
                      </c:pt>
                      <c:pt idx="18">
                        <c:v>0</c:v>
                      </c:pt>
                      <c:pt idx="19">
                        <c:v>3.825136612021858E-2</c:v>
                      </c:pt>
                      <c:pt idx="20">
                        <c:v>0</c:v>
                      </c:pt>
                      <c:pt idx="21">
                        <c:v>0.8797814207650273</c:v>
                      </c:pt>
                      <c:pt idx="22">
                        <c:v>0.76502732240437155</c:v>
                      </c:pt>
                      <c:pt idx="23">
                        <c:v>1.2240437158469946</c:v>
                      </c:pt>
                      <c:pt idx="24">
                        <c:v>0.91803278688524592</c:v>
                      </c:pt>
                      <c:pt idx="25">
                        <c:v>0.95628415300546454</c:v>
                      </c:pt>
                      <c:pt idx="26">
                        <c:v>1.9125683060109291</c:v>
                      </c:pt>
                      <c:pt idx="27">
                        <c:v>0.42076502732240434</c:v>
                      </c:pt>
                      <c:pt idx="28">
                        <c:v>0</c:v>
                      </c:pt>
                      <c:pt idx="29">
                        <c:v>0</c:v>
                      </c:pt>
                    </c:numCache>
                  </c:numRef>
                </c:val>
              </c15:ser>
            </c15:filteredBarSeries>
            <c15:filteredBarSeries>
              <c15:ser>
                <c:idx val="2"/>
                <c:order val="2"/>
                <c:tx>
                  <c:v>Dec-June 2017</c:v>
                </c:tx>
                <c:spPr>
                  <a:solidFill>
                    <a:schemeClr val="accent3"/>
                  </a:solidFill>
                  <a:ln>
                    <a:noFill/>
                  </a:ln>
                  <a:effectLst/>
                </c:spPr>
                <c:invertIfNegative val="0"/>
                <c:cat>
                  <c:strRef>
                    <c:extLst>
                      <c:ext xmlns:c15="http://schemas.microsoft.com/office/drawing/2012/chart" uri="{02D57815-91ED-43cb-92C2-25804820EDAC}">
                        <c15:fullRef>
                          <c15:sqref>'Euthanasia Tables'!$B$273:$B$307</c15:sqref>
                        </c15:fullRef>
                        <c15:formulaRef>
                          <c15:sqref>('Euthanasia Tables'!$B$274:$B$275,'Euthanasia Tables'!$B$277:$B$281,'Euthanasia Tables'!$B$283:$B$294,'Euthanasia Tables'!$B$296:$B$301,'Euthanasia Tables'!$B$303:$B$307)</c15:sqref>
                        </c15:formulaRef>
                      </c:ext>
                    </c:extLst>
                    <c:strCache>
                      <c:ptCount val="30"/>
                      <c:pt idx="0">
                        <c:v>Bas-Saint-Laurent-01</c:v>
                      </c:pt>
                      <c:pt idx="1">
                        <c:v>Saguenay Lac-Saint-Jean-02</c:v>
                      </c:pt>
                      <c:pt idx="2">
                        <c:v>'Capitale-Nationale-03</c:v>
                      </c:pt>
                      <c:pt idx="3">
                        <c:v>CHU de Quebéc-03</c:v>
                      </c:pt>
                      <c:pt idx="4">
                        <c:v>IUCPQ-03</c:v>
                      </c:pt>
                      <c:pt idx="5">
                        <c:v>Mauricie-et-Centre-du-Québec-04</c:v>
                      </c:pt>
                      <c:pt idx="6">
                        <c:v>Estrie-05</c:v>
                      </c:pt>
                      <c:pt idx="7">
                        <c:v>Centre-Ouest-de-l'Île-de-Montréal-06</c:v>
                      </c:pt>
                      <c:pt idx="8">
                        <c:v>Centre-Sud-de-l'Île-De-Montréal-06</c:v>
                      </c:pt>
                      <c:pt idx="9">
                        <c:v>CHU Montreal-06</c:v>
                      </c:pt>
                      <c:pt idx="10">
                        <c:v>Est-de-l'Île-de-Montréal-06</c:v>
                      </c:pt>
                      <c:pt idx="11">
                        <c:v>Institut de Cardiologie de Montréal-06</c:v>
                      </c:pt>
                      <c:pt idx="12">
                        <c:v>McGill University Health Centre-06</c:v>
                      </c:pt>
                      <c:pt idx="13">
                        <c:v>Nord-de-l'Île-de-MontréaL-06</c:v>
                      </c:pt>
                      <c:pt idx="14">
                        <c:v>Ouest-de-l'Île-de-Montréal-06</c:v>
                      </c:pt>
                      <c:pt idx="15">
                        <c:v>Outaouais-07</c:v>
                      </c:pt>
                      <c:pt idx="16">
                        <c:v>Abitibi-Témiscamingue-08</c:v>
                      </c:pt>
                      <c:pt idx="17">
                        <c:v>Côte-Nord-09</c:v>
                      </c:pt>
                      <c:pt idx="18">
                        <c:v>Nord du Quebec -10</c:v>
                      </c:pt>
                      <c:pt idx="19">
                        <c:v>Gaspésie-11</c:v>
                      </c:pt>
                      <c:pt idx="20">
                        <c:v>Îles-11</c:v>
                      </c:pt>
                      <c:pt idx="21">
                        <c:v>Chaudière-Appalaches-12</c:v>
                      </c:pt>
                      <c:pt idx="22">
                        <c:v> Laval-13</c:v>
                      </c:pt>
                      <c:pt idx="23">
                        <c:v>Lanaudière-14</c:v>
                      </c:pt>
                      <c:pt idx="24">
                        <c:v>Laurentides-15</c:v>
                      </c:pt>
                      <c:pt idx="25">
                        <c:v>'Montérégie-Centre-16</c:v>
                      </c:pt>
                      <c:pt idx="26">
                        <c:v>Montérégie-Est-16</c:v>
                      </c:pt>
                      <c:pt idx="27">
                        <c:v>Montérégie-Ouest-16</c:v>
                      </c:pt>
                      <c:pt idx="28">
                        <c:v>Nunavik -17</c:v>
                      </c:pt>
                      <c:pt idx="29">
                        <c:v>Terres-Cries-de-la-Baie-James-18</c:v>
                      </c:pt>
                    </c:strCache>
                  </c:strRef>
                </c:cat>
                <c:val>
                  <c:numRef>
                    <c:extLst>
                      <c:ext xmlns:c15="http://schemas.microsoft.com/office/drawing/2012/chart" uri="{02D57815-91ED-43cb-92C2-25804820EDAC}">
                        <c15:fullRef>
                          <c15:sqref>'Euthanasia Tables'!$F$273:$F$307</c15:sqref>
                        </c15:fullRef>
                        <c15:formulaRef>
                          <c15:sqref>('Euthanasia Tables'!$F$274:$F$275,'Euthanasia Tables'!$F$277:$F$281,'Euthanasia Tables'!$F$283:$F$294,'Euthanasia Tables'!$F$296:$F$301,'Euthanasia Tables'!$F$303:$F$307)</c15:sqref>
                        </c15:formulaRef>
                      </c:ext>
                    </c:extLst>
                    <c:numCache>
                      <c:formatCode>#,##0.00</c:formatCode>
                      <c:ptCount val="30"/>
                      <c:pt idx="0">
                        <c:v>0.53846153846153855</c:v>
                      </c:pt>
                      <c:pt idx="1">
                        <c:v>0.23076923076923078</c:v>
                      </c:pt>
                      <c:pt idx="2">
                        <c:v>0.65384615384615385</c:v>
                      </c:pt>
                      <c:pt idx="3">
                        <c:v>1.0769230769230771</c:v>
                      </c:pt>
                      <c:pt idx="4">
                        <c:v>0.5</c:v>
                      </c:pt>
                      <c:pt idx="5">
                        <c:v>0.61538461538461542</c:v>
                      </c:pt>
                      <c:pt idx="6">
                        <c:v>0.80769230769230771</c:v>
                      </c:pt>
                      <c:pt idx="7">
                        <c:v>0.15384615384615385</c:v>
                      </c:pt>
                      <c:pt idx="8">
                        <c:v>0.11538461538461539</c:v>
                      </c:pt>
                      <c:pt idx="9">
                        <c:v>0.46153846153846156</c:v>
                      </c:pt>
                      <c:pt idx="10">
                        <c:v>0.65384615384615385</c:v>
                      </c:pt>
                      <c:pt idx="11">
                        <c:v>0</c:v>
                      </c:pt>
                      <c:pt idx="12">
                        <c:v>0.26923076923076927</c:v>
                      </c:pt>
                      <c:pt idx="13">
                        <c:v>0.26923076923076927</c:v>
                      </c:pt>
                      <c:pt idx="14">
                        <c:v>7.6923076923076927E-2</c:v>
                      </c:pt>
                      <c:pt idx="15">
                        <c:v>0.42307692307692307</c:v>
                      </c:pt>
                      <c:pt idx="16">
                        <c:v>0.19230769230769229</c:v>
                      </c:pt>
                      <c:pt idx="17">
                        <c:v>3.8461538461538464E-2</c:v>
                      </c:pt>
                      <c:pt idx="18">
                        <c:v>0</c:v>
                      </c:pt>
                      <c:pt idx="19">
                        <c:v>7.6923076923076927E-2</c:v>
                      </c:pt>
                      <c:pt idx="20">
                        <c:v>0</c:v>
                      </c:pt>
                      <c:pt idx="21">
                        <c:v>0.65384615384615385</c:v>
                      </c:pt>
                      <c:pt idx="22">
                        <c:v>0.61538461538461542</c:v>
                      </c:pt>
                      <c:pt idx="23">
                        <c:v>0.46153846153846156</c:v>
                      </c:pt>
                      <c:pt idx="24">
                        <c:v>0.42307692307692307</c:v>
                      </c:pt>
                      <c:pt idx="25">
                        <c:v>0.80769230769230771</c:v>
                      </c:pt>
                      <c:pt idx="26">
                        <c:v>1.6538461538461537</c:v>
                      </c:pt>
                      <c:pt idx="27">
                        <c:v>0.30769230769230771</c:v>
                      </c:pt>
                      <c:pt idx="28">
                        <c:v>0</c:v>
                      </c:pt>
                      <c:pt idx="29">
                        <c:v>0</c:v>
                      </c:pt>
                    </c:numCache>
                  </c:numRef>
                </c:val>
              </c15:ser>
            </c15:filteredBarSeries>
            <c15:filteredBarSeries>
              <c15:ser>
                <c:idx val="5"/>
                <c:order val="4"/>
                <c:tx>
                  <c:v>June-Dec 2016</c:v>
                </c:tx>
                <c:spPr>
                  <a:solidFill>
                    <a:schemeClr val="accent6"/>
                  </a:solidFill>
                  <a:ln>
                    <a:noFill/>
                  </a:ln>
                  <a:effectLst/>
                </c:spPr>
                <c:invertIfNegative val="0"/>
                <c:cat>
                  <c:strRef>
                    <c:extLst>
                      <c:ext xmlns:c15="http://schemas.microsoft.com/office/drawing/2012/chart" uri="{02D57815-91ED-43cb-92C2-25804820EDAC}">
                        <c15:fullRef>
                          <c15:sqref>'Euthanasia Tables'!$B$273:$B$307</c15:sqref>
                        </c15:fullRef>
                        <c15:formulaRef>
                          <c15:sqref>('Euthanasia Tables'!$B$274:$B$275,'Euthanasia Tables'!$B$277:$B$281,'Euthanasia Tables'!$B$283:$B$294,'Euthanasia Tables'!$B$296:$B$301,'Euthanasia Tables'!$B$303:$B$307)</c15:sqref>
                        </c15:formulaRef>
                      </c:ext>
                    </c:extLst>
                    <c:strCache>
                      <c:ptCount val="30"/>
                      <c:pt idx="0">
                        <c:v>Bas-Saint-Laurent-01</c:v>
                      </c:pt>
                      <c:pt idx="1">
                        <c:v>Saguenay Lac-Saint-Jean-02</c:v>
                      </c:pt>
                      <c:pt idx="2">
                        <c:v>'Capitale-Nationale-03</c:v>
                      </c:pt>
                      <c:pt idx="3">
                        <c:v>CHU de Quebéc-03</c:v>
                      </c:pt>
                      <c:pt idx="4">
                        <c:v>IUCPQ-03</c:v>
                      </c:pt>
                      <c:pt idx="5">
                        <c:v>Mauricie-et-Centre-du-Québec-04</c:v>
                      </c:pt>
                      <c:pt idx="6">
                        <c:v>Estrie-05</c:v>
                      </c:pt>
                      <c:pt idx="7">
                        <c:v>Centre-Ouest-de-l'Île-de-Montréal-06</c:v>
                      </c:pt>
                      <c:pt idx="8">
                        <c:v>Centre-Sud-de-l'Île-De-Montréal-06</c:v>
                      </c:pt>
                      <c:pt idx="9">
                        <c:v>CHU Montreal-06</c:v>
                      </c:pt>
                      <c:pt idx="10">
                        <c:v>Est-de-l'Île-de-Montréal-06</c:v>
                      </c:pt>
                      <c:pt idx="11">
                        <c:v>Institut de Cardiologie de Montréal-06</c:v>
                      </c:pt>
                      <c:pt idx="12">
                        <c:v>McGill University Health Centre-06</c:v>
                      </c:pt>
                      <c:pt idx="13">
                        <c:v>Nord-de-l'Île-de-MontréaL-06</c:v>
                      </c:pt>
                      <c:pt idx="14">
                        <c:v>Ouest-de-l'Île-de-Montréal-06</c:v>
                      </c:pt>
                      <c:pt idx="15">
                        <c:v>Outaouais-07</c:v>
                      </c:pt>
                      <c:pt idx="16">
                        <c:v>Abitibi-Témiscamingue-08</c:v>
                      </c:pt>
                      <c:pt idx="17">
                        <c:v>Côte-Nord-09</c:v>
                      </c:pt>
                      <c:pt idx="18">
                        <c:v>Nord du Quebec -10</c:v>
                      </c:pt>
                      <c:pt idx="19">
                        <c:v>Gaspésie-11</c:v>
                      </c:pt>
                      <c:pt idx="20">
                        <c:v>Îles-11</c:v>
                      </c:pt>
                      <c:pt idx="21">
                        <c:v>Chaudière-Appalaches-12</c:v>
                      </c:pt>
                      <c:pt idx="22">
                        <c:v> Laval-13</c:v>
                      </c:pt>
                      <c:pt idx="23">
                        <c:v>Lanaudière-14</c:v>
                      </c:pt>
                      <c:pt idx="24">
                        <c:v>Laurentides-15</c:v>
                      </c:pt>
                      <c:pt idx="25">
                        <c:v>'Montérégie-Centre-16</c:v>
                      </c:pt>
                      <c:pt idx="26">
                        <c:v>Montérégie-Est-16</c:v>
                      </c:pt>
                      <c:pt idx="27">
                        <c:v>Montérégie-Ouest-16</c:v>
                      </c:pt>
                      <c:pt idx="28">
                        <c:v>Nunavik -17</c:v>
                      </c:pt>
                      <c:pt idx="29">
                        <c:v>Terres-Cries-de-la-Baie-James-18</c:v>
                      </c:pt>
                    </c:strCache>
                  </c:strRef>
                </c:cat>
                <c:val>
                  <c:numRef>
                    <c:extLst>
                      <c:ext xmlns:c15="http://schemas.microsoft.com/office/drawing/2012/chart" uri="{02D57815-91ED-43cb-92C2-25804820EDAC}">
                        <c15:fullRef>
                          <c15:sqref>'Euthanasia Tables'!$D$273:$D$307</c15:sqref>
                        </c15:fullRef>
                        <c15:formulaRef>
                          <c15:sqref>('Euthanasia Tables'!$D$274:$D$275,'Euthanasia Tables'!$D$277:$D$281,'Euthanasia Tables'!$D$283:$D$294,'Euthanasia Tables'!$D$296:$D$301,'Euthanasia Tables'!$D$303:$D$307)</c15:sqref>
                        </c15:formulaRef>
                      </c:ext>
                    </c:extLst>
                    <c:numCache>
                      <c:formatCode>#,##0.00</c:formatCode>
                      <c:ptCount val="30"/>
                      <c:pt idx="0">
                        <c:v>0.22950819672131148</c:v>
                      </c:pt>
                      <c:pt idx="1">
                        <c:v>0.19125683060109289</c:v>
                      </c:pt>
                      <c:pt idx="2">
                        <c:v>0.61202185792349728</c:v>
                      </c:pt>
                      <c:pt idx="3">
                        <c:v>1.1475409836065573</c:v>
                      </c:pt>
                      <c:pt idx="4">
                        <c:v>0.30601092896174864</c:v>
                      </c:pt>
                      <c:pt idx="5">
                        <c:v>0.61202185792349728</c:v>
                      </c:pt>
                      <c:pt idx="6">
                        <c:v>0.72677595628415304</c:v>
                      </c:pt>
                      <c:pt idx="7">
                        <c:v>0.15300546448087432</c:v>
                      </c:pt>
                      <c:pt idx="8">
                        <c:v>0.22950819672131148</c:v>
                      </c:pt>
                      <c:pt idx="9">
                        <c:v>0.57377049180327866</c:v>
                      </c:pt>
                      <c:pt idx="10">
                        <c:v>0.84153005464480868</c:v>
                      </c:pt>
                      <c:pt idx="11">
                        <c:v>3.825136612021858E-2</c:v>
                      </c:pt>
                      <c:pt idx="12">
                        <c:v>0.22950819672131148</c:v>
                      </c:pt>
                      <c:pt idx="13">
                        <c:v>0.11475409836065574</c:v>
                      </c:pt>
                      <c:pt idx="14">
                        <c:v>0.11475409836065574</c:v>
                      </c:pt>
                      <c:pt idx="15">
                        <c:v>0.22950819672131148</c:v>
                      </c:pt>
                      <c:pt idx="16">
                        <c:v>0.11475409836065574</c:v>
                      </c:pt>
                      <c:pt idx="17">
                        <c:v>3.825136612021858E-2</c:v>
                      </c:pt>
                      <c:pt idx="18">
                        <c:v>0</c:v>
                      </c:pt>
                      <c:pt idx="19">
                        <c:v>7.650273224043716E-2</c:v>
                      </c:pt>
                      <c:pt idx="20">
                        <c:v>0</c:v>
                      </c:pt>
                      <c:pt idx="21">
                        <c:v>0.53551912568306015</c:v>
                      </c:pt>
                      <c:pt idx="22">
                        <c:v>0.68852459016393441</c:v>
                      </c:pt>
                      <c:pt idx="23">
                        <c:v>0.84153005464480868</c:v>
                      </c:pt>
                      <c:pt idx="24">
                        <c:v>0.49726775956284153</c:v>
                      </c:pt>
                      <c:pt idx="25">
                        <c:v>0.57377049180327866</c:v>
                      </c:pt>
                      <c:pt idx="26">
                        <c:v>1.0710382513661203</c:v>
                      </c:pt>
                      <c:pt idx="27">
                        <c:v>0.61202185792349728</c:v>
                      </c:pt>
                      <c:pt idx="28">
                        <c:v>0</c:v>
                      </c:pt>
                      <c:pt idx="29">
                        <c:v>0</c:v>
                      </c:pt>
                    </c:numCache>
                  </c:numRef>
                </c:val>
              </c15:ser>
            </c15:filteredBarSeries>
            <c15:filteredBarSeries>
              <c15:ser>
                <c:idx val="6"/>
                <c:order val="5"/>
                <c:tx>
                  <c:v>Dec-June 2016</c:v>
                </c:tx>
                <c:spPr>
                  <a:solidFill>
                    <a:schemeClr val="accent1">
                      <a:lumMod val="60000"/>
                    </a:schemeClr>
                  </a:solidFill>
                  <a:ln>
                    <a:noFill/>
                  </a:ln>
                  <a:effectLst/>
                </c:spPr>
                <c:invertIfNegative val="0"/>
                <c:cat>
                  <c:strRef>
                    <c:extLst>
                      <c:ext xmlns:c15="http://schemas.microsoft.com/office/drawing/2012/chart" uri="{02D57815-91ED-43cb-92C2-25804820EDAC}">
                        <c15:fullRef>
                          <c15:sqref>'Euthanasia Tables'!$B$273:$B$307</c15:sqref>
                        </c15:fullRef>
                        <c15:formulaRef>
                          <c15:sqref>('Euthanasia Tables'!$B$274:$B$275,'Euthanasia Tables'!$B$277:$B$281,'Euthanasia Tables'!$B$283:$B$294,'Euthanasia Tables'!$B$296:$B$301,'Euthanasia Tables'!$B$303:$B$307)</c15:sqref>
                        </c15:formulaRef>
                      </c:ext>
                    </c:extLst>
                    <c:strCache>
                      <c:ptCount val="30"/>
                      <c:pt idx="0">
                        <c:v>Bas-Saint-Laurent-01</c:v>
                      </c:pt>
                      <c:pt idx="1">
                        <c:v>Saguenay Lac-Saint-Jean-02</c:v>
                      </c:pt>
                      <c:pt idx="2">
                        <c:v>'Capitale-Nationale-03</c:v>
                      </c:pt>
                      <c:pt idx="3">
                        <c:v>CHU de Quebéc-03</c:v>
                      </c:pt>
                      <c:pt idx="4">
                        <c:v>IUCPQ-03</c:v>
                      </c:pt>
                      <c:pt idx="5">
                        <c:v>Mauricie-et-Centre-du-Québec-04</c:v>
                      </c:pt>
                      <c:pt idx="6">
                        <c:v>Estrie-05</c:v>
                      </c:pt>
                      <c:pt idx="7">
                        <c:v>Centre-Ouest-de-l'Île-de-Montréal-06</c:v>
                      </c:pt>
                      <c:pt idx="8">
                        <c:v>Centre-Sud-de-l'Île-De-Montréal-06</c:v>
                      </c:pt>
                      <c:pt idx="9">
                        <c:v>CHU Montreal-06</c:v>
                      </c:pt>
                      <c:pt idx="10">
                        <c:v>Est-de-l'Île-de-Montréal-06</c:v>
                      </c:pt>
                      <c:pt idx="11">
                        <c:v>Institut de Cardiologie de Montréal-06</c:v>
                      </c:pt>
                      <c:pt idx="12">
                        <c:v>McGill University Health Centre-06</c:v>
                      </c:pt>
                      <c:pt idx="13">
                        <c:v>Nord-de-l'Île-de-MontréaL-06</c:v>
                      </c:pt>
                      <c:pt idx="14">
                        <c:v>Ouest-de-l'Île-de-Montréal-06</c:v>
                      </c:pt>
                      <c:pt idx="15">
                        <c:v>Outaouais-07</c:v>
                      </c:pt>
                      <c:pt idx="16">
                        <c:v>Abitibi-Témiscamingue-08</c:v>
                      </c:pt>
                      <c:pt idx="17">
                        <c:v>Côte-Nord-09</c:v>
                      </c:pt>
                      <c:pt idx="18">
                        <c:v>Nord du Quebec -10</c:v>
                      </c:pt>
                      <c:pt idx="19">
                        <c:v>Gaspésie-11</c:v>
                      </c:pt>
                      <c:pt idx="20">
                        <c:v>Îles-11</c:v>
                      </c:pt>
                      <c:pt idx="21">
                        <c:v>Chaudière-Appalaches-12</c:v>
                      </c:pt>
                      <c:pt idx="22">
                        <c:v> Laval-13</c:v>
                      </c:pt>
                      <c:pt idx="23">
                        <c:v>Lanaudière-14</c:v>
                      </c:pt>
                      <c:pt idx="24">
                        <c:v>Laurentides-15</c:v>
                      </c:pt>
                      <c:pt idx="25">
                        <c:v>'Montérégie-Centre-16</c:v>
                      </c:pt>
                      <c:pt idx="26">
                        <c:v>Montérégie-Est-16</c:v>
                      </c:pt>
                      <c:pt idx="27">
                        <c:v>Montérégie-Ouest-16</c:v>
                      </c:pt>
                      <c:pt idx="28">
                        <c:v>Nunavik -17</c:v>
                      </c:pt>
                      <c:pt idx="29">
                        <c:v>Terres-Cries-de-la-Baie-James-18</c:v>
                      </c:pt>
                    </c:strCache>
                  </c:strRef>
                </c:cat>
                <c:val>
                  <c:numRef>
                    <c:extLst>
                      <c:ext xmlns:c15="http://schemas.microsoft.com/office/drawing/2012/chart" uri="{02D57815-91ED-43cb-92C2-25804820EDAC}">
                        <c15:fullRef>
                          <c15:sqref>'Euthanasia Tables'!$C$273:$C$307</c15:sqref>
                        </c15:fullRef>
                        <c15:formulaRef>
                          <c15:sqref>('Euthanasia Tables'!$C$274:$C$275,'Euthanasia Tables'!$C$277:$C$281,'Euthanasia Tables'!$C$283:$C$294,'Euthanasia Tables'!$C$296:$C$301,'Euthanasia Tables'!$C$303:$C$307)</c15:sqref>
                        </c15:formulaRef>
                      </c:ext>
                    </c:extLst>
                    <c:numCache>
                      <c:formatCode>#,##0.00</c:formatCode>
                      <c:ptCount val="30"/>
                      <c:pt idx="0">
                        <c:v>0.11475409836065574</c:v>
                      </c:pt>
                      <c:pt idx="1">
                        <c:v>3.825136612021858E-2</c:v>
                      </c:pt>
                      <c:pt idx="2">
                        <c:v>0.26775956284153007</c:v>
                      </c:pt>
                      <c:pt idx="3">
                        <c:v>0.99453551912568305</c:v>
                      </c:pt>
                      <c:pt idx="4">
                        <c:v>0.15300546448087432</c:v>
                      </c:pt>
                      <c:pt idx="5">
                        <c:v>0.34426229508196721</c:v>
                      </c:pt>
                      <c:pt idx="6">
                        <c:v>0.45901639344262296</c:v>
                      </c:pt>
                      <c:pt idx="7">
                        <c:v>7.650273224043716E-2</c:v>
                      </c:pt>
                      <c:pt idx="8">
                        <c:v>0</c:v>
                      </c:pt>
                      <c:pt idx="9">
                        <c:v>0.22950819672131148</c:v>
                      </c:pt>
                      <c:pt idx="10">
                        <c:v>0.57377049180327866</c:v>
                      </c:pt>
                      <c:pt idx="11">
                        <c:v>0</c:v>
                      </c:pt>
                      <c:pt idx="12">
                        <c:v>7.650273224043716E-2</c:v>
                      </c:pt>
                      <c:pt idx="13">
                        <c:v>7.650273224043716E-2</c:v>
                      </c:pt>
                      <c:pt idx="14">
                        <c:v>3.825136612021858E-2</c:v>
                      </c:pt>
                      <c:pt idx="15">
                        <c:v>0.19125683060109289</c:v>
                      </c:pt>
                      <c:pt idx="16">
                        <c:v>3.825136612021858E-2</c:v>
                      </c:pt>
                      <c:pt idx="17">
                        <c:v>3.825136612021858E-2</c:v>
                      </c:pt>
                      <c:pt idx="18">
                        <c:v>0</c:v>
                      </c:pt>
                      <c:pt idx="19">
                        <c:v>0</c:v>
                      </c:pt>
                      <c:pt idx="20">
                        <c:v>0</c:v>
                      </c:pt>
                      <c:pt idx="21">
                        <c:v>0.15300546448087432</c:v>
                      </c:pt>
                      <c:pt idx="22">
                        <c:v>0.15300546448087432</c:v>
                      </c:pt>
                      <c:pt idx="23">
                        <c:v>0.45901639344262296</c:v>
                      </c:pt>
                      <c:pt idx="24">
                        <c:v>0.34426229508196721</c:v>
                      </c:pt>
                      <c:pt idx="25">
                        <c:v>0.26775956284153007</c:v>
                      </c:pt>
                      <c:pt idx="26">
                        <c:v>0.68852459016393441</c:v>
                      </c:pt>
                      <c:pt idx="27">
                        <c:v>0.19125683060109289</c:v>
                      </c:pt>
                      <c:pt idx="28">
                        <c:v>0</c:v>
                      </c:pt>
                      <c:pt idx="29">
                        <c:v>0</c:v>
                      </c:pt>
                    </c:numCache>
                  </c:numRef>
                </c:val>
              </c15:ser>
            </c15:filteredBarSeries>
          </c:ext>
        </c:extLst>
      </c:barChart>
      <c:catAx>
        <c:axId val="4311194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114344"/>
        <c:crosses val="autoZero"/>
        <c:auto val="1"/>
        <c:lblAlgn val="ctr"/>
        <c:lblOffset val="100"/>
        <c:noMultiLvlLbl val="0"/>
      </c:catAx>
      <c:valAx>
        <c:axId val="431114344"/>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119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9. Euthanasia Provided Weekly </a:t>
            </a:r>
            <a:r>
              <a:rPr lang="en-US" baseline="0"/>
              <a:t>in Administrative Regions</a:t>
            </a:r>
          </a:p>
          <a:p>
            <a:pPr>
              <a:defRPr/>
            </a:pPr>
            <a:r>
              <a:rPr lang="en-US" baseline="0"/>
              <a:t>Quebec: 2016 and 2017</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2017</c:v>
          </c:tx>
          <c:spPr>
            <a:solidFill>
              <a:schemeClr val="accent1"/>
            </a:solidFill>
            <a:ln>
              <a:noFill/>
            </a:ln>
            <a:effectLst/>
          </c:spPr>
          <c:invertIfNegative val="0"/>
          <c:cat>
            <c:strRef>
              <c:extLst>
                <c:ext xmlns:c15="http://schemas.microsoft.com/office/drawing/2012/chart" uri="{02D57815-91ED-43cb-92C2-25804820EDAC}">
                  <c15:fullRef>
                    <c15:sqref>'Euthanasia Tables'!$B$273:$B$307</c15:sqref>
                  </c15:fullRef>
                </c:ext>
              </c:extLst>
              <c:f>('Euthanasia Tables'!$B$274:$B$276,'Euthanasia Tables'!$B$280:$B$282,'Euthanasia Tables'!$B$291:$B$295,'Euthanasia Tables'!$B$298:$B$302,'Euthanasia Tables'!$B$306:$B$307)</c:f>
              <c:strCache>
                <c:ptCount val="18"/>
                <c:pt idx="0">
                  <c:v>Bas-Saint-Laurent-01</c:v>
                </c:pt>
                <c:pt idx="1">
                  <c:v>Saguenay Lac-Saint-Jean-02</c:v>
                </c:pt>
                <c:pt idx="2">
                  <c:v>NATIONAL CAPITAL-03</c:v>
                </c:pt>
                <c:pt idx="3">
                  <c:v>Mauricie-et-Centre-du-Québec-04</c:v>
                </c:pt>
                <c:pt idx="4">
                  <c:v>Estrie-05</c:v>
                </c:pt>
                <c:pt idx="5">
                  <c:v>MONTREAL -06</c:v>
                </c:pt>
                <c:pt idx="6">
                  <c:v>Outaouais-07</c:v>
                </c:pt>
                <c:pt idx="7">
                  <c:v>Abitibi-Témiscamingue-08</c:v>
                </c:pt>
                <c:pt idx="8">
                  <c:v>Côte-Nord-09</c:v>
                </c:pt>
                <c:pt idx="9">
                  <c:v>Nord du Quebec -10</c:v>
                </c:pt>
                <c:pt idx="10">
                  <c:v>GASPÉSPIE-ÎLES-DE-LA-MADELEINE -11</c:v>
                </c:pt>
                <c:pt idx="11">
                  <c:v>Chaudière-Appalaches-12</c:v>
                </c:pt>
                <c:pt idx="12">
                  <c:v> Laval-13</c:v>
                </c:pt>
                <c:pt idx="13">
                  <c:v>Lanaudière-14</c:v>
                </c:pt>
                <c:pt idx="14">
                  <c:v>Laurentides-15</c:v>
                </c:pt>
                <c:pt idx="15">
                  <c:v>MONTÉRÉGIE -16</c:v>
                </c:pt>
                <c:pt idx="16">
                  <c:v>Nunavik -17</c:v>
                </c:pt>
                <c:pt idx="17">
                  <c:v>Terres-Cries-de-la-Baie-James-18</c:v>
                </c:pt>
              </c:strCache>
            </c:strRef>
          </c:cat>
          <c:val>
            <c:numRef>
              <c:extLst>
                <c:ext xmlns:c15="http://schemas.microsoft.com/office/drawing/2012/chart" uri="{02D57815-91ED-43cb-92C2-25804820EDAC}">
                  <c15:fullRef>
                    <c15:sqref>'Euthanasia Tables'!$H$273:$H$307</c15:sqref>
                  </c15:fullRef>
                </c:ext>
              </c:extLst>
              <c:f>('Euthanasia Tables'!$H$274:$H$276,'Euthanasia Tables'!$H$280:$H$282,'Euthanasia Tables'!$H$291:$H$295,'Euthanasia Tables'!$H$298:$H$302,'Euthanasia Tables'!$H$306:$H$307)</c:f>
              <c:numCache>
                <c:formatCode>#,##0.00</c:formatCode>
                <c:ptCount val="18"/>
                <c:pt idx="0">
                  <c:v>0.74794520547945209</c:v>
                </c:pt>
                <c:pt idx="1">
                  <c:v>0.36438356164383562</c:v>
                </c:pt>
                <c:pt idx="2">
                  <c:v>2.3397260273972602</c:v>
                </c:pt>
                <c:pt idx="3">
                  <c:v>0.65205479452054793</c:v>
                </c:pt>
                <c:pt idx="4">
                  <c:v>0.97808219178082201</c:v>
                </c:pt>
                <c:pt idx="5">
                  <c:v>2.473972602739726</c:v>
                </c:pt>
                <c:pt idx="6">
                  <c:v>0.40273972602739727</c:v>
                </c:pt>
                <c:pt idx="7">
                  <c:v>0.34520547945205476</c:v>
                </c:pt>
                <c:pt idx="8">
                  <c:v>0.15342465753424658</c:v>
                </c:pt>
                <c:pt idx="9">
                  <c:v>0</c:v>
                </c:pt>
                <c:pt idx="10">
                  <c:v>5.7534246575342458E-2</c:v>
                </c:pt>
                <c:pt idx="11">
                  <c:v>0.76712328767123283</c:v>
                </c:pt>
                <c:pt idx="12">
                  <c:v>0.69041095890410953</c:v>
                </c:pt>
                <c:pt idx="13">
                  <c:v>0.84383561643835625</c:v>
                </c:pt>
                <c:pt idx="14">
                  <c:v>0.67123287671232879</c:v>
                </c:pt>
                <c:pt idx="15">
                  <c:v>3.0301369863013701</c:v>
                </c:pt>
                <c:pt idx="16">
                  <c:v>0</c:v>
                </c:pt>
                <c:pt idx="17">
                  <c:v>0</c:v>
                </c:pt>
              </c:numCache>
            </c:numRef>
          </c:val>
        </c:ser>
        <c:ser>
          <c:idx val="3"/>
          <c:order val="3"/>
          <c:tx>
            <c:v>2016</c:v>
          </c:tx>
          <c:spPr>
            <a:solidFill>
              <a:srgbClr val="002060"/>
            </a:solidFill>
            <a:ln>
              <a:noFill/>
            </a:ln>
            <a:effectLst/>
          </c:spPr>
          <c:invertIfNegative val="0"/>
          <c:cat>
            <c:strRef>
              <c:extLst>
                <c:ext xmlns:c15="http://schemas.microsoft.com/office/drawing/2012/chart" uri="{02D57815-91ED-43cb-92C2-25804820EDAC}">
                  <c15:fullRef>
                    <c15:sqref>'Euthanasia Tables'!$B$273:$B$307</c15:sqref>
                  </c15:fullRef>
                </c:ext>
              </c:extLst>
              <c:f>('Euthanasia Tables'!$B$274:$B$276,'Euthanasia Tables'!$B$280:$B$282,'Euthanasia Tables'!$B$291:$B$295,'Euthanasia Tables'!$B$298:$B$302,'Euthanasia Tables'!$B$306:$B$307)</c:f>
              <c:strCache>
                <c:ptCount val="18"/>
                <c:pt idx="0">
                  <c:v>Bas-Saint-Laurent-01</c:v>
                </c:pt>
                <c:pt idx="1">
                  <c:v>Saguenay Lac-Saint-Jean-02</c:v>
                </c:pt>
                <c:pt idx="2">
                  <c:v>NATIONAL CAPITAL-03</c:v>
                </c:pt>
                <c:pt idx="3">
                  <c:v>Mauricie-et-Centre-du-Québec-04</c:v>
                </c:pt>
                <c:pt idx="4">
                  <c:v>Estrie-05</c:v>
                </c:pt>
                <c:pt idx="5">
                  <c:v>MONTREAL -06</c:v>
                </c:pt>
                <c:pt idx="6">
                  <c:v>Outaouais-07</c:v>
                </c:pt>
                <c:pt idx="7">
                  <c:v>Abitibi-Témiscamingue-08</c:v>
                </c:pt>
                <c:pt idx="8">
                  <c:v>Côte-Nord-09</c:v>
                </c:pt>
                <c:pt idx="9">
                  <c:v>Nord du Quebec -10</c:v>
                </c:pt>
                <c:pt idx="10">
                  <c:v>GASPÉSPIE-ÎLES-DE-LA-MADELEINE -11</c:v>
                </c:pt>
                <c:pt idx="11">
                  <c:v>Chaudière-Appalaches-12</c:v>
                </c:pt>
                <c:pt idx="12">
                  <c:v> Laval-13</c:v>
                </c:pt>
                <c:pt idx="13">
                  <c:v>Lanaudière-14</c:v>
                </c:pt>
                <c:pt idx="14">
                  <c:v>Laurentides-15</c:v>
                </c:pt>
                <c:pt idx="15">
                  <c:v>MONTÉRÉGIE -16</c:v>
                </c:pt>
                <c:pt idx="16">
                  <c:v>Nunavik -17</c:v>
                </c:pt>
                <c:pt idx="17">
                  <c:v>Terres-Cries-de-la-Baie-James-18</c:v>
                </c:pt>
              </c:strCache>
            </c:strRef>
          </c:cat>
          <c:val>
            <c:numRef>
              <c:extLst>
                <c:ext xmlns:c15="http://schemas.microsoft.com/office/drawing/2012/chart" uri="{02D57815-91ED-43cb-92C2-25804820EDAC}">
                  <c15:fullRef>
                    <c15:sqref>'Euthanasia Tables'!$E$273:$E$307</c15:sqref>
                  </c15:fullRef>
                </c:ext>
              </c:extLst>
              <c:f>('Euthanasia Tables'!$E$274:$E$276,'Euthanasia Tables'!$E$280:$E$282,'Euthanasia Tables'!$E$291:$E$295,'Euthanasia Tables'!$E$298:$E$302,'Euthanasia Tables'!$E$306:$E$307)</c:f>
              <c:numCache>
                <c:formatCode>#,##0.00</c:formatCode>
                <c:ptCount val="18"/>
                <c:pt idx="0">
                  <c:v>0.17260273972602738</c:v>
                </c:pt>
                <c:pt idx="1">
                  <c:v>0.11506849315068492</c:v>
                </c:pt>
                <c:pt idx="2">
                  <c:v>1.7452054794520548</c:v>
                </c:pt>
                <c:pt idx="3">
                  <c:v>0.47945205479452052</c:v>
                </c:pt>
                <c:pt idx="4">
                  <c:v>0.59452054794520548</c:v>
                </c:pt>
                <c:pt idx="5">
                  <c:v>1.6876712328767125</c:v>
                </c:pt>
                <c:pt idx="6">
                  <c:v>0.21095890410958906</c:v>
                </c:pt>
                <c:pt idx="7">
                  <c:v>7.6712328767123292E-2</c:v>
                </c:pt>
                <c:pt idx="8">
                  <c:v>3.8356164383561646E-2</c:v>
                </c:pt>
                <c:pt idx="9">
                  <c:v>0</c:v>
                </c:pt>
                <c:pt idx="10">
                  <c:v>3.8356164383561646E-2</c:v>
                </c:pt>
                <c:pt idx="11">
                  <c:v>0.34520547945205476</c:v>
                </c:pt>
                <c:pt idx="12">
                  <c:v>0.42191780821917813</c:v>
                </c:pt>
                <c:pt idx="13">
                  <c:v>0.65205479452054793</c:v>
                </c:pt>
                <c:pt idx="14">
                  <c:v>0.42191780821917813</c:v>
                </c:pt>
                <c:pt idx="15">
                  <c:v>1.7068493150684931</c:v>
                </c:pt>
                <c:pt idx="16">
                  <c:v>0</c:v>
                </c:pt>
                <c:pt idx="17">
                  <c:v>0</c:v>
                </c:pt>
              </c:numCache>
            </c:numRef>
          </c:val>
        </c:ser>
        <c:dLbls>
          <c:showLegendKey val="0"/>
          <c:showVal val="0"/>
          <c:showCatName val="0"/>
          <c:showSerName val="0"/>
          <c:showPercent val="0"/>
          <c:showBubbleSize val="0"/>
        </c:dLbls>
        <c:gapWidth val="182"/>
        <c:axId val="431119048"/>
        <c:axId val="431107288"/>
        <c:extLst>
          <c:ext xmlns:c15="http://schemas.microsoft.com/office/drawing/2012/chart" uri="{02D57815-91ED-43cb-92C2-25804820EDAC}">
            <c15:filteredBarSeries>
              <c15:ser>
                <c:idx val="1"/>
                <c:order val="1"/>
                <c:tx>
                  <c:v>June-Dec 2017</c:v>
                </c:tx>
                <c:spPr>
                  <a:solidFill>
                    <a:schemeClr val="accent2"/>
                  </a:solidFill>
                  <a:ln>
                    <a:noFill/>
                  </a:ln>
                  <a:effectLst/>
                </c:spPr>
                <c:invertIfNegative val="0"/>
                <c:cat>
                  <c:strRef>
                    <c:extLst>
                      <c:ext uri="{02D57815-91ED-43cb-92C2-25804820EDAC}">
                        <c15:fullRef>
                          <c15:sqref>'Euthanasia Tables'!$B$273:$B$307</c15:sqref>
                        </c15:fullRef>
                        <c15:formulaRef>
                          <c15:sqref>('Euthanasia Tables'!$B$274:$B$276,'Euthanasia Tables'!$B$280:$B$282,'Euthanasia Tables'!$B$291:$B$295,'Euthanasia Tables'!$B$298:$B$302,'Euthanasia Tables'!$B$306:$B$307)</c15:sqref>
                        </c15:formulaRef>
                      </c:ext>
                    </c:extLst>
                    <c:strCache>
                      <c:ptCount val="18"/>
                      <c:pt idx="0">
                        <c:v>Bas-Saint-Laurent-01</c:v>
                      </c:pt>
                      <c:pt idx="1">
                        <c:v>Saguenay Lac-Saint-Jean-02</c:v>
                      </c:pt>
                      <c:pt idx="2">
                        <c:v>NATIONAL CAPITAL-03</c:v>
                      </c:pt>
                      <c:pt idx="3">
                        <c:v>Mauricie-et-Centre-du-Québec-04</c:v>
                      </c:pt>
                      <c:pt idx="4">
                        <c:v>Estrie-05</c:v>
                      </c:pt>
                      <c:pt idx="5">
                        <c:v>MONTREAL -06</c:v>
                      </c:pt>
                      <c:pt idx="6">
                        <c:v>Outaouais-07</c:v>
                      </c:pt>
                      <c:pt idx="7">
                        <c:v>Abitibi-Témiscamingue-08</c:v>
                      </c:pt>
                      <c:pt idx="8">
                        <c:v>Côte-Nord-09</c:v>
                      </c:pt>
                      <c:pt idx="9">
                        <c:v>Nord du Quebec -10</c:v>
                      </c:pt>
                      <c:pt idx="10">
                        <c:v>GASPÉSPIE-ÎLES-DE-LA-MADELEINE -11</c:v>
                      </c:pt>
                      <c:pt idx="11">
                        <c:v>Chaudière-Appalaches-12</c:v>
                      </c:pt>
                      <c:pt idx="12">
                        <c:v> Laval-13</c:v>
                      </c:pt>
                      <c:pt idx="13">
                        <c:v>Lanaudière-14</c:v>
                      </c:pt>
                      <c:pt idx="14">
                        <c:v>Laurentides-15</c:v>
                      </c:pt>
                      <c:pt idx="15">
                        <c:v>MONTÉRÉGIE -16</c:v>
                      </c:pt>
                      <c:pt idx="16">
                        <c:v>Nunavik -17</c:v>
                      </c:pt>
                      <c:pt idx="17">
                        <c:v>Terres-Cries-de-la-Baie-James-18</c:v>
                      </c:pt>
                    </c:strCache>
                  </c:strRef>
                </c:cat>
                <c:val>
                  <c:numRef>
                    <c:extLst>
                      <c:ext uri="{02D57815-91ED-43cb-92C2-25804820EDAC}">
                        <c15:fullRef>
                          <c15:sqref>'Euthanasia Tables'!$G$273:$G$307</c15:sqref>
                        </c15:fullRef>
                        <c15:formulaRef>
                          <c15:sqref>('Euthanasia Tables'!$G$274:$G$276,'Euthanasia Tables'!$G$280:$G$282,'Euthanasia Tables'!$G$291:$G$295,'Euthanasia Tables'!$G$298:$G$302,'Euthanasia Tables'!$G$306:$G$307)</c15:sqref>
                        </c15:formulaRef>
                      </c:ext>
                    </c:extLst>
                    <c:numCache>
                      <c:formatCode>#,##0.00</c:formatCode>
                      <c:ptCount val="18"/>
                      <c:pt idx="0">
                        <c:v>0.95628415300546454</c:v>
                      </c:pt>
                      <c:pt idx="1">
                        <c:v>0.49726775956284153</c:v>
                      </c:pt>
                      <c:pt idx="3">
                        <c:v>0.68852459016393441</c:v>
                      </c:pt>
                      <c:pt idx="4">
                        <c:v>1.1475409836065573</c:v>
                      </c:pt>
                      <c:pt idx="6">
                        <c:v>0.38251366120218577</c:v>
                      </c:pt>
                      <c:pt idx="7">
                        <c:v>0.49726775956284153</c:v>
                      </c:pt>
                      <c:pt idx="8">
                        <c:v>0.26775956284153007</c:v>
                      </c:pt>
                      <c:pt idx="9">
                        <c:v>0</c:v>
                      </c:pt>
                      <c:pt idx="11">
                        <c:v>0.8797814207650273</c:v>
                      </c:pt>
                      <c:pt idx="12">
                        <c:v>0.76502732240437155</c:v>
                      </c:pt>
                      <c:pt idx="13">
                        <c:v>1.2240437158469946</c:v>
                      </c:pt>
                      <c:pt idx="14">
                        <c:v>0.91803278688524592</c:v>
                      </c:pt>
                      <c:pt idx="16">
                        <c:v>0</c:v>
                      </c:pt>
                      <c:pt idx="17">
                        <c:v>0</c:v>
                      </c:pt>
                    </c:numCache>
                  </c:numRef>
                </c:val>
              </c15:ser>
            </c15:filteredBarSeries>
            <c15:filteredBarSeries>
              <c15:ser>
                <c:idx val="2"/>
                <c:order val="2"/>
                <c:tx>
                  <c:v>Dec-June 2017</c:v>
                </c:tx>
                <c:spPr>
                  <a:solidFill>
                    <a:schemeClr val="accent3"/>
                  </a:solidFill>
                  <a:ln>
                    <a:noFill/>
                  </a:ln>
                  <a:effectLst/>
                </c:spPr>
                <c:invertIfNegative val="0"/>
                <c:cat>
                  <c:strRef>
                    <c:extLst>
                      <c:ext xmlns:c15="http://schemas.microsoft.com/office/drawing/2012/chart" uri="{02D57815-91ED-43cb-92C2-25804820EDAC}">
                        <c15:fullRef>
                          <c15:sqref>'Euthanasia Tables'!$B$273:$B$307</c15:sqref>
                        </c15:fullRef>
                        <c15:formulaRef>
                          <c15:sqref>('Euthanasia Tables'!$B$274:$B$276,'Euthanasia Tables'!$B$280:$B$282,'Euthanasia Tables'!$B$291:$B$295,'Euthanasia Tables'!$B$298:$B$302,'Euthanasia Tables'!$B$306:$B$307)</c15:sqref>
                        </c15:formulaRef>
                      </c:ext>
                    </c:extLst>
                    <c:strCache>
                      <c:ptCount val="18"/>
                      <c:pt idx="0">
                        <c:v>Bas-Saint-Laurent-01</c:v>
                      </c:pt>
                      <c:pt idx="1">
                        <c:v>Saguenay Lac-Saint-Jean-02</c:v>
                      </c:pt>
                      <c:pt idx="2">
                        <c:v>NATIONAL CAPITAL-03</c:v>
                      </c:pt>
                      <c:pt idx="3">
                        <c:v>Mauricie-et-Centre-du-Québec-04</c:v>
                      </c:pt>
                      <c:pt idx="4">
                        <c:v>Estrie-05</c:v>
                      </c:pt>
                      <c:pt idx="5">
                        <c:v>MONTREAL -06</c:v>
                      </c:pt>
                      <c:pt idx="6">
                        <c:v>Outaouais-07</c:v>
                      </c:pt>
                      <c:pt idx="7">
                        <c:v>Abitibi-Témiscamingue-08</c:v>
                      </c:pt>
                      <c:pt idx="8">
                        <c:v>Côte-Nord-09</c:v>
                      </c:pt>
                      <c:pt idx="9">
                        <c:v>Nord du Quebec -10</c:v>
                      </c:pt>
                      <c:pt idx="10">
                        <c:v>GASPÉSPIE-ÎLES-DE-LA-MADELEINE -11</c:v>
                      </c:pt>
                      <c:pt idx="11">
                        <c:v>Chaudière-Appalaches-12</c:v>
                      </c:pt>
                      <c:pt idx="12">
                        <c:v> Laval-13</c:v>
                      </c:pt>
                      <c:pt idx="13">
                        <c:v>Lanaudière-14</c:v>
                      </c:pt>
                      <c:pt idx="14">
                        <c:v>Laurentides-15</c:v>
                      </c:pt>
                      <c:pt idx="15">
                        <c:v>MONTÉRÉGIE -16</c:v>
                      </c:pt>
                      <c:pt idx="16">
                        <c:v>Nunavik -17</c:v>
                      </c:pt>
                      <c:pt idx="17">
                        <c:v>Terres-Cries-de-la-Baie-James-18</c:v>
                      </c:pt>
                    </c:strCache>
                  </c:strRef>
                </c:cat>
                <c:val>
                  <c:numRef>
                    <c:extLst>
                      <c:ext xmlns:c15="http://schemas.microsoft.com/office/drawing/2012/chart" uri="{02D57815-91ED-43cb-92C2-25804820EDAC}">
                        <c15:fullRef>
                          <c15:sqref>'Euthanasia Tables'!$F$273:$F$307</c15:sqref>
                        </c15:fullRef>
                        <c15:formulaRef>
                          <c15:sqref>('Euthanasia Tables'!$F$274:$F$276,'Euthanasia Tables'!$F$280:$F$282,'Euthanasia Tables'!$F$291:$F$295,'Euthanasia Tables'!$F$298:$F$302,'Euthanasia Tables'!$F$306:$F$307)</c15:sqref>
                        </c15:formulaRef>
                      </c:ext>
                    </c:extLst>
                    <c:numCache>
                      <c:formatCode>#,##0.00</c:formatCode>
                      <c:ptCount val="18"/>
                      <c:pt idx="0">
                        <c:v>0.53846153846153855</c:v>
                      </c:pt>
                      <c:pt idx="1">
                        <c:v>0.23076923076923078</c:v>
                      </c:pt>
                      <c:pt idx="3">
                        <c:v>0.61538461538461542</c:v>
                      </c:pt>
                      <c:pt idx="4">
                        <c:v>0.80769230769230771</c:v>
                      </c:pt>
                      <c:pt idx="6">
                        <c:v>0.42307692307692307</c:v>
                      </c:pt>
                      <c:pt idx="7">
                        <c:v>0.19230769230769229</c:v>
                      </c:pt>
                      <c:pt idx="8">
                        <c:v>3.8461538461538464E-2</c:v>
                      </c:pt>
                      <c:pt idx="9">
                        <c:v>0</c:v>
                      </c:pt>
                      <c:pt idx="11">
                        <c:v>0.65384615384615385</c:v>
                      </c:pt>
                      <c:pt idx="12">
                        <c:v>0.61538461538461542</c:v>
                      </c:pt>
                      <c:pt idx="13">
                        <c:v>0.46153846153846156</c:v>
                      </c:pt>
                      <c:pt idx="14">
                        <c:v>0.42307692307692307</c:v>
                      </c:pt>
                      <c:pt idx="16">
                        <c:v>0</c:v>
                      </c:pt>
                      <c:pt idx="17">
                        <c:v>0</c:v>
                      </c:pt>
                    </c:numCache>
                  </c:numRef>
                </c:val>
              </c15:ser>
            </c15:filteredBarSeries>
            <c15:filteredBarSeries>
              <c15:ser>
                <c:idx val="5"/>
                <c:order val="4"/>
                <c:tx>
                  <c:v>June-Dec 2016</c:v>
                </c:tx>
                <c:spPr>
                  <a:solidFill>
                    <a:schemeClr val="accent6"/>
                  </a:solidFill>
                  <a:ln>
                    <a:noFill/>
                  </a:ln>
                  <a:effectLst/>
                </c:spPr>
                <c:invertIfNegative val="0"/>
                <c:cat>
                  <c:strRef>
                    <c:extLst>
                      <c:ext xmlns:c15="http://schemas.microsoft.com/office/drawing/2012/chart" uri="{02D57815-91ED-43cb-92C2-25804820EDAC}">
                        <c15:fullRef>
                          <c15:sqref>'Euthanasia Tables'!$B$273:$B$307</c15:sqref>
                        </c15:fullRef>
                        <c15:formulaRef>
                          <c15:sqref>('Euthanasia Tables'!$B$274:$B$276,'Euthanasia Tables'!$B$280:$B$282,'Euthanasia Tables'!$B$291:$B$295,'Euthanasia Tables'!$B$298:$B$302,'Euthanasia Tables'!$B$306:$B$307)</c15:sqref>
                        </c15:formulaRef>
                      </c:ext>
                    </c:extLst>
                    <c:strCache>
                      <c:ptCount val="18"/>
                      <c:pt idx="0">
                        <c:v>Bas-Saint-Laurent-01</c:v>
                      </c:pt>
                      <c:pt idx="1">
                        <c:v>Saguenay Lac-Saint-Jean-02</c:v>
                      </c:pt>
                      <c:pt idx="2">
                        <c:v>NATIONAL CAPITAL-03</c:v>
                      </c:pt>
                      <c:pt idx="3">
                        <c:v>Mauricie-et-Centre-du-Québec-04</c:v>
                      </c:pt>
                      <c:pt idx="4">
                        <c:v>Estrie-05</c:v>
                      </c:pt>
                      <c:pt idx="5">
                        <c:v>MONTREAL -06</c:v>
                      </c:pt>
                      <c:pt idx="6">
                        <c:v>Outaouais-07</c:v>
                      </c:pt>
                      <c:pt idx="7">
                        <c:v>Abitibi-Témiscamingue-08</c:v>
                      </c:pt>
                      <c:pt idx="8">
                        <c:v>Côte-Nord-09</c:v>
                      </c:pt>
                      <c:pt idx="9">
                        <c:v>Nord du Quebec -10</c:v>
                      </c:pt>
                      <c:pt idx="10">
                        <c:v>GASPÉSPIE-ÎLES-DE-LA-MADELEINE -11</c:v>
                      </c:pt>
                      <c:pt idx="11">
                        <c:v>Chaudière-Appalaches-12</c:v>
                      </c:pt>
                      <c:pt idx="12">
                        <c:v> Laval-13</c:v>
                      </c:pt>
                      <c:pt idx="13">
                        <c:v>Lanaudière-14</c:v>
                      </c:pt>
                      <c:pt idx="14">
                        <c:v>Laurentides-15</c:v>
                      </c:pt>
                      <c:pt idx="15">
                        <c:v>MONTÉRÉGIE -16</c:v>
                      </c:pt>
                      <c:pt idx="16">
                        <c:v>Nunavik -17</c:v>
                      </c:pt>
                      <c:pt idx="17">
                        <c:v>Terres-Cries-de-la-Baie-James-18</c:v>
                      </c:pt>
                    </c:strCache>
                  </c:strRef>
                </c:cat>
                <c:val>
                  <c:numRef>
                    <c:extLst>
                      <c:ext xmlns:c15="http://schemas.microsoft.com/office/drawing/2012/chart" uri="{02D57815-91ED-43cb-92C2-25804820EDAC}">
                        <c15:fullRef>
                          <c15:sqref>'Euthanasia Tables'!$D$273:$D$307</c15:sqref>
                        </c15:fullRef>
                        <c15:formulaRef>
                          <c15:sqref>('Euthanasia Tables'!$D$274:$D$276,'Euthanasia Tables'!$D$280:$D$282,'Euthanasia Tables'!$D$291:$D$295,'Euthanasia Tables'!$D$298:$D$302,'Euthanasia Tables'!$D$306:$D$307)</c15:sqref>
                        </c15:formulaRef>
                      </c:ext>
                    </c:extLst>
                    <c:numCache>
                      <c:formatCode>#,##0.00</c:formatCode>
                      <c:ptCount val="18"/>
                      <c:pt idx="0">
                        <c:v>0.22950819672131148</c:v>
                      </c:pt>
                      <c:pt idx="1">
                        <c:v>0.19125683060109289</c:v>
                      </c:pt>
                      <c:pt idx="3">
                        <c:v>0.61202185792349728</c:v>
                      </c:pt>
                      <c:pt idx="4">
                        <c:v>0.72677595628415304</c:v>
                      </c:pt>
                      <c:pt idx="6">
                        <c:v>0.22950819672131148</c:v>
                      </c:pt>
                      <c:pt idx="7">
                        <c:v>0.11475409836065574</c:v>
                      </c:pt>
                      <c:pt idx="8">
                        <c:v>3.825136612021858E-2</c:v>
                      </c:pt>
                      <c:pt idx="9">
                        <c:v>0</c:v>
                      </c:pt>
                      <c:pt idx="11">
                        <c:v>0.53551912568306015</c:v>
                      </c:pt>
                      <c:pt idx="12">
                        <c:v>0.68852459016393441</c:v>
                      </c:pt>
                      <c:pt idx="13">
                        <c:v>0.84153005464480868</c:v>
                      </c:pt>
                      <c:pt idx="14">
                        <c:v>0.49726775956284153</c:v>
                      </c:pt>
                      <c:pt idx="16">
                        <c:v>0</c:v>
                      </c:pt>
                      <c:pt idx="17">
                        <c:v>0</c:v>
                      </c:pt>
                    </c:numCache>
                  </c:numRef>
                </c:val>
              </c15:ser>
            </c15:filteredBarSeries>
            <c15:filteredBarSeries>
              <c15:ser>
                <c:idx val="6"/>
                <c:order val="5"/>
                <c:tx>
                  <c:v>Dec-June 2016</c:v>
                </c:tx>
                <c:spPr>
                  <a:solidFill>
                    <a:schemeClr val="accent1">
                      <a:lumMod val="60000"/>
                    </a:schemeClr>
                  </a:solidFill>
                  <a:ln>
                    <a:noFill/>
                  </a:ln>
                  <a:effectLst/>
                </c:spPr>
                <c:invertIfNegative val="0"/>
                <c:cat>
                  <c:strRef>
                    <c:extLst>
                      <c:ext xmlns:c15="http://schemas.microsoft.com/office/drawing/2012/chart" uri="{02D57815-91ED-43cb-92C2-25804820EDAC}">
                        <c15:fullRef>
                          <c15:sqref>'Euthanasia Tables'!$B$273:$B$307</c15:sqref>
                        </c15:fullRef>
                        <c15:formulaRef>
                          <c15:sqref>('Euthanasia Tables'!$B$274:$B$276,'Euthanasia Tables'!$B$280:$B$282,'Euthanasia Tables'!$B$291:$B$295,'Euthanasia Tables'!$B$298:$B$302,'Euthanasia Tables'!$B$306:$B$307)</c15:sqref>
                        </c15:formulaRef>
                      </c:ext>
                    </c:extLst>
                    <c:strCache>
                      <c:ptCount val="18"/>
                      <c:pt idx="0">
                        <c:v>Bas-Saint-Laurent-01</c:v>
                      </c:pt>
                      <c:pt idx="1">
                        <c:v>Saguenay Lac-Saint-Jean-02</c:v>
                      </c:pt>
                      <c:pt idx="2">
                        <c:v>NATIONAL CAPITAL-03</c:v>
                      </c:pt>
                      <c:pt idx="3">
                        <c:v>Mauricie-et-Centre-du-Québec-04</c:v>
                      </c:pt>
                      <c:pt idx="4">
                        <c:v>Estrie-05</c:v>
                      </c:pt>
                      <c:pt idx="5">
                        <c:v>MONTREAL -06</c:v>
                      </c:pt>
                      <c:pt idx="6">
                        <c:v>Outaouais-07</c:v>
                      </c:pt>
                      <c:pt idx="7">
                        <c:v>Abitibi-Témiscamingue-08</c:v>
                      </c:pt>
                      <c:pt idx="8">
                        <c:v>Côte-Nord-09</c:v>
                      </c:pt>
                      <c:pt idx="9">
                        <c:v>Nord du Quebec -10</c:v>
                      </c:pt>
                      <c:pt idx="10">
                        <c:v>GASPÉSPIE-ÎLES-DE-LA-MADELEINE -11</c:v>
                      </c:pt>
                      <c:pt idx="11">
                        <c:v>Chaudière-Appalaches-12</c:v>
                      </c:pt>
                      <c:pt idx="12">
                        <c:v> Laval-13</c:v>
                      </c:pt>
                      <c:pt idx="13">
                        <c:v>Lanaudière-14</c:v>
                      </c:pt>
                      <c:pt idx="14">
                        <c:v>Laurentides-15</c:v>
                      </c:pt>
                      <c:pt idx="15">
                        <c:v>MONTÉRÉGIE -16</c:v>
                      </c:pt>
                      <c:pt idx="16">
                        <c:v>Nunavik -17</c:v>
                      </c:pt>
                      <c:pt idx="17">
                        <c:v>Terres-Cries-de-la-Baie-James-18</c:v>
                      </c:pt>
                    </c:strCache>
                  </c:strRef>
                </c:cat>
                <c:val>
                  <c:numRef>
                    <c:extLst>
                      <c:ext xmlns:c15="http://schemas.microsoft.com/office/drawing/2012/chart" uri="{02D57815-91ED-43cb-92C2-25804820EDAC}">
                        <c15:fullRef>
                          <c15:sqref>'Euthanasia Tables'!$C$273:$C$307</c15:sqref>
                        </c15:fullRef>
                        <c15:formulaRef>
                          <c15:sqref>('Euthanasia Tables'!$C$274:$C$276,'Euthanasia Tables'!$C$280:$C$282,'Euthanasia Tables'!$C$291:$C$295,'Euthanasia Tables'!$C$298:$C$302,'Euthanasia Tables'!$C$306:$C$307)</c15:sqref>
                        </c15:formulaRef>
                      </c:ext>
                    </c:extLst>
                    <c:numCache>
                      <c:formatCode>#,##0.00</c:formatCode>
                      <c:ptCount val="18"/>
                      <c:pt idx="0">
                        <c:v>0.11475409836065574</c:v>
                      </c:pt>
                      <c:pt idx="1">
                        <c:v>3.825136612021858E-2</c:v>
                      </c:pt>
                      <c:pt idx="3">
                        <c:v>0.34426229508196721</c:v>
                      </c:pt>
                      <c:pt idx="4">
                        <c:v>0.45901639344262296</c:v>
                      </c:pt>
                      <c:pt idx="6">
                        <c:v>0.19125683060109289</c:v>
                      </c:pt>
                      <c:pt idx="7">
                        <c:v>3.825136612021858E-2</c:v>
                      </c:pt>
                      <c:pt idx="8">
                        <c:v>3.825136612021858E-2</c:v>
                      </c:pt>
                      <c:pt idx="9">
                        <c:v>0</c:v>
                      </c:pt>
                      <c:pt idx="11">
                        <c:v>0.15300546448087432</c:v>
                      </c:pt>
                      <c:pt idx="12">
                        <c:v>0.15300546448087432</c:v>
                      </c:pt>
                      <c:pt idx="13">
                        <c:v>0.45901639344262296</c:v>
                      </c:pt>
                      <c:pt idx="14">
                        <c:v>0.34426229508196721</c:v>
                      </c:pt>
                      <c:pt idx="16">
                        <c:v>0</c:v>
                      </c:pt>
                      <c:pt idx="17">
                        <c:v>0</c:v>
                      </c:pt>
                    </c:numCache>
                  </c:numRef>
                </c:val>
              </c15:ser>
            </c15:filteredBarSeries>
          </c:ext>
        </c:extLst>
      </c:barChart>
      <c:catAx>
        <c:axId val="4311190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107288"/>
        <c:crosses val="autoZero"/>
        <c:auto val="1"/>
        <c:lblAlgn val="ctr"/>
        <c:lblOffset val="100"/>
        <c:noMultiLvlLbl val="0"/>
      </c:catAx>
      <c:valAx>
        <c:axId val="431107288"/>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11904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7. Euthanasia Provided Weekly </a:t>
            </a:r>
            <a:r>
              <a:rPr lang="en-US" baseline="0"/>
              <a:t>Province Wide</a:t>
            </a:r>
          </a:p>
          <a:p>
            <a:pPr>
              <a:defRPr/>
            </a:pPr>
            <a:r>
              <a:rPr lang="en-US" baseline="0"/>
              <a:t>Quebec: 2016 and 2017</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v>2016</c:v>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'Euthanasia Tables'!$B$273:$B$307</c15:sqref>
                  </c15:fullRef>
                </c:ext>
              </c:extLst>
              <c:f>'Euthanasia Tables'!$B$273</c:f>
              <c:strCache>
                <c:ptCount val="1"/>
                <c:pt idx="0">
                  <c:v>Province Wide</c:v>
                </c:pt>
              </c:strCache>
            </c:strRef>
          </c:cat>
          <c:val>
            <c:numRef>
              <c:extLst>
                <c:ext xmlns:c15="http://schemas.microsoft.com/office/drawing/2012/chart" uri="{02D57815-91ED-43cb-92C2-25804820EDAC}">
                  <c15:fullRef>
                    <c15:sqref>'Euthanasia Tables'!$E$273:$E$307</c15:sqref>
                  </c15:fullRef>
                </c:ext>
              </c:extLst>
              <c:f>'Euthanasia Tables'!$E$273</c:f>
              <c:numCache>
                <c:formatCode>#,##0.00</c:formatCode>
                <c:ptCount val="1"/>
                <c:pt idx="0" formatCode="0.00">
                  <c:v>8.7068493150684922</c:v>
                </c:pt>
              </c:numCache>
            </c:numRef>
          </c:val>
        </c:ser>
        <c:ser>
          <c:idx val="0"/>
          <c:order val="1"/>
          <c:tx>
            <c:v>2017</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'Euthanasia Tables'!$B$273:$B$307</c15:sqref>
                  </c15:fullRef>
                </c:ext>
              </c:extLst>
              <c:f>'Euthanasia Tables'!$B$273</c:f>
              <c:strCache>
                <c:ptCount val="1"/>
                <c:pt idx="0">
                  <c:v>Province Wide</c:v>
                </c:pt>
              </c:strCache>
            </c:strRef>
          </c:cat>
          <c:val>
            <c:numRef>
              <c:extLst>
                <c:ext xmlns:c15="http://schemas.microsoft.com/office/drawing/2012/chart" uri="{02D57815-91ED-43cb-92C2-25804820EDAC}">
                  <c15:fullRef>
                    <c15:sqref>'Euthanasia Tables'!$H$273:$H$307</c15:sqref>
                  </c15:fullRef>
                </c:ext>
              </c:extLst>
              <c:f>'Euthanasia Tables'!$H$273</c:f>
              <c:numCache>
                <c:formatCode>#,##0.00</c:formatCode>
                <c:ptCount val="1"/>
                <c:pt idx="0" formatCode="0.00">
                  <c:v>14.517808219178082</c:v>
                </c:pt>
              </c:numCache>
            </c:numRef>
          </c:val>
        </c:ser>
        <c:dLbls>
          <c:dLblPos val="outEnd"/>
          <c:showLegendKey val="0"/>
          <c:showVal val="1"/>
          <c:showCatName val="0"/>
          <c:showSerName val="0"/>
          <c:showPercent val="0"/>
          <c:showBubbleSize val="0"/>
        </c:dLbls>
        <c:gapWidth val="182"/>
        <c:axId val="431112776"/>
        <c:axId val="431107680"/>
        <c:extLst>
          <c:ext xmlns:c15="http://schemas.microsoft.com/office/drawing/2012/chart" uri="{02D57815-91ED-43cb-92C2-25804820EDAC}">
            <c15:filteredBarSeries>
              <c15:ser>
                <c:idx val="1"/>
                <c:order val="2"/>
                <c:tx>
                  <c:v>June-Dec 2017</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'Euthanasia Tables'!$B$273:$B$307</c15:sqref>
                        </c15:fullRef>
                        <c15:formulaRef>
                          <c15:sqref>'Euthanasia Tables'!$B$273</c15:sqref>
                        </c15:formulaRef>
                      </c:ext>
                    </c:extLst>
                    <c:strCache>
                      <c:ptCount val="1"/>
                      <c:pt idx="0">
                        <c:v>Province Wide</c:v>
                      </c:pt>
                    </c:strCache>
                  </c:strRef>
                </c:cat>
                <c:val>
                  <c:numRef>
                    <c:extLst>
                      <c:ext uri="{02D57815-91ED-43cb-92C2-25804820EDAC}">
                        <c15:fullRef>
                          <c15:sqref>'Euthanasia Tables'!$G$273:$G$307</c15:sqref>
                        </c15:fullRef>
                        <c15:formulaRef>
                          <c15:sqref>'Euthanasia Tables'!$G$273</c15:sqref>
                        </c15:formulaRef>
                      </c:ext>
                    </c:extLst>
                    <c:numCache>
                      <c:formatCode>#,##0.00</c:formatCode>
                      <c:ptCount val="1"/>
                    </c:numCache>
                  </c:numRef>
                </c:val>
              </c15:ser>
            </c15:filteredBarSeries>
            <c15:filteredBarSeries>
              <c15:ser>
                <c:idx val="2"/>
                <c:order val="3"/>
                <c:tx>
                  <c:v>Dec-June 2017</c:v>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'Euthanasia Tables'!$B$273:$B$307</c15:sqref>
                        </c15:fullRef>
                        <c15:formulaRef>
                          <c15:sqref>'Euthanasia Tables'!$B$273</c15:sqref>
                        </c15:formulaRef>
                      </c:ext>
                    </c:extLst>
                    <c:strCache>
                      <c:ptCount val="1"/>
                      <c:pt idx="0">
                        <c:v>Province Wide</c:v>
                      </c:pt>
                    </c:strCache>
                  </c:strRef>
                </c:cat>
                <c:val>
                  <c:numRef>
                    <c:extLst>
                      <c:ext xmlns:c15="http://schemas.microsoft.com/office/drawing/2012/chart" uri="{02D57815-91ED-43cb-92C2-25804820EDAC}">
                        <c15:fullRef>
                          <c15:sqref>'Euthanasia Tables'!$F$273:$F$307</c15:sqref>
                        </c15:fullRef>
                        <c15:formulaRef>
                          <c15:sqref>'Euthanasia Tables'!$F$273</c15:sqref>
                        </c15:formulaRef>
                      </c:ext>
                    </c:extLst>
                    <c:numCache>
                      <c:formatCode>#,##0.00</c:formatCode>
                      <c:ptCount val="1"/>
                    </c:numCache>
                  </c:numRef>
                </c:val>
              </c15:ser>
            </c15:filteredBarSeries>
            <c15:filteredBarSeries>
              <c15:ser>
                <c:idx val="5"/>
                <c:order val="4"/>
                <c:tx>
                  <c:v>June-Dec 2016</c:v>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'Euthanasia Tables'!$B$273:$B$307</c15:sqref>
                        </c15:fullRef>
                        <c15:formulaRef>
                          <c15:sqref>'Euthanasia Tables'!$B$273</c15:sqref>
                        </c15:formulaRef>
                      </c:ext>
                    </c:extLst>
                    <c:strCache>
                      <c:ptCount val="1"/>
                      <c:pt idx="0">
                        <c:v>Province Wide</c:v>
                      </c:pt>
                    </c:strCache>
                  </c:strRef>
                </c:cat>
                <c:val>
                  <c:numRef>
                    <c:extLst>
                      <c:ext xmlns:c15="http://schemas.microsoft.com/office/drawing/2012/chart" uri="{02D57815-91ED-43cb-92C2-25804820EDAC}">
                        <c15:fullRef>
                          <c15:sqref>'Euthanasia Tables'!$D$273:$D$307</c15:sqref>
                        </c15:fullRef>
                        <c15:formulaRef>
                          <c15:sqref>'Euthanasia Tables'!$D$273</c15:sqref>
                        </c15:formulaRef>
                      </c:ext>
                    </c:extLst>
                    <c:numCache>
                      <c:formatCode>#,##0.00</c:formatCode>
                      <c:ptCount val="1"/>
                    </c:numCache>
                  </c:numRef>
                </c:val>
              </c15:ser>
            </c15:filteredBarSeries>
            <c15:filteredBarSeries>
              <c15:ser>
                <c:idx val="6"/>
                <c:order val="5"/>
                <c:tx>
                  <c:v>Dec-June 2016</c:v>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'Euthanasia Tables'!$B$273:$B$307</c15:sqref>
                        </c15:fullRef>
                        <c15:formulaRef>
                          <c15:sqref>'Euthanasia Tables'!$B$273</c15:sqref>
                        </c15:formulaRef>
                      </c:ext>
                    </c:extLst>
                    <c:strCache>
                      <c:ptCount val="1"/>
                      <c:pt idx="0">
                        <c:v>Province Wide</c:v>
                      </c:pt>
                    </c:strCache>
                  </c:strRef>
                </c:cat>
                <c:val>
                  <c:numRef>
                    <c:extLst>
                      <c:ext xmlns:c15="http://schemas.microsoft.com/office/drawing/2012/chart" uri="{02D57815-91ED-43cb-92C2-25804820EDAC}">
                        <c15:fullRef>
                          <c15:sqref>'Euthanasia Tables'!$C$273:$C$307</c15:sqref>
                        </c15:fullRef>
                        <c15:formulaRef>
                          <c15:sqref>'Euthanasia Tables'!$C$273</c15:sqref>
                        </c15:formulaRef>
                      </c:ext>
                    </c:extLst>
                    <c:numCache>
                      <c:formatCode>#,##0.00</c:formatCode>
                      <c:ptCount val="1"/>
                    </c:numCache>
                  </c:numRef>
                </c:val>
              </c15:ser>
            </c15:filteredBarSeries>
          </c:ext>
        </c:extLst>
      </c:barChart>
      <c:catAx>
        <c:axId val="431112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107680"/>
        <c:crosses val="autoZero"/>
        <c:auto val="1"/>
        <c:lblAlgn val="ctr"/>
        <c:lblOffset val="100"/>
        <c:noMultiLvlLbl val="0"/>
      </c:catAx>
      <c:valAx>
        <c:axId val="4311076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112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1. Euthanasia Not Provided (Of All Requests Province Wide)</a:t>
            </a:r>
          </a:p>
          <a:p>
            <a:pPr>
              <a:defRPr/>
            </a:pPr>
            <a:r>
              <a:rPr lang="en-US" baseline="0"/>
              <a:t>Quebec: 2016 and 2017</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v>2016</c:v>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'Euthanasia Tables'!$B$312:$B$320</c15:sqref>
                  </c15:fullRef>
                </c:ext>
              </c:extLst>
              <c:f>'Euthanasia Tables'!$B$312</c:f>
              <c:strCache>
                <c:ptCount val="1"/>
                <c:pt idx="0">
                  <c:v>Province Wide</c:v>
                </c:pt>
              </c:strCache>
            </c:strRef>
          </c:cat>
          <c:val>
            <c:numRef>
              <c:extLst>
                <c:ext xmlns:c15="http://schemas.microsoft.com/office/drawing/2012/chart" uri="{02D57815-91ED-43cb-92C2-25804820EDAC}">
                  <c15:fullRef>
                    <c15:sqref>'Euthanasia Tables'!$E$312:$E$320</c15:sqref>
                  </c15:fullRef>
                </c:ext>
              </c:extLst>
              <c:f>'Euthanasia Tables'!$E$312</c:f>
              <c:numCache>
                <c:formatCode>#,##0</c:formatCode>
                <c:ptCount val="1"/>
                <c:pt idx="0">
                  <c:v>263</c:v>
                </c:pt>
              </c:numCache>
            </c:numRef>
          </c:val>
        </c:ser>
        <c:ser>
          <c:idx val="0"/>
          <c:order val="1"/>
          <c:tx>
            <c:v>2017</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'Euthanasia Tables'!$B$312:$B$320</c15:sqref>
                  </c15:fullRef>
                </c:ext>
              </c:extLst>
              <c:f>'Euthanasia Tables'!$B$312</c:f>
              <c:strCache>
                <c:ptCount val="1"/>
                <c:pt idx="0">
                  <c:v>Province Wide</c:v>
                </c:pt>
              </c:strCache>
            </c:strRef>
          </c:cat>
          <c:val>
            <c:numRef>
              <c:extLst>
                <c:ext xmlns:c15="http://schemas.microsoft.com/office/drawing/2012/chart" uri="{02D57815-91ED-43cb-92C2-25804820EDAC}">
                  <c15:fullRef>
                    <c15:sqref>'Euthanasia Tables'!$H$312:$H$320</c15:sqref>
                  </c15:fullRef>
                </c:ext>
              </c:extLst>
              <c:f>'Euthanasia Tables'!$H$312</c:f>
              <c:numCache>
                <c:formatCode>#,##0</c:formatCode>
                <c:ptCount val="1"/>
                <c:pt idx="0">
                  <c:v>434</c:v>
                </c:pt>
              </c:numCache>
            </c:numRef>
          </c:val>
        </c:ser>
        <c:dLbls>
          <c:dLblPos val="outEnd"/>
          <c:showLegendKey val="0"/>
          <c:showVal val="1"/>
          <c:showCatName val="0"/>
          <c:showSerName val="0"/>
          <c:showPercent val="0"/>
          <c:showBubbleSize val="0"/>
        </c:dLbls>
        <c:gapWidth val="182"/>
        <c:axId val="431115128"/>
        <c:axId val="431115912"/>
      </c:barChart>
      <c:catAx>
        <c:axId val="431115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115912"/>
        <c:crosses val="autoZero"/>
        <c:auto val="1"/>
        <c:lblAlgn val="ctr"/>
        <c:lblOffset val="100"/>
        <c:noMultiLvlLbl val="0"/>
      </c:catAx>
      <c:valAx>
        <c:axId val="431115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115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3. Reasons</a:t>
            </a:r>
            <a:r>
              <a:rPr lang="en-US" baseline="0"/>
              <a:t> Euthanasia Not Provided (Of All Requests Province Wide)</a:t>
            </a:r>
          </a:p>
          <a:p>
            <a:pPr>
              <a:defRPr/>
            </a:pPr>
            <a:r>
              <a:rPr lang="en-US" baseline="0"/>
              <a:t>Quebec: 2016 and 2017</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2017</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'Euthanasia Tables'!$B$312:$B$320</c15:sqref>
                  </c15:fullRef>
                </c:ext>
              </c:extLst>
              <c:f>'Euthanasia Tables'!$B$313:$B$320</c:f>
              <c:strCache>
                <c:ptCount val="8"/>
                <c:pt idx="0">
                  <c:v>Not Qualified</c:v>
                </c:pt>
                <c:pt idx="1">
                  <c:v>Request Withdrawn</c:v>
                </c:pt>
                <c:pt idx="2">
                  <c:v>Opted for Continuous Palliative Sedation</c:v>
                </c:pt>
                <c:pt idx="3">
                  <c:v>Patient Died Before</c:v>
                </c:pt>
                <c:pt idx="4">
                  <c:v>Patient Became Incompetent</c:v>
                </c:pt>
                <c:pt idx="5">
                  <c:v>Being Processed</c:v>
                </c:pt>
                <c:pt idx="6">
                  <c:v>Other</c:v>
                </c:pt>
                <c:pt idx="7">
                  <c:v>Reasons Not Reported</c:v>
                </c:pt>
              </c:strCache>
            </c:strRef>
          </c:cat>
          <c:val>
            <c:numRef>
              <c:extLst>
                <c:ext xmlns:c15="http://schemas.microsoft.com/office/drawing/2012/chart" uri="{02D57815-91ED-43cb-92C2-25804820EDAC}">
                  <c15:fullRef>
                    <c15:sqref>'Euthanasia Tables'!$H$312:$H$320</c15:sqref>
                  </c15:fullRef>
                </c:ext>
              </c:extLst>
              <c:f>'Euthanasia Tables'!$H$313:$H$320</c:f>
              <c:numCache>
                <c:formatCode>#,##0</c:formatCode>
                <c:ptCount val="8"/>
                <c:pt idx="0">
                  <c:v>93</c:v>
                </c:pt>
                <c:pt idx="1">
                  <c:v>76</c:v>
                </c:pt>
                <c:pt idx="2">
                  <c:v>34</c:v>
                </c:pt>
                <c:pt idx="3">
                  <c:v>127</c:v>
                </c:pt>
                <c:pt idx="4">
                  <c:v>52</c:v>
                </c:pt>
                <c:pt idx="5">
                  <c:v>23</c:v>
                </c:pt>
                <c:pt idx="6">
                  <c:v>23</c:v>
                </c:pt>
                <c:pt idx="7">
                  <c:v>6</c:v>
                </c:pt>
              </c:numCache>
            </c:numRef>
          </c:val>
        </c:ser>
        <c:ser>
          <c:idx val="1"/>
          <c:order val="1"/>
          <c:tx>
            <c:v>2016</c:v>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'Euthanasia Tables'!$B$312:$B$320</c15:sqref>
                  </c15:fullRef>
                </c:ext>
              </c:extLst>
              <c:f>'Euthanasia Tables'!$B$313:$B$320</c:f>
              <c:strCache>
                <c:ptCount val="8"/>
                <c:pt idx="0">
                  <c:v>Not Qualified</c:v>
                </c:pt>
                <c:pt idx="1">
                  <c:v>Request Withdrawn</c:v>
                </c:pt>
                <c:pt idx="2">
                  <c:v>Opted for Continuous Palliative Sedation</c:v>
                </c:pt>
                <c:pt idx="3">
                  <c:v>Patient Died Before</c:v>
                </c:pt>
                <c:pt idx="4">
                  <c:v>Patient Became Incompetent</c:v>
                </c:pt>
                <c:pt idx="5">
                  <c:v>Being Processed</c:v>
                </c:pt>
                <c:pt idx="6">
                  <c:v>Other</c:v>
                </c:pt>
                <c:pt idx="7">
                  <c:v>Reasons Not Reported</c:v>
                </c:pt>
              </c:strCache>
            </c:strRef>
          </c:cat>
          <c:val>
            <c:numRef>
              <c:extLst>
                <c:ext xmlns:c15="http://schemas.microsoft.com/office/drawing/2012/chart" uri="{02D57815-91ED-43cb-92C2-25804820EDAC}">
                  <c15:fullRef>
                    <c15:sqref>'Euthanasia Tables'!$E$312:$E$320</c15:sqref>
                  </c15:fullRef>
                </c:ext>
              </c:extLst>
              <c:f>'Euthanasia Tables'!$E$313:$E$320</c:f>
              <c:numCache>
                <c:formatCode>#,##0</c:formatCode>
                <c:ptCount val="8"/>
                <c:pt idx="0">
                  <c:v>75</c:v>
                </c:pt>
                <c:pt idx="1">
                  <c:v>33</c:v>
                </c:pt>
                <c:pt idx="2">
                  <c:v>26</c:v>
                </c:pt>
                <c:pt idx="3">
                  <c:v>66</c:v>
                </c:pt>
                <c:pt idx="4">
                  <c:v>26</c:v>
                </c:pt>
                <c:pt idx="5">
                  <c:v>22</c:v>
                </c:pt>
                <c:pt idx="6">
                  <c:v>12</c:v>
                </c:pt>
                <c:pt idx="7">
                  <c:v>3</c:v>
                </c:pt>
              </c:numCache>
            </c:numRef>
          </c:val>
        </c:ser>
        <c:dLbls>
          <c:dLblPos val="outEnd"/>
          <c:showLegendKey val="0"/>
          <c:showVal val="1"/>
          <c:showCatName val="0"/>
          <c:showSerName val="0"/>
          <c:showPercent val="0"/>
          <c:showBubbleSize val="0"/>
        </c:dLbls>
        <c:gapWidth val="182"/>
        <c:axId val="431115520"/>
        <c:axId val="431112384"/>
      </c:barChart>
      <c:catAx>
        <c:axId val="4311155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112384"/>
        <c:crosses val="autoZero"/>
        <c:auto val="1"/>
        <c:lblAlgn val="ctr"/>
        <c:lblOffset val="100"/>
        <c:noMultiLvlLbl val="0"/>
      </c:catAx>
      <c:valAx>
        <c:axId val="4311123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115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 Euthanasia Not Provided (As Percentage Of All Requests Province Wide)</a:t>
            </a:r>
          </a:p>
          <a:p>
            <a:pPr>
              <a:defRPr/>
            </a:pPr>
            <a:r>
              <a:rPr lang="en-US"/>
              <a:t>Quebec: 2016</a:t>
            </a:r>
            <a:r>
              <a:rPr lang="en-US" baseline="0"/>
              <a:t> and </a:t>
            </a:r>
            <a:r>
              <a:rPr lang="en-US"/>
              <a:t>2017</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v>2016</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'Euthanasia Tables'!$B$324:$B$332</c15:sqref>
                  </c15:fullRef>
                </c:ext>
              </c:extLst>
              <c:f>'Euthanasia Tables'!$B$324</c:f>
              <c:strCache>
                <c:ptCount val="1"/>
                <c:pt idx="0">
                  <c:v>Province Wide</c:v>
                </c:pt>
              </c:strCache>
            </c:strRef>
          </c:cat>
          <c:val>
            <c:numRef>
              <c:extLst>
                <c:ext xmlns:c15="http://schemas.microsoft.com/office/drawing/2012/chart" uri="{02D57815-91ED-43cb-92C2-25804820EDAC}">
                  <c15:fullRef>
                    <c15:sqref>'Euthanasia Tables'!$E$324:$E$332</c15:sqref>
                  </c15:fullRef>
                </c:ext>
              </c:extLst>
              <c:f>'Euthanasia Tables'!$E$324</c:f>
              <c:numCache>
                <c:formatCode>0%</c:formatCode>
                <c:ptCount val="1"/>
                <c:pt idx="0">
                  <c:v>0.36834733893557425</c:v>
                </c:pt>
              </c:numCache>
            </c:numRef>
          </c:val>
        </c:ser>
        <c:ser>
          <c:idx val="0"/>
          <c:order val="1"/>
          <c:tx>
            <c:v>2017</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'Euthanasia Tables'!$B$324:$B$332</c15:sqref>
                  </c15:fullRef>
                </c:ext>
              </c:extLst>
              <c:f>'Euthanasia Tables'!$B$324</c:f>
              <c:strCache>
                <c:ptCount val="1"/>
                <c:pt idx="0">
                  <c:v>Province Wide</c:v>
                </c:pt>
              </c:strCache>
            </c:strRef>
          </c:cat>
          <c:val>
            <c:numRef>
              <c:extLst>
                <c:ext xmlns:c15="http://schemas.microsoft.com/office/drawing/2012/chart" uri="{02D57815-91ED-43cb-92C2-25804820EDAC}">
                  <c15:fullRef>
                    <c15:sqref>'Euthanasia Tables'!$H$324:$H$332</c15:sqref>
                  </c15:fullRef>
                </c:ext>
              </c:extLst>
              <c:f>'Euthanasia Tables'!$H$324</c:f>
              <c:numCache>
                <c:formatCode>0%</c:formatCode>
                <c:ptCount val="1"/>
                <c:pt idx="0">
                  <c:v>0.36842105263157893</c:v>
                </c:pt>
              </c:numCache>
            </c:numRef>
          </c:val>
        </c:ser>
        <c:dLbls>
          <c:dLblPos val="outEnd"/>
          <c:showLegendKey val="0"/>
          <c:showVal val="1"/>
          <c:showCatName val="0"/>
          <c:showSerName val="0"/>
          <c:showPercent val="0"/>
          <c:showBubbleSize val="0"/>
        </c:dLbls>
        <c:gapWidth val="182"/>
        <c:axId val="431108464"/>
        <c:axId val="431111600"/>
      </c:barChart>
      <c:catAx>
        <c:axId val="431108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111600"/>
        <c:crosses val="autoZero"/>
        <c:auto val="1"/>
        <c:lblAlgn val="ctr"/>
        <c:lblOffset val="100"/>
        <c:noMultiLvlLbl val="0"/>
      </c:catAx>
      <c:valAx>
        <c:axId val="431111600"/>
        <c:scaling>
          <c:orientation val="minMax"/>
          <c:max val="0.5"/>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10846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4. Reasons Euthanasia Not Provided (Percentage Of All Requests Province Wide)</a:t>
            </a:r>
          </a:p>
          <a:p>
            <a:pPr>
              <a:defRPr/>
            </a:pPr>
            <a:r>
              <a:rPr lang="en-US"/>
              <a:t>Quebec: 2016 and 2017</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2017</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'Euthanasia Tables'!$B$324:$B$332</c15:sqref>
                  </c15:fullRef>
                </c:ext>
              </c:extLst>
              <c:f>'Euthanasia Tables'!$B$325:$B$332</c:f>
              <c:strCache>
                <c:ptCount val="8"/>
                <c:pt idx="0">
                  <c:v>Not Qualified</c:v>
                </c:pt>
                <c:pt idx="1">
                  <c:v>Request Withdrawn</c:v>
                </c:pt>
                <c:pt idx="2">
                  <c:v>Opted for Continuous Palliative Sedation</c:v>
                </c:pt>
                <c:pt idx="3">
                  <c:v>Patient Died Before</c:v>
                </c:pt>
                <c:pt idx="4">
                  <c:v>Patient Became Incompetent</c:v>
                </c:pt>
                <c:pt idx="5">
                  <c:v>Being Processed</c:v>
                </c:pt>
                <c:pt idx="6">
                  <c:v>Other</c:v>
                </c:pt>
                <c:pt idx="7">
                  <c:v>Reasons Not Reported</c:v>
                </c:pt>
              </c:strCache>
            </c:strRef>
          </c:cat>
          <c:val>
            <c:numRef>
              <c:extLst>
                <c:ext xmlns:c15="http://schemas.microsoft.com/office/drawing/2012/chart" uri="{02D57815-91ED-43cb-92C2-25804820EDAC}">
                  <c15:fullRef>
                    <c15:sqref>'Euthanasia Tables'!$H$324:$H$332</c15:sqref>
                  </c15:fullRef>
                </c:ext>
              </c:extLst>
              <c:f>'Euthanasia Tables'!$H$325:$H$332</c:f>
              <c:numCache>
                <c:formatCode>0%</c:formatCode>
                <c:ptCount val="8"/>
                <c:pt idx="0">
                  <c:v>7.8947368421052627E-2</c:v>
                </c:pt>
                <c:pt idx="1">
                  <c:v>6.4516129032258063E-2</c:v>
                </c:pt>
                <c:pt idx="2">
                  <c:v>2.8862478777589132E-2</c:v>
                </c:pt>
                <c:pt idx="3">
                  <c:v>0.10780984719864177</c:v>
                </c:pt>
                <c:pt idx="4">
                  <c:v>4.4142614601018676E-2</c:v>
                </c:pt>
                <c:pt idx="5">
                  <c:v>1.9524617996604415E-2</c:v>
                </c:pt>
                <c:pt idx="6">
                  <c:v>1.9524617996604415E-2</c:v>
                </c:pt>
                <c:pt idx="7">
                  <c:v>5.0933786078098476E-3</c:v>
                </c:pt>
              </c:numCache>
            </c:numRef>
          </c:val>
        </c:ser>
        <c:ser>
          <c:idx val="1"/>
          <c:order val="1"/>
          <c:tx>
            <c:v>2016</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'Euthanasia Tables'!$B$324:$B$332</c15:sqref>
                  </c15:fullRef>
                </c:ext>
              </c:extLst>
              <c:f>'Euthanasia Tables'!$B$325:$B$332</c:f>
              <c:strCache>
                <c:ptCount val="8"/>
                <c:pt idx="0">
                  <c:v>Not Qualified</c:v>
                </c:pt>
                <c:pt idx="1">
                  <c:v>Request Withdrawn</c:v>
                </c:pt>
                <c:pt idx="2">
                  <c:v>Opted for Continuous Palliative Sedation</c:v>
                </c:pt>
                <c:pt idx="3">
                  <c:v>Patient Died Before</c:v>
                </c:pt>
                <c:pt idx="4">
                  <c:v>Patient Became Incompetent</c:v>
                </c:pt>
                <c:pt idx="5">
                  <c:v>Being Processed</c:v>
                </c:pt>
                <c:pt idx="6">
                  <c:v>Other</c:v>
                </c:pt>
                <c:pt idx="7">
                  <c:v>Reasons Not Reported</c:v>
                </c:pt>
              </c:strCache>
            </c:strRef>
          </c:cat>
          <c:val>
            <c:numRef>
              <c:extLst>
                <c:ext xmlns:c15="http://schemas.microsoft.com/office/drawing/2012/chart" uri="{02D57815-91ED-43cb-92C2-25804820EDAC}">
                  <c15:fullRef>
                    <c15:sqref>'Euthanasia Tables'!$E$324:$E$332</c15:sqref>
                  </c15:fullRef>
                </c:ext>
              </c:extLst>
              <c:f>'Euthanasia Tables'!$E$325:$E$332</c:f>
              <c:numCache>
                <c:formatCode>0%</c:formatCode>
                <c:ptCount val="8"/>
                <c:pt idx="0">
                  <c:v>0.10504201680672269</c:v>
                </c:pt>
                <c:pt idx="1">
                  <c:v>4.6218487394957986E-2</c:v>
                </c:pt>
                <c:pt idx="2">
                  <c:v>3.6414565826330535E-2</c:v>
                </c:pt>
                <c:pt idx="3">
                  <c:v>9.2436974789915971E-2</c:v>
                </c:pt>
                <c:pt idx="4">
                  <c:v>3.6414565826330535E-2</c:v>
                </c:pt>
                <c:pt idx="5">
                  <c:v>3.081232492997199E-2</c:v>
                </c:pt>
                <c:pt idx="6">
                  <c:v>1.680672268907563E-2</c:v>
                </c:pt>
                <c:pt idx="7">
                  <c:v>4.2016806722689074E-3</c:v>
                </c:pt>
              </c:numCache>
            </c:numRef>
          </c:val>
        </c:ser>
        <c:dLbls>
          <c:dLblPos val="outEnd"/>
          <c:showLegendKey val="0"/>
          <c:showVal val="1"/>
          <c:showCatName val="0"/>
          <c:showSerName val="0"/>
          <c:showPercent val="0"/>
          <c:showBubbleSize val="0"/>
        </c:dLbls>
        <c:gapWidth val="182"/>
        <c:axId val="431111992"/>
        <c:axId val="431109248"/>
      </c:barChart>
      <c:catAx>
        <c:axId val="4311119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109248"/>
        <c:crosses val="autoZero"/>
        <c:auto val="1"/>
        <c:lblAlgn val="ctr"/>
        <c:lblOffset val="100"/>
        <c:noMultiLvlLbl val="0"/>
      </c:catAx>
      <c:valAx>
        <c:axId val="431109248"/>
        <c:scaling>
          <c:orientation val="minMax"/>
          <c:max val="0.2"/>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11199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1. Euthanasia</a:t>
            </a:r>
            <a:r>
              <a:rPr lang="en-US" baseline="0"/>
              <a:t> &amp; Mortality from Selected Natural Causes Per 100,000 Population</a:t>
            </a:r>
            <a:endParaRPr lang="en-US"/>
          </a:p>
          <a:p>
            <a:pPr>
              <a:defRPr/>
            </a:pPr>
            <a:r>
              <a:rPr lang="en-US"/>
              <a:t>Quebec:</a:t>
            </a:r>
            <a:r>
              <a:rPr lang="en-US" baseline="0"/>
              <a:t> </a:t>
            </a:r>
            <a:r>
              <a:rPr lang="en-US"/>
              <a:t>2015-2017</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1"/>
          <c:order val="0"/>
          <c:tx>
            <c:strRef>
              <c:f>'Mortality Table'!$B$5</c:f>
              <c:strCache>
                <c:ptCount val="1"/>
                <c:pt idx="0">
                  <c:v>2016-2017: Province Wide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'Mortality Table'!$C$3:$K$3</c15:sqref>
                  </c15:fullRef>
                </c:ext>
              </c:extLst>
              <c:f>('Mortality Table'!$C$3,'Mortality Table'!$E$3:$J$3)</c:f>
              <c:strCache>
                <c:ptCount val="7"/>
                <c:pt idx="0">
                  <c:v>Euthanasia </c:v>
                </c:pt>
                <c:pt idx="1">
                  <c:v>Suicide
(2014)</c:v>
                </c:pt>
                <c:pt idx="2">
                  <c:v>Tumours* </c:v>
                </c:pt>
                <c:pt idx="3">
                  <c:v>Endocrinal, Nutritional, &amp; Metabolic Disorders*</c:v>
                </c:pt>
                <c:pt idx="4">
                  <c:v>Alzheimer's Disease*</c:v>
                </c:pt>
                <c:pt idx="5">
                  <c:v>Myocardial Infarction*</c:v>
                </c:pt>
                <c:pt idx="6">
                  <c:v>Respiratory Disorders*</c:v>
                </c:pt>
              </c:strCache>
            </c:strRef>
          </c:cat>
          <c:val>
            <c:numRef>
              <c:extLst>
                <c:ext xmlns:c15="http://schemas.microsoft.com/office/drawing/2012/chart" uri="{02D57815-91ED-43cb-92C2-25804820EDAC}">
                  <c15:fullRef>
                    <c15:sqref>'Mortality Table'!$C$5:$K$5</c15:sqref>
                  </c15:fullRef>
                </c:ext>
              </c:extLst>
              <c:f>('Mortality Table'!$C$5,'Mortality Table'!$E$5:$J$5)</c:f>
              <c:numCache>
                <c:formatCode>0.00</c:formatCode>
                <c:ptCount val="7"/>
                <c:pt idx="0" formatCode="0.0">
                  <c:v>8.9852730543768082</c:v>
                </c:pt>
                <c:pt idx="1" formatCode="0.0">
                  <c:v>13.610288219571595</c:v>
                </c:pt>
                <c:pt idx="2" formatCode="#,##0">
                  <c:v>257.62709755055016</c:v>
                </c:pt>
                <c:pt idx="3" formatCode="#,##0">
                  <c:v>20.821735786054031</c:v>
                </c:pt>
                <c:pt idx="4" formatCode="#,##0">
                  <c:v>29.904320534108635</c:v>
                </c:pt>
                <c:pt idx="5" formatCode="#,##0">
                  <c:v>44.551334673263888</c:v>
                </c:pt>
                <c:pt idx="6" formatCode="#,##0">
                  <c:v>74.300090514718093</c:v>
                </c:pt>
              </c:numCache>
            </c:numRef>
          </c:val>
        </c:ser>
        <c:ser>
          <c:idx val="0"/>
          <c:order val="1"/>
          <c:tx>
            <c:strRef>
              <c:f>'Mortality Table'!$B$4</c:f>
              <c:strCache>
                <c:ptCount val="1"/>
                <c:pt idx="0">
                  <c:v>2015-2016: Province Wide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'Mortality Table'!$C$3:$K$3</c15:sqref>
                  </c15:fullRef>
                </c:ext>
              </c:extLst>
              <c:f>('Mortality Table'!$C$3,'Mortality Table'!$E$3:$J$3)</c:f>
              <c:strCache>
                <c:ptCount val="7"/>
                <c:pt idx="0">
                  <c:v>Euthanasia </c:v>
                </c:pt>
                <c:pt idx="1">
                  <c:v>Suicide
(2014)</c:v>
                </c:pt>
                <c:pt idx="2">
                  <c:v>Tumours* </c:v>
                </c:pt>
                <c:pt idx="3">
                  <c:v>Endocrinal, Nutritional, &amp; Metabolic Disorders*</c:v>
                </c:pt>
                <c:pt idx="4">
                  <c:v>Alzheimer's Disease*</c:v>
                </c:pt>
                <c:pt idx="5">
                  <c:v>Myocardial Infarction*</c:v>
                </c:pt>
                <c:pt idx="6">
                  <c:v>Respiratory Disorders*</c:v>
                </c:pt>
              </c:strCache>
            </c:strRef>
          </c:cat>
          <c:val>
            <c:numRef>
              <c:extLst>
                <c:ext xmlns:c15="http://schemas.microsoft.com/office/drawing/2012/chart" uri="{02D57815-91ED-43cb-92C2-25804820EDAC}">
                  <c15:fullRef>
                    <c15:sqref>'Mortality Table'!$C$4:$K$4</c15:sqref>
                  </c15:fullRef>
                </c:ext>
              </c:extLst>
              <c:f>('Mortality Table'!$C$4,'Mortality Table'!$E$4:$J$4)</c:f>
              <c:numCache>
                <c:formatCode>#,##0.00</c:formatCode>
                <c:ptCount val="7"/>
                <c:pt idx="0" formatCode="0.0">
                  <c:v>5.4327977280853625</c:v>
                </c:pt>
                <c:pt idx="1" formatCode="0.0">
                  <c:v>13.887119871875276</c:v>
                </c:pt>
                <c:pt idx="2" formatCode="#,##0">
                  <c:v>257.62709755055016</c:v>
                </c:pt>
                <c:pt idx="3" formatCode="#,##0">
                  <c:v>20.821735786054031</c:v>
                </c:pt>
                <c:pt idx="4" formatCode="#,##0">
                  <c:v>29.904320534108635</c:v>
                </c:pt>
                <c:pt idx="5" formatCode="#,##0">
                  <c:v>44.551334673263888</c:v>
                </c:pt>
                <c:pt idx="6" formatCode="#,##0">
                  <c:v>74.300090514718093</c:v>
                </c:pt>
              </c:numCache>
            </c:numRef>
          </c:val>
        </c:ser>
        <c:dLbls>
          <c:dLblPos val="outEnd"/>
          <c:showLegendKey val="0"/>
          <c:showVal val="1"/>
          <c:showCatName val="0"/>
          <c:showSerName val="0"/>
          <c:showPercent val="0"/>
          <c:showBubbleSize val="0"/>
        </c:dLbls>
        <c:gapWidth val="182"/>
        <c:axId val="431110032"/>
        <c:axId val="431113560"/>
      </c:barChart>
      <c:catAx>
        <c:axId val="431110032"/>
        <c:scaling>
          <c:orientation val="minMax"/>
        </c:scaling>
        <c:delete val="0"/>
        <c:axPos val="l"/>
        <c:title>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113560"/>
        <c:crosses val="autoZero"/>
        <c:auto val="1"/>
        <c:lblAlgn val="ctr"/>
        <c:lblOffset val="100"/>
        <c:noMultiLvlLbl val="0"/>
      </c:catAx>
      <c:valAx>
        <c:axId val="431113560"/>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110032"/>
        <c:crosses val="autoZero"/>
        <c:crossBetween val="between"/>
        <c:majorUnit val="25"/>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1. No. of Continous Palliative Sedation</a:t>
            </a:r>
            <a:r>
              <a:rPr lang="en-US" baseline="0"/>
              <a:t> Province Wide</a:t>
            </a:r>
            <a:endParaRPr lang="en-US"/>
          </a:p>
          <a:p>
            <a:pPr>
              <a:defRPr/>
            </a:pPr>
            <a:r>
              <a:rPr lang="en-US"/>
              <a:t>2016</a:t>
            </a:r>
            <a:r>
              <a:rPr lang="en-US" baseline="0"/>
              <a:t> and </a:t>
            </a:r>
            <a:r>
              <a:rPr lang="en-US"/>
              <a:t>2017</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2"/>
          <c:order val="0"/>
          <c:tx>
            <c:strRef>
              <c:f>'CPS Tables'!$E$5</c:f>
              <c:strCache>
                <c:ptCount val="1"/>
                <c:pt idx="0">
                  <c:v>2016</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'CPS Tables'!$B$6:$B$40</c15:sqref>
                  </c15:fullRef>
                </c:ext>
              </c:extLst>
              <c:f>'CPS Tables'!$B$6</c:f>
              <c:strCache>
                <c:ptCount val="1"/>
                <c:pt idx="0">
                  <c:v>Province Wide</c:v>
                </c:pt>
              </c:strCache>
            </c:strRef>
          </c:cat>
          <c:val>
            <c:numRef>
              <c:extLst>
                <c:ext xmlns:c15="http://schemas.microsoft.com/office/drawing/2012/chart" uri="{02D57815-91ED-43cb-92C2-25804820EDAC}">
                  <c15:fullRef>
                    <c15:sqref>'CPS Tables'!$E$6:$E$40</c15:sqref>
                  </c15:fullRef>
                </c:ext>
              </c:extLst>
              <c:f>'CPS Tables'!$E$6</c:f>
              <c:numCache>
                <c:formatCode>#,##0</c:formatCode>
                <c:ptCount val="1"/>
                <c:pt idx="0">
                  <c:v>618</c:v>
                </c:pt>
              </c:numCache>
            </c:numRef>
          </c:val>
        </c:ser>
        <c:ser>
          <c:idx val="5"/>
          <c:order val="1"/>
          <c:tx>
            <c:v>2017</c:v>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'CPS Tables'!$B$6:$B$40</c15:sqref>
                  </c15:fullRef>
                </c:ext>
              </c:extLst>
              <c:f>'CPS Tables'!$B$6</c:f>
              <c:strCache>
                <c:ptCount val="1"/>
                <c:pt idx="0">
                  <c:v>Province Wide</c:v>
                </c:pt>
              </c:strCache>
            </c:strRef>
          </c:cat>
          <c:val>
            <c:numRef>
              <c:extLst>
                <c:ext xmlns:c15="http://schemas.microsoft.com/office/drawing/2012/chart" uri="{02D57815-91ED-43cb-92C2-25804820EDAC}">
                  <c15:fullRef>
                    <c15:sqref>'CPS Tables'!$H$6:$H$40</c15:sqref>
                  </c15:fullRef>
                </c:ext>
              </c:extLst>
              <c:f>'CPS Tables'!$H$6</c:f>
              <c:numCache>
                <c:formatCode>#,##0</c:formatCode>
                <c:ptCount val="1"/>
                <c:pt idx="0">
                  <c:v>794</c:v>
                </c:pt>
              </c:numCache>
            </c:numRef>
          </c:val>
        </c:ser>
        <c:dLbls>
          <c:dLblPos val="outEnd"/>
          <c:showLegendKey val="0"/>
          <c:showVal val="1"/>
          <c:showCatName val="0"/>
          <c:showSerName val="0"/>
          <c:showPercent val="0"/>
          <c:showBubbleSize val="0"/>
        </c:dLbls>
        <c:gapWidth val="182"/>
        <c:axId val="204542704"/>
        <c:axId val="204544664"/>
        <c:extLst>
          <c:ext xmlns:c15="http://schemas.microsoft.com/office/drawing/2012/chart" uri="{02D57815-91ED-43cb-92C2-25804820EDAC}">
            <c15:filteredBarSeries>
              <c15:ser>
                <c:idx val="4"/>
                <c:order val="2"/>
                <c:tx>
                  <c:v>June-Dec 2017</c:v>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'CPS Tables'!$B$6:$B$40</c15:sqref>
                        </c15:fullRef>
                        <c15:formulaRef>
                          <c15:sqref>'CPS Tables'!$B$6</c15:sqref>
                        </c15:formulaRef>
                      </c:ext>
                    </c:extLst>
                    <c:strCache>
                      <c:ptCount val="1"/>
                      <c:pt idx="0">
                        <c:v>Province Wide</c:v>
                      </c:pt>
                    </c:strCache>
                  </c:strRef>
                </c:cat>
                <c:val>
                  <c:numRef>
                    <c:extLst>
                      <c:ext uri="{02D57815-91ED-43cb-92C2-25804820EDAC}">
                        <c15:fullRef>
                          <c15:sqref>'CPS Tables'!$G$6:$G$40</c15:sqref>
                        </c15:fullRef>
                        <c15:formulaRef>
                          <c15:sqref>'CPS Tables'!$G$6</c15:sqref>
                        </c15:formulaRef>
                      </c:ext>
                    </c:extLst>
                    <c:numCache>
                      <c:formatCode>#,##0</c:formatCode>
                      <c:ptCount val="1"/>
                      <c:pt idx="0">
                        <c:v>397</c:v>
                      </c:pt>
                    </c:numCache>
                  </c:numRef>
                </c:val>
              </c15:ser>
            </c15:filteredBarSeries>
            <c15:filteredBarSeries>
              <c15:ser>
                <c:idx val="3"/>
                <c:order val="3"/>
                <c:tx>
                  <c:v>Dec-June 2017</c:v>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'CPS Tables'!$B$6:$B$40</c15:sqref>
                        </c15:fullRef>
                        <c15:formulaRef>
                          <c15:sqref>'CPS Tables'!$B$6</c15:sqref>
                        </c15:formulaRef>
                      </c:ext>
                    </c:extLst>
                    <c:strCache>
                      <c:ptCount val="1"/>
                      <c:pt idx="0">
                        <c:v>Province Wide</c:v>
                      </c:pt>
                    </c:strCache>
                  </c:strRef>
                </c:cat>
                <c:val>
                  <c:numRef>
                    <c:extLst>
                      <c:ext xmlns:c15="http://schemas.microsoft.com/office/drawing/2012/chart" uri="{02D57815-91ED-43cb-92C2-25804820EDAC}">
                        <c15:fullRef>
                          <c15:sqref>'CPS Tables'!$F$6:$F$40</c15:sqref>
                        </c15:fullRef>
                        <c15:formulaRef>
                          <c15:sqref>'CPS Tables'!$F$6</c15:sqref>
                        </c15:formulaRef>
                      </c:ext>
                    </c:extLst>
                    <c:numCache>
                      <c:formatCode>#,##0</c:formatCode>
                      <c:ptCount val="1"/>
                      <c:pt idx="0">
                        <c:v>397</c:v>
                      </c:pt>
                    </c:numCache>
                  </c:numRef>
                </c:val>
              </c15:ser>
            </c15:filteredBarSeries>
            <c15:filteredBarSeries>
              <c15:ser>
                <c:idx val="0"/>
                <c:order val="4"/>
                <c:tx>
                  <c:v>June-Dec 2016</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'CPS Tables'!$B$6:$B$40</c15:sqref>
                        </c15:fullRef>
                        <c15:formulaRef>
                          <c15:sqref>'CPS Tables'!$B$6</c15:sqref>
                        </c15:formulaRef>
                      </c:ext>
                    </c:extLst>
                    <c:strCache>
                      <c:ptCount val="1"/>
                      <c:pt idx="0">
                        <c:v>Province Wide</c:v>
                      </c:pt>
                    </c:strCache>
                  </c:strRef>
                </c:cat>
                <c:val>
                  <c:numRef>
                    <c:extLst>
                      <c:ext xmlns:c15="http://schemas.microsoft.com/office/drawing/2012/chart" uri="{02D57815-91ED-43cb-92C2-25804820EDAC}">
                        <c15:fullRef>
                          <c15:sqref>'CPS Tables'!$C$6:$C$40</c15:sqref>
                        </c15:fullRef>
                        <c15:formulaRef>
                          <c15:sqref>'CPS Tables'!$C$6</c15:sqref>
                        </c15:formulaRef>
                      </c:ext>
                    </c:extLst>
                    <c:numCache>
                      <c:formatCode>#,##0</c:formatCode>
                      <c:ptCount val="1"/>
                      <c:pt idx="0">
                        <c:v>249</c:v>
                      </c:pt>
                    </c:numCache>
                  </c:numRef>
                </c:val>
              </c15:ser>
            </c15:filteredBarSeries>
            <c15:filteredBarSeries>
              <c15:ser>
                <c:idx val="1"/>
                <c:order val="5"/>
                <c:tx>
                  <c:v>Dec-June 2016</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'CPS Tables'!$B$6:$B$40</c15:sqref>
                        </c15:fullRef>
                        <c15:formulaRef>
                          <c15:sqref>'CPS Tables'!$B$6</c15:sqref>
                        </c15:formulaRef>
                      </c:ext>
                    </c:extLst>
                    <c:strCache>
                      <c:ptCount val="1"/>
                      <c:pt idx="0">
                        <c:v>Province Wide</c:v>
                      </c:pt>
                    </c:strCache>
                  </c:strRef>
                </c:cat>
                <c:val>
                  <c:numRef>
                    <c:extLst>
                      <c:ext xmlns:c15="http://schemas.microsoft.com/office/drawing/2012/chart" uri="{02D57815-91ED-43cb-92C2-25804820EDAC}">
                        <c15:fullRef>
                          <c15:sqref>'CPS Tables'!$D$6:$D$40</c15:sqref>
                        </c15:fullRef>
                        <c15:formulaRef>
                          <c15:sqref>'CPS Tables'!$D$6</c15:sqref>
                        </c15:formulaRef>
                      </c:ext>
                    </c:extLst>
                    <c:numCache>
                      <c:formatCode>#,##0</c:formatCode>
                      <c:ptCount val="1"/>
                      <c:pt idx="0">
                        <c:v>369</c:v>
                      </c:pt>
                    </c:numCache>
                  </c:numRef>
                </c:val>
              </c15:ser>
            </c15:filteredBarSeries>
          </c:ext>
        </c:extLst>
      </c:barChart>
      <c:catAx>
        <c:axId val="204542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544664"/>
        <c:crosses val="autoZero"/>
        <c:auto val="1"/>
        <c:lblAlgn val="ctr"/>
        <c:lblOffset val="100"/>
        <c:noMultiLvlLbl val="0"/>
      </c:catAx>
      <c:valAx>
        <c:axId val="204544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542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 Euthanasia &amp; Deaths from Selected</a:t>
            </a:r>
            <a:r>
              <a:rPr lang="en-US" baseline="0"/>
              <a:t> Natural Causes as % of All Deaths</a:t>
            </a:r>
          </a:p>
          <a:p>
            <a:pPr>
              <a:defRPr/>
            </a:pPr>
            <a:r>
              <a:rPr lang="en-US" baseline="0"/>
              <a:t>Quebec: 2015-2017</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1"/>
          <c:order val="0"/>
          <c:tx>
            <c:strRef>
              <c:f>'Mortality Table'!$B$5</c:f>
              <c:strCache>
                <c:ptCount val="1"/>
                <c:pt idx="0">
                  <c:v>2016-2017: Province Wide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'Mortality Table'!$L$3:$T$3</c15:sqref>
                  </c15:fullRef>
                </c:ext>
              </c:extLst>
              <c:f>('Mortality Table'!$L$3:$Q$3,'Mortality Table'!$S$3:$T$3)</c:f>
              <c:strCache>
                <c:ptCount val="8"/>
                <c:pt idx="0">
                  <c:v>Euthanasia </c:v>
                </c:pt>
                <c:pt idx="1">
                  <c:v>Tumours*</c:v>
                </c:pt>
                <c:pt idx="2">
                  <c:v>Endocrinal, Nutritional, &amp; Metabolic Disorders*</c:v>
                </c:pt>
                <c:pt idx="3">
                  <c:v>Alzheimer's Disease*</c:v>
                </c:pt>
                <c:pt idx="4">
                  <c:v>Myocardial Infarction*</c:v>
                </c:pt>
                <c:pt idx="5">
                  <c:v>Respiratory Disorders*</c:v>
                </c:pt>
                <c:pt idx="6">
                  <c:v>Non-Medical Homicide (2015)</c:v>
                </c:pt>
                <c:pt idx="7">
                  <c:v>Suicide (2014)</c:v>
                </c:pt>
              </c:strCache>
            </c:strRef>
          </c:cat>
          <c:val>
            <c:numRef>
              <c:extLst>
                <c:ext xmlns:c15="http://schemas.microsoft.com/office/drawing/2012/chart" uri="{02D57815-91ED-43cb-92C2-25804820EDAC}">
                  <c15:fullRef>
                    <c15:sqref>'Mortality Table'!$L$5:$T$5</c15:sqref>
                  </c15:fullRef>
                </c:ext>
              </c:extLst>
              <c:f>('Mortality Table'!$L$5:$Q$5,'Mortality Table'!$S$5:$T$5)</c:f>
              <c:numCache>
                <c:formatCode>0.0%</c:formatCode>
                <c:ptCount val="8"/>
                <c:pt idx="0">
                  <c:v>1.1417797888386124E-2</c:v>
                </c:pt>
                <c:pt idx="1">
                  <c:v>0.33850628930817611</c:v>
                </c:pt>
                <c:pt idx="2">
                  <c:v>2.7358490566037737E-2</c:v>
                </c:pt>
                <c:pt idx="3">
                  <c:v>3.929245283018868E-2</c:v>
                </c:pt>
                <c:pt idx="4">
                  <c:v>5.8537735849056603E-2</c:v>
                </c:pt>
                <c:pt idx="5">
                  <c:v>9.7625786163522008E-2</c:v>
                </c:pt>
                <c:pt idx="6">
                  <c:v>1.1956521739130434E-3</c:v>
                </c:pt>
                <c:pt idx="7">
                  <c:v>1.8206349206349205E-2</c:v>
                </c:pt>
              </c:numCache>
            </c:numRef>
          </c:val>
        </c:ser>
        <c:ser>
          <c:idx val="0"/>
          <c:order val="1"/>
          <c:tx>
            <c:strRef>
              <c:f>'Mortality Table'!$B$4</c:f>
              <c:strCache>
                <c:ptCount val="1"/>
                <c:pt idx="0">
                  <c:v>2015-2016: Province Wide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'Mortality Table'!$L$3:$T$3</c15:sqref>
                  </c15:fullRef>
                </c:ext>
              </c:extLst>
              <c:f>('Mortality Table'!$L$3:$Q$3,'Mortality Table'!$S$3:$T$3)</c:f>
              <c:strCache>
                <c:ptCount val="8"/>
                <c:pt idx="0">
                  <c:v>Euthanasia </c:v>
                </c:pt>
                <c:pt idx="1">
                  <c:v>Tumours*</c:v>
                </c:pt>
                <c:pt idx="2">
                  <c:v>Endocrinal, Nutritional, &amp; Metabolic Disorders*</c:v>
                </c:pt>
                <c:pt idx="3">
                  <c:v>Alzheimer's Disease*</c:v>
                </c:pt>
                <c:pt idx="4">
                  <c:v>Myocardial Infarction*</c:v>
                </c:pt>
                <c:pt idx="5">
                  <c:v>Respiratory Disorders*</c:v>
                </c:pt>
                <c:pt idx="6">
                  <c:v>Non-Medical Homicide (2015)</c:v>
                </c:pt>
                <c:pt idx="7">
                  <c:v>Suicide (2014)</c:v>
                </c:pt>
              </c:strCache>
            </c:strRef>
          </c:cat>
          <c:val>
            <c:numRef>
              <c:extLst>
                <c:ext xmlns:c15="http://schemas.microsoft.com/office/drawing/2012/chart" uri="{02D57815-91ED-43cb-92C2-25804820EDAC}">
                  <c15:fullRef>
                    <c15:sqref>'Mortality Table'!$L$4:$R$4</c15:sqref>
                  </c15:fullRef>
                </c:ext>
              </c:extLst>
              <c:f>'Mortality Table'!$L$4:$Q$4</c:f>
              <c:numCache>
                <c:formatCode>0.0%</c:formatCode>
                <c:ptCount val="6"/>
                <c:pt idx="0">
                  <c:v>7.1383647798742142E-3</c:v>
                </c:pt>
                <c:pt idx="1">
                  <c:v>0.33850628930817611</c:v>
                </c:pt>
                <c:pt idx="2">
                  <c:v>2.7358490566037737E-2</c:v>
                </c:pt>
                <c:pt idx="3">
                  <c:v>3.929245283018868E-2</c:v>
                </c:pt>
                <c:pt idx="4">
                  <c:v>5.8537735849056603E-2</c:v>
                </c:pt>
                <c:pt idx="5">
                  <c:v>9.7625786163522008E-2</c:v>
                </c:pt>
              </c:numCache>
            </c:numRef>
          </c:val>
        </c:ser>
        <c:dLbls>
          <c:dLblPos val="outEnd"/>
          <c:showLegendKey val="0"/>
          <c:showVal val="1"/>
          <c:showCatName val="0"/>
          <c:showSerName val="0"/>
          <c:showPercent val="0"/>
          <c:showBubbleSize val="0"/>
        </c:dLbls>
        <c:gapWidth val="182"/>
        <c:axId val="431117088"/>
        <c:axId val="431117480"/>
      </c:barChart>
      <c:catAx>
        <c:axId val="4311170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117480"/>
        <c:crosses val="autoZero"/>
        <c:auto val="1"/>
        <c:lblAlgn val="ctr"/>
        <c:lblOffset val="100"/>
        <c:noMultiLvlLbl val="0"/>
      </c:catAx>
      <c:valAx>
        <c:axId val="431117480"/>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1170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3. Euthanasia</a:t>
            </a:r>
            <a:r>
              <a:rPr lang="en-US" baseline="0"/>
              <a:t>, Non-Medical Homicide, Suicide &amp; MV Accident Deaths</a:t>
            </a:r>
          </a:p>
          <a:p>
            <a:pPr>
              <a:defRPr/>
            </a:pPr>
            <a:r>
              <a:rPr lang="en-US" baseline="0"/>
              <a:t>Per 100,000 Population</a:t>
            </a:r>
            <a:endParaRPr lang="en-US"/>
          </a:p>
          <a:p>
            <a:pPr>
              <a:defRPr/>
            </a:pPr>
            <a:r>
              <a:rPr lang="en-US"/>
              <a:t>Quebec:</a:t>
            </a:r>
            <a:r>
              <a:rPr lang="en-US" baseline="0"/>
              <a:t> </a:t>
            </a:r>
            <a:r>
              <a:rPr lang="en-US"/>
              <a:t>2015-2017</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1"/>
          <c:order val="0"/>
          <c:tx>
            <c:strRef>
              <c:f>'Mortality Table'!$B$5</c:f>
              <c:strCache>
                <c:ptCount val="1"/>
                <c:pt idx="0">
                  <c:v>2016-2017: Province Wide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'Mortality Table'!$C$3:$K$3</c15:sqref>
                  </c15:fullRef>
                </c:ext>
              </c:extLst>
              <c:f>('Mortality Table'!$C$3:$E$3,'Mortality Table'!$K$3)</c:f>
              <c:strCache>
                <c:ptCount val="4"/>
                <c:pt idx="0">
                  <c:v>Euthanasia </c:v>
                </c:pt>
                <c:pt idx="1">
                  <c:v>Non-Medical Homicide (2016)</c:v>
                </c:pt>
                <c:pt idx="2">
                  <c:v>Suicide
(2014)</c:v>
                </c:pt>
                <c:pt idx="3">
                  <c:v>Motor Vehicle Accidents (2015)</c:v>
                </c:pt>
              </c:strCache>
            </c:strRef>
          </c:cat>
          <c:val>
            <c:numRef>
              <c:extLst>
                <c:ext xmlns:c15="http://schemas.microsoft.com/office/drawing/2012/chart" uri="{02D57815-91ED-43cb-92C2-25804820EDAC}">
                  <c15:fullRef>
                    <c15:sqref>'Mortality Table'!$C$5:$K$5</c15:sqref>
                  </c15:fullRef>
                </c:ext>
              </c:extLst>
              <c:f>('Mortality Table'!$C$5:$E$5,'Mortality Table'!$K$5)</c:f>
              <c:numCache>
                <c:formatCode>0.00</c:formatCode>
                <c:ptCount val="4"/>
                <c:pt idx="0" formatCode="0.0">
                  <c:v>8.9852730543768082</c:v>
                </c:pt>
                <c:pt idx="1">
                  <c:v>0.80175649291127593</c:v>
                </c:pt>
                <c:pt idx="2" formatCode="0.0">
                  <c:v>13.610288219571595</c:v>
                </c:pt>
                <c:pt idx="3" formatCode="0">
                  <c:v>5.3572411077037128</c:v>
                </c:pt>
              </c:numCache>
            </c:numRef>
          </c:val>
        </c:ser>
        <c:ser>
          <c:idx val="0"/>
          <c:order val="1"/>
          <c:tx>
            <c:strRef>
              <c:f>'Mortality Table'!$B$4</c:f>
              <c:strCache>
                <c:ptCount val="1"/>
                <c:pt idx="0">
                  <c:v>2015-2016: Province Wide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'Mortality Table'!$C$3:$K$3</c15:sqref>
                  </c15:fullRef>
                </c:ext>
              </c:extLst>
              <c:f>('Mortality Table'!$C$3:$E$3,'Mortality Table'!$K$3)</c:f>
              <c:strCache>
                <c:ptCount val="4"/>
                <c:pt idx="0">
                  <c:v>Euthanasia </c:v>
                </c:pt>
                <c:pt idx="1">
                  <c:v>Non-Medical Homicide (2016)</c:v>
                </c:pt>
                <c:pt idx="2">
                  <c:v>Suicide
(2014)</c:v>
                </c:pt>
                <c:pt idx="3">
                  <c:v>Motor Vehicle Accidents (2015)</c:v>
                </c:pt>
              </c:strCache>
            </c:strRef>
          </c:cat>
          <c:val>
            <c:numRef>
              <c:extLst>
                <c:ext xmlns:c15="http://schemas.microsoft.com/office/drawing/2012/chart" uri="{02D57815-91ED-43cb-92C2-25804820EDAC}">
                  <c15:fullRef>
                    <c15:sqref>'Mortality Table'!$C$4:$K$4</c15:sqref>
                  </c15:fullRef>
                </c:ext>
              </c:extLst>
              <c:f>('Mortality Table'!$C$4:$E$4,'Mortality Table'!$K$4)</c:f>
              <c:numCache>
                <c:formatCode>#,##0.00</c:formatCode>
                <c:ptCount val="4"/>
                <c:pt idx="0" formatCode="0.0">
                  <c:v>5.4327977280853625</c:v>
                </c:pt>
                <c:pt idx="1">
                  <c:v>0.92907109300267088</c:v>
                </c:pt>
                <c:pt idx="2" formatCode="0.0">
                  <c:v>13.887119871875276</c:v>
                </c:pt>
                <c:pt idx="3" formatCode="#,##0">
                  <c:v>5.3572411077037128</c:v>
                </c:pt>
              </c:numCache>
            </c:numRef>
          </c:val>
        </c:ser>
        <c:dLbls>
          <c:dLblPos val="outEnd"/>
          <c:showLegendKey val="0"/>
          <c:showVal val="1"/>
          <c:showCatName val="0"/>
          <c:showSerName val="0"/>
          <c:showPercent val="0"/>
          <c:showBubbleSize val="0"/>
        </c:dLbls>
        <c:gapWidth val="182"/>
        <c:axId val="431110424"/>
        <c:axId val="431110816"/>
      </c:barChart>
      <c:catAx>
        <c:axId val="4311104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110816"/>
        <c:crosses val="autoZero"/>
        <c:auto val="1"/>
        <c:lblAlgn val="ctr"/>
        <c:lblOffset val="100"/>
        <c:noMultiLvlLbl val="0"/>
      </c:catAx>
      <c:valAx>
        <c:axId val="431110816"/>
        <c:scaling>
          <c:orientation val="minMax"/>
          <c:max val="15"/>
          <c:min val="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110424"/>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baseline="0">
                <a:effectLst/>
              </a:rPr>
              <a:t>4. Euthanasia, Non-Medical Homicide, Suicide &amp; MV Accident Deaths</a:t>
            </a:r>
            <a:endParaRPr lang="en-US" sz="1400">
              <a:effectLst/>
            </a:endParaRPr>
          </a:p>
          <a:p>
            <a:pPr>
              <a:defRPr/>
            </a:pPr>
            <a:r>
              <a:rPr lang="en-US" sz="1400" b="0" i="0" baseline="0">
                <a:effectLst/>
              </a:rPr>
              <a:t>As Percentage of All Deaths</a:t>
            </a:r>
            <a:endParaRPr lang="en-US" sz="1400">
              <a:effectLst/>
            </a:endParaRPr>
          </a:p>
          <a:p>
            <a:pPr>
              <a:defRPr/>
            </a:pPr>
            <a:r>
              <a:rPr lang="en-US" sz="1400" b="0" i="0" baseline="0">
                <a:effectLst/>
              </a:rPr>
              <a:t>Quebec: 2015-2017</a:t>
            </a:r>
            <a:endParaRPr lang="en-US" sz="1400">
              <a:effectLst/>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1"/>
          <c:order val="0"/>
          <c:tx>
            <c:strRef>
              <c:f>'Mortality Table'!$B$5</c:f>
              <c:strCache>
                <c:ptCount val="1"/>
                <c:pt idx="0">
                  <c:v>2016-2017: Province Wide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'Mortality Table'!$L$3:$T$3</c15:sqref>
                  </c15:fullRef>
                </c:ext>
              </c:extLst>
              <c:f>('Mortality Table'!$L$3,'Mortality Table'!$R$3:$T$3)</c:f>
              <c:strCache>
                <c:ptCount val="4"/>
                <c:pt idx="0">
                  <c:v>Euthanasia </c:v>
                </c:pt>
                <c:pt idx="1">
                  <c:v>Motor Vehicle Accidents (2013)</c:v>
                </c:pt>
                <c:pt idx="2">
                  <c:v>Non-Medical Homicide (2015)</c:v>
                </c:pt>
                <c:pt idx="3">
                  <c:v>Suicide (2014)</c:v>
                </c:pt>
              </c:strCache>
            </c:strRef>
          </c:cat>
          <c:val>
            <c:numRef>
              <c:extLst>
                <c:ext xmlns:c15="http://schemas.microsoft.com/office/drawing/2012/chart" uri="{02D57815-91ED-43cb-92C2-25804820EDAC}">
                  <c15:fullRef>
                    <c15:sqref>'Mortality Table'!$L$5:$T$5</c15:sqref>
                  </c15:fullRef>
                </c:ext>
              </c:extLst>
              <c:f>('Mortality Table'!$L$5,'Mortality Table'!$R$5:$T$5)</c:f>
              <c:numCache>
                <c:formatCode>0.0%</c:formatCode>
                <c:ptCount val="4"/>
                <c:pt idx="0">
                  <c:v>1.1417797888386124E-2</c:v>
                </c:pt>
                <c:pt idx="1">
                  <c:v>7.5674794096061322E-3</c:v>
                </c:pt>
                <c:pt idx="2">
                  <c:v>1.1956521739130434E-3</c:v>
                </c:pt>
                <c:pt idx="3">
                  <c:v>1.8206349206349205E-2</c:v>
                </c:pt>
              </c:numCache>
            </c:numRef>
          </c:val>
        </c:ser>
        <c:ser>
          <c:idx val="0"/>
          <c:order val="1"/>
          <c:tx>
            <c:strRef>
              <c:f>'Mortality Table'!$B$4</c:f>
              <c:strCache>
                <c:ptCount val="1"/>
                <c:pt idx="0">
                  <c:v>2015-2016: Province Wide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'Mortality Table'!$L$3:$T$3</c15:sqref>
                  </c15:fullRef>
                </c:ext>
              </c:extLst>
              <c:f>('Mortality Table'!$L$3,'Mortality Table'!$R$3:$T$3)</c:f>
              <c:strCache>
                <c:ptCount val="4"/>
                <c:pt idx="0">
                  <c:v>Euthanasia </c:v>
                </c:pt>
                <c:pt idx="1">
                  <c:v>Motor Vehicle Accidents (2013)</c:v>
                </c:pt>
                <c:pt idx="2">
                  <c:v>Non-Medical Homicide (2015)</c:v>
                </c:pt>
                <c:pt idx="3">
                  <c:v>Suicide (2014)</c:v>
                </c:pt>
              </c:strCache>
            </c:strRef>
          </c:cat>
          <c:val>
            <c:numRef>
              <c:extLst>
                <c:ext xmlns:c15="http://schemas.microsoft.com/office/drawing/2012/chart" uri="{02D57815-91ED-43cb-92C2-25804820EDAC}">
                  <c15:fullRef>
                    <c15:sqref>'Mortality Table'!$L$4:$T$4</c15:sqref>
                  </c15:fullRef>
                </c:ext>
              </c:extLst>
              <c:f>('Mortality Table'!$L$4,'Mortality Table'!$R$4:$T$4)</c:f>
              <c:numCache>
                <c:formatCode>0.0%</c:formatCode>
                <c:ptCount val="4"/>
                <c:pt idx="0">
                  <c:v>7.1383647798742142E-3</c:v>
                </c:pt>
                <c:pt idx="1">
                  <c:v>7.5674794096061322E-3</c:v>
                </c:pt>
                <c:pt idx="2">
                  <c:v>1.1956521739130434E-3</c:v>
                </c:pt>
                <c:pt idx="3">
                  <c:v>1.8206349206349205E-2</c:v>
                </c:pt>
              </c:numCache>
            </c:numRef>
          </c:val>
        </c:ser>
        <c:dLbls>
          <c:dLblPos val="outEnd"/>
          <c:showLegendKey val="0"/>
          <c:showVal val="1"/>
          <c:showCatName val="0"/>
          <c:showSerName val="0"/>
          <c:showPercent val="0"/>
          <c:showBubbleSize val="0"/>
        </c:dLbls>
        <c:gapWidth val="182"/>
        <c:axId val="431119832"/>
        <c:axId val="431122576"/>
      </c:barChart>
      <c:catAx>
        <c:axId val="4311198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122576"/>
        <c:crosses val="autoZero"/>
        <c:auto val="1"/>
        <c:lblAlgn val="ctr"/>
        <c:lblOffset val="100"/>
        <c:noMultiLvlLbl val="0"/>
      </c:catAx>
      <c:valAx>
        <c:axId val="431122576"/>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11983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1. Projected Euthanasia</a:t>
            </a:r>
            <a:r>
              <a:rPr lang="en-US" baseline="0"/>
              <a:t> Per 100,000 Population</a:t>
            </a:r>
          </a:p>
          <a:p>
            <a:pPr>
              <a:defRPr/>
            </a:pPr>
            <a:r>
              <a:rPr lang="en-US" baseline="0"/>
              <a:t>Quebec: Compared to Belgium &amp; Netherlands</a:t>
            </a:r>
          </a:p>
          <a:p>
            <a:pPr>
              <a:defRPr/>
            </a:pPr>
            <a:r>
              <a:rPr lang="en-US" baseline="0"/>
              <a:t>(2017)</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'Comparison Tables'!$B$5</c:f>
              <c:strCache>
                <c:ptCount val="1"/>
                <c:pt idx="0">
                  <c:v>Netherlands</c:v>
                </c:pt>
              </c:strCache>
            </c:strRef>
          </c:tx>
          <c:spPr>
            <a:solidFill>
              <a:srgbClr val="002060"/>
            </a:solidFill>
            <a:ln>
              <a:noFill/>
            </a:ln>
            <a:effectLst/>
          </c:spPr>
          <c:invertIfNegative val="0"/>
          <c:cat>
            <c:strRef>
              <c:f>'Comparison Tables'!$C$3:$S$4</c:f>
              <c:strCach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Projected 2018</c:v>
                </c:pt>
              </c:strCache>
            </c:strRef>
          </c:cat>
          <c:val>
            <c:numRef>
              <c:f>'Comparison Tables'!$C$5:$S$5</c:f>
              <c:numCache>
                <c:formatCode>#,##0.0</c:formatCode>
                <c:ptCount val="17"/>
                <c:pt idx="0">
                  <c:v>11.654023619770697</c:v>
                </c:pt>
                <c:pt idx="1">
                  <c:v>11.186232465811731</c:v>
                </c:pt>
                <c:pt idx="2">
                  <c:v>11.583500795582596</c:v>
                </c:pt>
                <c:pt idx="3">
                  <c:v>11.854876684137636</c:v>
                </c:pt>
                <c:pt idx="4">
                  <c:v>11.772837498722007</c:v>
                </c:pt>
                <c:pt idx="5">
                  <c:v>12.960025900489498</c:v>
                </c:pt>
                <c:pt idx="6">
                  <c:v>14.208737013954979</c:v>
                </c:pt>
                <c:pt idx="7">
                  <c:v>15.989530860734764</c:v>
                </c:pt>
                <c:pt idx="8">
                  <c:v>18.920072888132836</c:v>
                </c:pt>
                <c:pt idx="9">
                  <c:v>22.184465602640859</c:v>
                </c:pt>
                <c:pt idx="10">
                  <c:v>25.032354377804932</c:v>
                </c:pt>
                <c:pt idx="11">
                  <c:v>28.779036417787697</c:v>
                </c:pt>
                <c:pt idx="12">
                  <c:v>31.528367003502048</c:v>
                </c:pt>
                <c:pt idx="13">
                  <c:v>32.637651187292192</c:v>
                </c:pt>
                <c:pt idx="14">
                  <c:v>35.873472830158455</c:v>
                </c:pt>
                <c:pt idx="15">
                  <c:v>38.550462789963433</c:v>
                </c:pt>
              </c:numCache>
            </c:numRef>
          </c:val>
        </c:ser>
        <c:ser>
          <c:idx val="1"/>
          <c:order val="1"/>
          <c:tx>
            <c:strRef>
              <c:f>'Comparison Tables'!$B$6</c:f>
              <c:strCache>
                <c:ptCount val="1"/>
                <c:pt idx="0">
                  <c:v>Belgium</c:v>
                </c:pt>
              </c:strCache>
            </c:strRef>
          </c:tx>
          <c:spPr>
            <a:solidFill>
              <a:schemeClr val="accent5"/>
            </a:solidFill>
            <a:ln>
              <a:noFill/>
            </a:ln>
            <a:effectLst/>
          </c:spPr>
          <c:invertIfNegative val="0"/>
          <c:dLbls>
            <c:dLbl>
              <c:idx val="1"/>
              <c:layout>
                <c:manualLayout>
                  <c:x val="5.2083333333333174E-3"/>
                  <c:y val="-1.2731334408019992E-16"/>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0416666666666666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2083333333333018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416666666666604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208333333333333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9444444444444441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6805555555554918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6805555555554918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0416666666666604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944444444444317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6.9444444444444441E-3"/>
                  <c:y val="-6.3656672040099962E-17"/>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8.6805555555555559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8.6805555555555559E-3"/>
                  <c:y val="-6.3656672040099962E-17"/>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'Comparison Tables'!$C$3:$S$4</c:f>
              <c:strCach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Projected 2018</c:v>
                </c:pt>
              </c:strCache>
            </c:strRef>
          </c:cat>
          <c:val>
            <c:numRef>
              <c:f>'Comparison Tables'!$C$6:$S$6</c:f>
              <c:numCache>
                <c:formatCode>0.0</c:formatCode>
                <c:ptCount val="17"/>
                <c:pt idx="1">
                  <c:v>2.5010032982343109</c:v>
                </c:pt>
                <c:pt idx="2">
                  <c:v>3.3569244646787579</c:v>
                </c:pt>
                <c:pt idx="3">
                  <c:v>3.7622589330195377</c:v>
                </c:pt>
                <c:pt idx="4">
                  <c:v>4.0812901671730701</c:v>
                </c:pt>
                <c:pt idx="5">
                  <c:v>4.676634795636728</c:v>
                </c:pt>
                <c:pt idx="6">
                  <c:v>6.5998766648048264</c:v>
                </c:pt>
                <c:pt idx="7">
                  <c:v>7.6443214409266922</c:v>
                </c:pt>
                <c:pt idx="8">
                  <c:v>8.7915899631961718</c:v>
                </c:pt>
                <c:pt idx="9">
                  <c:v>10.299402634647191</c:v>
                </c:pt>
                <c:pt idx="10">
                  <c:v>12.906889232391604</c:v>
                </c:pt>
                <c:pt idx="11">
                  <c:v>16.189374287403233</c:v>
                </c:pt>
                <c:pt idx="12">
                  <c:v>17.190301456837883</c:v>
                </c:pt>
                <c:pt idx="13">
                  <c:v>18.039098273474515</c:v>
                </c:pt>
                <c:pt idx="14" formatCode="General">
                  <c:v>0</c:v>
                </c:pt>
                <c:pt idx="15" formatCode="General">
                  <c:v>0</c:v>
                </c:pt>
              </c:numCache>
            </c:numRef>
          </c:val>
        </c:ser>
        <c:ser>
          <c:idx val="2"/>
          <c:order val="2"/>
          <c:tx>
            <c:strRef>
              <c:f>'Comparison Tables'!$B$7</c:f>
              <c:strCache>
                <c:ptCount val="1"/>
                <c:pt idx="0">
                  <c:v>Quebec</c:v>
                </c:pt>
              </c:strCache>
            </c:strRef>
          </c:tx>
          <c:spPr>
            <a:solidFill>
              <a:srgbClr val="FF0000"/>
            </a:solidFill>
            <a:ln>
              <a:noFill/>
            </a:ln>
            <a:effectLst/>
          </c:spPr>
          <c:invertIfNegative val="0"/>
          <c:dLbls>
            <c:dLbl>
              <c:idx val="14"/>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5"/>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6"/>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 Tables'!$C$3:$S$4</c:f>
              <c:strCach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Projected 2018</c:v>
                </c:pt>
              </c:strCache>
            </c:strRef>
          </c:cat>
          <c:val>
            <c:numRef>
              <c:f>'Comparison Tables'!$C$7:$S$7</c:f>
              <c:numCache>
                <c:formatCode>General</c:formatCode>
                <c:ptCount val="17"/>
                <c:pt idx="14" formatCode="#,##0.0">
                  <c:v>5.4327977280853625</c:v>
                </c:pt>
                <c:pt idx="15" formatCode="#,##0.0">
                  <c:v>8.9852730543768082</c:v>
                </c:pt>
                <c:pt idx="16" formatCode="#,##0.0">
                  <c:v>10.602332130140157</c:v>
                </c:pt>
              </c:numCache>
            </c:numRef>
          </c:val>
        </c:ser>
        <c:dLbls>
          <c:showLegendKey val="0"/>
          <c:showVal val="0"/>
          <c:showCatName val="0"/>
          <c:showSerName val="0"/>
          <c:showPercent val="0"/>
          <c:showBubbleSize val="0"/>
        </c:dLbls>
        <c:gapWidth val="219"/>
        <c:overlap val="-27"/>
        <c:axId val="431120224"/>
        <c:axId val="431120616"/>
      </c:barChart>
      <c:catAx>
        <c:axId val="431120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120616"/>
        <c:crosses val="autoZero"/>
        <c:auto val="1"/>
        <c:lblAlgn val="ctr"/>
        <c:lblOffset val="100"/>
        <c:noMultiLvlLbl val="0"/>
      </c:catAx>
      <c:valAx>
        <c:axId val="4311206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12022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 Projected Euthanasia</a:t>
            </a:r>
            <a:r>
              <a:rPr lang="en-US" baseline="0"/>
              <a:t> Deaths as Percentage of Deaths from All Causes</a:t>
            </a:r>
          </a:p>
          <a:p>
            <a:pPr>
              <a:defRPr/>
            </a:pPr>
            <a:r>
              <a:rPr lang="en-US" baseline="0"/>
              <a:t>Quebec: Compared to Belgium, Netherlands</a:t>
            </a:r>
          </a:p>
          <a:p>
            <a:pPr>
              <a:defRPr/>
            </a:pPr>
            <a:r>
              <a:rPr lang="en-US" baseline="0"/>
              <a:t>(2017)</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'Comparison Tables'!$B$14</c:f>
              <c:strCache>
                <c:ptCount val="1"/>
                <c:pt idx="0">
                  <c:v>Netherlands</c:v>
                </c:pt>
              </c:strCache>
            </c:strRef>
          </c:tx>
          <c:spPr>
            <a:solidFill>
              <a:srgbClr val="002060"/>
            </a:solidFill>
            <a:ln>
              <a:noFill/>
            </a:ln>
            <a:effectLst/>
          </c:spPr>
          <c:invertIfNegative val="0"/>
          <c:cat>
            <c:strRef>
              <c:f>'Comparison Tables'!$C$12:$S$13</c:f>
              <c:strCach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Projected 2018</c:v>
                </c:pt>
              </c:strCache>
            </c:strRef>
          </c:cat>
          <c:val>
            <c:numRef>
              <c:f>'Comparison Tables'!$C$14:$S$14</c:f>
              <c:numCache>
                <c:formatCode>0.0%</c:formatCode>
                <c:ptCount val="17"/>
                <c:pt idx="0">
                  <c:v>1.3220469951880861E-2</c:v>
                </c:pt>
                <c:pt idx="1">
                  <c:v>1.2787453500169091E-2</c:v>
                </c:pt>
                <c:pt idx="2">
                  <c:v>1.3813510286890349E-2</c:v>
                </c:pt>
                <c:pt idx="3">
                  <c:v>1.4171346461195583E-2</c:v>
                </c:pt>
                <c:pt idx="4">
                  <c:v>1.4205300948497474E-2</c:v>
                </c:pt>
                <c:pt idx="5">
                  <c:v>1.5937213393273295E-2</c:v>
                </c:pt>
                <c:pt idx="6">
                  <c:v>1.7249289604546532E-2</c:v>
                </c:pt>
                <c:pt idx="7">
                  <c:v>1.9637203411926846E-2</c:v>
                </c:pt>
                <c:pt idx="8">
                  <c:v>2.3048993811462758E-2</c:v>
                </c:pt>
                <c:pt idx="9">
                  <c:v>2.7378076791985891E-2</c:v>
                </c:pt>
                <c:pt idx="10">
                  <c:v>2.9904673497804277E-2</c:v>
                </c:pt>
                <c:pt idx="11">
                  <c:v>3.4206015271933926E-2</c:v>
                </c:pt>
                <c:pt idx="12">
                  <c:v>3.8400856890587233E-2</c:v>
                </c:pt>
                <c:pt idx="13">
                  <c:v>3.7489635298435436E-2</c:v>
                </c:pt>
                <c:pt idx="14">
                  <c:v>4.0880017718477553E-2</c:v>
                </c:pt>
                <c:pt idx="15">
                  <c:v>4.3892099422104022E-2</c:v>
                </c:pt>
              </c:numCache>
            </c:numRef>
          </c:val>
        </c:ser>
        <c:ser>
          <c:idx val="1"/>
          <c:order val="1"/>
          <c:tx>
            <c:strRef>
              <c:f>'Comparison Tables'!$B$15</c:f>
              <c:strCache>
                <c:ptCount val="1"/>
                <c:pt idx="0">
                  <c:v>Belgium</c:v>
                </c:pt>
              </c:strCache>
            </c:strRef>
          </c:tx>
          <c:spPr>
            <a:solidFill>
              <a:srgbClr val="0070C0"/>
            </a:solidFill>
            <a:ln>
              <a:noFill/>
            </a:ln>
            <a:effectLst/>
          </c:spPr>
          <c:invertIfNegative val="0"/>
          <c:dLbls>
            <c:dLbl>
              <c:idx val="1"/>
              <c:layout>
                <c:manualLayout>
                  <c:x val="1.0416666666666683E-2"/>
                  <c:y val="-1.736111111111111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888888888888888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416666666666666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5624999999999936E-2"/>
                  <c:y val="-1.736111111111111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152777777777714E-2"/>
                  <c:y val="-1.2731334408019992E-16"/>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152777777777778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6805555555555559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416666666666666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2152777777777714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0416666666666666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8.6805555555554276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2152777777777778E-2"/>
                  <c:y val="-6.3656672040099962E-17"/>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1.0416666666666666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'Comparison Tables'!$C$12:$S$13</c:f>
              <c:strCach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Projected 2018</c:v>
                </c:pt>
              </c:strCache>
            </c:strRef>
          </c:cat>
          <c:val>
            <c:numRef>
              <c:f>'Comparison Tables'!$C$15:$S$15</c:f>
              <c:numCache>
                <c:formatCode>0.0%</c:formatCode>
                <c:ptCount val="17"/>
                <c:pt idx="1">
                  <c:v>2.4385880669246488E-3</c:v>
                </c:pt>
                <c:pt idx="2">
                  <c:v>3.4467093308050882E-3</c:v>
                </c:pt>
                <c:pt idx="3">
                  <c:v>3.8179804534944723E-3</c:v>
                </c:pt>
                <c:pt idx="4">
                  <c:v>4.2856286587680563E-3</c:v>
                </c:pt>
                <c:pt idx="5">
                  <c:v>4.882427207448907E-3</c:v>
                </c:pt>
                <c:pt idx="6">
                  <c:v>6.7848882035466459E-3</c:v>
                </c:pt>
                <c:pt idx="7">
                  <c:v>7.917854665947445E-3</c:v>
                </c:pt>
                <c:pt idx="8">
                  <c:v>9.0630706025562995E-3</c:v>
                </c:pt>
                <c:pt idx="9">
                  <c:v>1.0850203980004214E-2</c:v>
                </c:pt>
                <c:pt idx="10">
                  <c:v>1.3122325364025401E-2</c:v>
                </c:pt>
                <c:pt idx="11">
                  <c:v>1.6528698833752572E-2</c:v>
                </c:pt>
                <c:pt idx="12">
                  <c:v>1.8393834340887604E-2</c:v>
                </c:pt>
                <c:pt idx="13">
                  <c:v>1.8297317841242264E-2</c:v>
                </c:pt>
                <c:pt idx="14">
                  <c:v>0</c:v>
                </c:pt>
                <c:pt idx="15">
                  <c:v>0</c:v>
                </c:pt>
              </c:numCache>
            </c:numRef>
          </c:val>
        </c:ser>
        <c:ser>
          <c:idx val="2"/>
          <c:order val="2"/>
          <c:tx>
            <c:strRef>
              <c:f>'Comparison Tables'!$B$16</c:f>
              <c:strCache>
                <c:ptCount val="1"/>
                <c:pt idx="0">
                  <c:v>Quebec</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'Comparison Tables'!$C$12:$S$13</c:f>
              <c:strCach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Projected 2018</c:v>
                </c:pt>
              </c:strCache>
            </c:strRef>
          </c:cat>
          <c:val>
            <c:numRef>
              <c:f>'Comparison Tables'!$C$16:$S$16</c:f>
              <c:numCache>
                <c:formatCode>General</c:formatCode>
                <c:ptCount val="17"/>
                <c:pt idx="14" formatCode="0.0%">
                  <c:v>7.1383647798742142E-3</c:v>
                </c:pt>
                <c:pt idx="15" formatCode="0.0%">
                  <c:v>1.1417797888386124E-2</c:v>
                </c:pt>
                <c:pt idx="16" formatCode="0.0%">
                  <c:v>1.3363499245852187E-2</c:v>
                </c:pt>
              </c:numCache>
            </c:numRef>
          </c:val>
        </c:ser>
        <c:dLbls>
          <c:showLegendKey val="0"/>
          <c:showVal val="0"/>
          <c:showCatName val="0"/>
          <c:showSerName val="0"/>
          <c:showPercent val="0"/>
          <c:showBubbleSize val="0"/>
        </c:dLbls>
        <c:gapWidth val="219"/>
        <c:overlap val="-27"/>
        <c:axId val="431122184"/>
        <c:axId val="431122968"/>
      </c:barChart>
      <c:catAx>
        <c:axId val="43112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122968"/>
        <c:crosses val="autoZero"/>
        <c:auto val="1"/>
        <c:lblAlgn val="ctr"/>
        <c:lblOffset val="100"/>
        <c:noMultiLvlLbl val="0"/>
      </c:catAx>
      <c:valAx>
        <c:axId val="431122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12218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1. Euthanasia</a:t>
            </a:r>
            <a:r>
              <a:rPr lang="en-US" baseline="0"/>
              <a:t> Per 100,000 Population</a:t>
            </a:r>
          </a:p>
          <a:p>
            <a:pPr>
              <a:defRPr/>
            </a:pPr>
            <a:r>
              <a:rPr lang="en-US" baseline="0"/>
              <a:t>Quebec, Belgium &amp; Netherlands</a:t>
            </a:r>
          </a:p>
          <a:p>
            <a:pPr>
              <a:defRPr/>
            </a:pPr>
            <a:r>
              <a:rPr lang="en-US"/>
              <a:t>(To 2017)</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'Comparison Tables'!$B$5</c:f>
              <c:strCache>
                <c:ptCount val="1"/>
                <c:pt idx="0">
                  <c:v>Netherlands</c:v>
                </c:pt>
              </c:strCache>
            </c:strRef>
          </c:tx>
          <c:spPr>
            <a:solidFill>
              <a:srgbClr val="002060"/>
            </a:solidFill>
            <a:ln>
              <a:noFill/>
            </a:ln>
            <a:effectLst/>
          </c:spPr>
          <c:invertIfNegative val="0"/>
          <c:cat>
            <c:strRef>
              <c:f>'Comparison Tables'!$C$3:$R$4</c:f>
              <c:strCach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strCache>
            </c:strRef>
          </c:cat>
          <c:val>
            <c:numRef>
              <c:f>'Comparison Tables'!$C$5:$R$5</c:f>
              <c:numCache>
                <c:formatCode>#,##0.0</c:formatCode>
                <c:ptCount val="16"/>
                <c:pt idx="0">
                  <c:v>11.654023619770697</c:v>
                </c:pt>
                <c:pt idx="1">
                  <c:v>11.186232465811731</c:v>
                </c:pt>
                <c:pt idx="2">
                  <c:v>11.583500795582596</c:v>
                </c:pt>
                <c:pt idx="3">
                  <c:v>11.854876684137636</c:v>
                </c:pt>
                <c:pt idx="4">
                  <c:v>11.772837498722007</c:v>
                </c:pt>
                <c:pt idx="5">
                  <c:v>12.960025900489498</c:v>
                </c:pt>
                <c:pt idx="6">
                  <c:v>14.208737013954979</c:v>
                </c:pt>
                <c:pt idx="7">
                  <c:v>15.989530860734764</c:v>
                </c:pt>
                <c:pt idx="8">
                  <c:v>18.920072888132836</c:v>
                </c:pt>
                <c:pt idx="9">
                  <c:v>22.184465602640859</c:v>
                </c:pt>
                <c:pt idx="10">
                  <c:v>25.032354377804932</c:v>
                </c:pt>
                <c:pt idx="11">
                  <c:v>28.779036417787697</c:v>
                </c:pt>
                <c:pt idx="12">
                  <c:v>31.528367003502048</c:v>
                </c:pt>
                <c:pt idx="13">
                  <c:v>32.637651187292192</c:v>
                </c:pt>
                <c:pt idx="14">
                  <c:v>35.873472830158455</c:v>
                </c:pt>
                <c:pt idx="15">
                  <c:v>38.550462789963433</c:v>
                </c:pt>
              </c:numCache>
            </c:numRef>
          </c:val>
        </c:ser>
        <c:ser>
          <c:idx val="1"/>
          <c:order val="1"/>
          <c:tx>
            <c:strRef>
              <c:f>'Comparison Tables'!$B$6</c:f>
              <c:strCache>
                <c:ptCount val="1"/>
                <c:pt idx="0">
                  <c:v>Belgium</c:v>
                </c:pt>
              </c:strCache>
            </c:strRef>
          </c:tx>
          <c:spPr>
            <a:solidFill>
              <a:schemeClr val="accent5"/>
            </a:solidFill>
            <a:ln>
              <a:noFill/>
            </a:ln>
            <a:effectLst/>
          </c:spPr>
          <c:invertIfNegative val="0"/>
          <c:cat>
            <c:strRef>
              <c:f>'Comparison Tables'!$C$3:$R$4</c:f>
              <c:strCach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strCache>
            </c:strRef>
          </c:cat>
          <c:val>
            <c:numRef>
              <c:f>'Comparison Tables'!$C$6:$R$6</c:f>
              <c:numCache>
                <c:formatCode>0.0</c:formatCode>
                <c:ptCount val="16"/>
                <c:pt idx="1">
                  <c:v>2.5010032982343109</c:v>
                </c:pt>
                <c:pt idx="2">
                  <c:v>3.3569244646787579</c:v>
                </c:pt>
                <c:pt idx="3">
                  <c:v>3.7622589330195377</c:v>
                </c:pt>
                <c:pt idx="4">
                  <c:v>4.0812901671730701</c:v>
                </c:pt>
                <c:pt idx="5">
                  <c:v>4.676634795636728</c:v>
                </c:pt>
                <c:pt idx="6">
                  <c:v>6.5998766648048264</c:v>
                </c:pt>
                <c:pt idx="7">
                  <c:v>7.6443214409266922</c:v>
                </c:pt>
                <c:pt idx="8">
                  <c:v>8.7915899631961718</c:v>
                </c:pt>
                <c:pt idx="9">
                  <c:v>10.299402634647191</c:v>
                </c:pt>
                <c:pt idx="10">
                  <c:v>12.906889232391604</c:v>
                </c:pt>
                <c:pt idx="11">
                  <c:v>16.189374287403233</c:v>
                </c:pt>
                <c:pt idx="12">
                  <c:v>17.190301456837883</c:v>
                </c:pt>
                <c:pt idx="13">
                  <c:v>18.039098273474515</c:v>
                </c:pt>
                <c:pt idx="14" formatCode="General">
                  <c:v>0</c:v>
                </c:pt>
                <c:pt idx="15" formatCode="General">
                  <c:v>0</c:v>
                </c:pt>
              </c:numCache>
            </c:numRef>
          </c:val>
        </c:ser>
        <c:ser>
          <c:idx val="2"/>
          <c:order val="2"/>
          <c:tx>
            <c:strRef>
              <c:f>'Comparison Tables'!$B$7</c:f>
              <c:strCache>
                <c:ptCount val="1"/>
                <c:pt idx="0">
                  <c:v>Quebec</c:v>
                </c:pt>
              </c:strCache>
            </c:strRef>
          </c:tx>
          <c:spPr>
            <a:solidFill>
              <a:srgbClr val="FF0000"/>
            </a:solidFill>
            <a:ln>
              <a:noFill/>
            </a:ln>
            <a:effectLst/>
          </c:spPr>
          <c:invertIfNegative val="0"/>
          <c:cat>
            <c:strRef>
              <c:f>'Comparison Tables'!$C$3:$R$4</c:f>
              <c:strCach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strCache>
            </c:strRef>
          </c:cat>
          <c:val>
            <c:numRef>
              <c:f>'Comparison Tables'!$C$7:$R$7</c:f>
              <c:numCache>
                <c:formatCode>General</c:formatCode>
                <c:ptCount val="16"/>
                <c:pt idx="14" formatCode="#,##0.0">
                  <c:v>5.4327977280853625</c:v>
                </c:pt>
                <c:pt idx="15" formatCode="#,##0.0">
                  <c:v>8.9852730543768082</c:v>
                </c:pt>
              </c:numCache>
            </c:numRef>
          </c:val>
        </c:ser>
        <c:dLbls>
          <c:showLegendKey val="0"/>
          <c:showVal val="0"/>
          <c:showCatName val="0"/>
          <c:showSerName val="0"/>
          <c:showPercent val="0"/>
          <c:showBubbleSize val="0"/>
        </c:dLbls>
        <c:gapWidth val="219"/>
        <c:overlap val="-27"/>
        <c:axId val="429058984"/>
        <c:axId val="429057808"/>
      </c:barChart>
      <c:catAx>
        <c:axId val="429058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057808"/>
        <c:crosses val="autoZero"/>
        <c:auto val="1"/>
        <c:lblAlgn val="ctr"/>
        <c:lblOffset val="100"/>
        <c:noMultiLvlLbl val="0"/>
      </c:catAx>
      <c:valAx>
        <c:axId val="42905780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05898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 Euthanasia</a:t>
            </a:r>
            <a:r>
              <a:rPr lang="en-US" baseline="0"/>
              <a:t> as Percentage of Deaths from All Causes</a:t>
            </a:r>
          </a:p>
          <a:p>
            <a:pPr>
              <a:defRPr/>
            </a:pPr>
            <a:r>
              <a:rPr lang="en-US" baseline="0"/>
              <a:t>Quebec, Belgium, Netherlands</a:t>
            </a:r>
          </a:p>
          <a:p>
            <a:pPr>
              <a:defRPr/>
            </a:pPr>
            <a:r>
              <a:rPr lang="en-US" baseline="0"/>
              <a:t>To 2017</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'Comparison Tables'!$B$14</c:f>
              <c:strCache>
                <c:ptCount val="1"/>
                <c:pt idx="0">
                  <c:v>Netherlands</c:v>
                </c:pt>
              </c:strCache>
            </c:strRef>
          </c:tx>
          <c:spPr>
            <a:solidFill>
              <a:srgbClr val="002060"/>
            </a:solidFill>
            <a:ln>
              <a:noFill/>
            </a:ln>
            <a:effectLst/>
          </c:spPr>
          <c:invertIfNegative val="0"/>
          <c:cat>
            <c:strRef>
              <c:f>'Comparison Tables'!$C$12:$R$13</c:f>
              <c:strCach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strCache>
            </c:strRef>
          </c:cat>
          <c:val>
            <c:numRef>
              <c:f>'Comparison Tables'!$C$14:$R$14</c:f>
              <c:numCache>
                <c:formatCode>0.0%</c:formatCode>
                <c:ptCount val="16"/>
                <c:pt idx="0">
                  <c:v>1.3220469951880861E-2</c:v>
                </c:pt>
                <c:pt idx="1">
                  <c:v>1.2787453500169091E-2</c:v>
                </c:pt>
                <c:pt idx="2">
                  <c:v>1.3813510286890349E-2</c:v>
                </c:pt>
                <c:pt idx="3">
                  <c:v>1.4171346461195583E-2</c:v>
                </c:pt>
                <c:pt idx="4">
                  <c:v>1.4205300948497474E-2</c:v>
                </c:pt>
                <c:pt idx="5">
                  <c:v>1.5937213393273295E-2</c:v>
                </c:pt>
                <c:pt idx="6">
                  <c:v>1.7249289604546532E-2</c:v>
                </c:pt>
                <c:pt idx="7">
                  <c:v>1.9637203411926846E-2</c:v>
                </c:pt>
                <c:pt idx="8">
                  <c:v>2.3048993811462758E-2</c:v>
                </c:pt>
                <c:pt idx="9">
                  <c:v>2.7378076791985891E-2</c:v>
                </c:pt>
                <c:pt idx="10">
                  <c:v>2.9904673497804277E-2</c:v>
                </c:pt>
                <c:pt idx="11">
                  <c:v>3.4206015271933926E-2</c:v>
                </c:pt>
                <c:pt idx="12">
                  <c:v>3.8400856890587233E-2</c:v>
                </c:pt>
                <c:pt idx="13">
                  <c:v>3.7489635298435436E-2</c:v>
                </c:pt>
                <c:pt idx="14">
                  <c:v>4.0880017718477553E-2</c:v>
                </c:pt>
                <c:pt idx="15">
                  <c:v>4.3892099422104022E-2</c:v>
                </c:pt>
              </c:numCache>
            </c:numRef>
          </c:val>
        </c:ser>
        <c:ser>
          <c:idx val="1"/>
          <c:order val="1"/>
          <c:tx>
            <c:strRef>
              <c:f>'Comparison Tables'!$B$15</c:f>
              <c:strCache>
                <c:ptCount val="1"/>
                <c:pt idx="0">
                  <c:v>Belgium</c:v>
                </c:pt>
              </c:strCache>
            </c:strRef>
          </c:tx>
          <c:spPr>
            <a:solidFill>
              <a:srgbClr val="0070C0"/>
            </a:solidFill>
            <a:ln>
              <a:noFill/>
            </a:ln>
            <a:effectLst/>
          </c:spPr>
          <c:invertIfNegative val="0"/>
          <c:cat>
            <c:strRef>
              <c:f>'Comparison Tables'!$C$12:$R$13</c:f>
              <c:strCach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strCache>
            </c:strRef>
          </c:cat>
          <c:val>
            <c:numRef>
              <c:f>'Comparison Tables'!$C$15:$R$15</c:f>
              <c:numCache>
                <c:formatCode>0.0%</c:formatCode>
                <c:ptCount val="16"/>
                <c:pt idx="1">
                  <c:v>2.4385880669246488E-3</c:v>
                </c:pt>
                <c:pt idx="2">
                  <c:v>3.4467093308050882E-3</c:v>
                </c:pt>
                <c:pt idx="3">
                  <c:v>3.8179804534944723E-3</c:v>
                </c:pt>
                <c:pt idx="4">
                  <c:v>4.2856286587680563E-3</c:v>
                </c:pt>
                <c:pt idx="5">
                  <c:v>4.882427207448907E-3</c:v>
                </c:pt>
                <c:pt idx="6">
                  <c:v>6.7848882035466459E-3</c:v>
                </c:pt>
                <c:pt idx="7">
                  <c:v>7.917854665947445E-3</c:v>
                </c:pt>
                <c:pt idx="8">
                  <c:v>9.0630706025562995E-3</c:v>
                </c:pt>
                <c:pt idx="9">
                  <c:v>1.0850203980004214E-2</c:v>
                </c:pt>
                <c:pt idx="10">
                  <c:v>1.3122325364025401E-2</c:v>
                </c:pt>
                <c:pt idx="11">
                  <c:v>1.6528698833752572E-2</c:v>
                </c:pt>
                <c:pt idx="12">
                  <c:v>1.8393834340887604E-2</c:v>
                </c:pt>
                <c:pt idx="13">
                  <c:v>1.8297317841242264E-2</c:v>
                </c:pt>
                <c:pt idx="14">
                  <c:v>0</c:v>
                </c:pt>
                <c:pt idx="15">
                  <c:v>0</c:v>
                </c:pt>
              </c:numCache>
            </c:numRef>
          </c:val>
        </c:ser>
        <c:ser>
          <c:idx val="2"/>
          <c:order val="2"/>
          <c:tx>
            <c:strRef>
              <c:f>'Comparison Tables'!$B$16</c:f>
              <c:strCache>
                <c:ptCount val="1"/>
                <c:pt idx="0">
                  <c:v>Quebec</c:v>
                </c:pt>
              </c:strCache>
            </c:strRef>
          </c:tx>
          <c:spPr>
            <a:solidFill>
              <a:srgbClr val="FF0000"/>
            </a:solidFill>
            <a:ln>
              <a:noFill/>
            </a:ln>
            <a:effectLst/>
          </c:spPr>
          <c:invertIfNegative val="0"/>
          <c:cat>
            <c:strRef>
              <c:f>'Comparison Tables'!$C$12:$R$13</c:f>
              <c:strCach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strCache>
            </c:strRef>
          </c:cat>
          <c:val>
            <c:numRef>
              <c:f>'Comparison Tables'!$C$16:$R$16</c:f>
              <c:numCache>
                <c:formatCode>General</c:formatCode>
                <c:ptCount val="16"/>
                <c:pt idx="14" formatCode="0.0%">
                  <c:v>7.1383647798742142E-3</c:v>
                </c:pt>
                <c:pt idx="15" formatCode="0.0%">
                  <c:v>1.1417797888386124E-2</c:v>
                </c:pt>
              </c:numCache>
            </c:numRef>
          </c:val>
        </c:ser>
        <c:dLbls>
          <c:showLegendKey val="0"/>
          <c:showVal val="0"/>
          <c:showCatName val="0"/>
          <c:showSerName val="0"/>
          <c:showPercent val="0"/>
          <c:showBubbleSize val="0"/>
        </c:dLbls>
        <c:gapWidth val="219"/>
        <c:overlap val="-27"/>
        <c:axId val="429060944"/>
        <c:axId val="429061336"/>
      </c:barChart>
      <c:catAx>
        <c:axId val="429060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061336"/>
        <c:crosses val="autoZero"/>
        <c:auto val="1"/>
        <c:lblAlgn val="ctr"/>
        <c:lblOffset val="100"/>
        <c:noMultiLvlLbl val="0"/>
      </c:catAx>
      <c:valAx>
        <c:axId val="4290613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06094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3. Euthanasia</a:t>
            </a:r>
            <a:r>
              <a:rPr lang="en-US" baseline="0"/>
              <a:t> and Suicide Per 100,000 Population</a:t>
            </a:r>
          </a:p>
          <a:p>
            <a:pPr>
              <a:defRPr/>
            </a:pPr>
            <a:r>
              <a:rPr lang="en-US" baseline="0"/>
              <a:t>Quebec, Belgium, Netherlands</a:t>
            </a:r>
          </a:p>
          <a:p>
            <a:pPr>
              <a:defRPr/>
            </a:pPr>
            <a:r>
              <a:rPr lang="en-US" baseline="0"/>
              <a:t>(To 2017)</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'Comparison Tables'!$B$23</c:f>
              <c:strCache>
                <c:ptCount val="1"/>
                <c:pt idx="0">
                  <c:v>Netherlands Euthanasia</c:v>
                </c:pt>
              </c:strCache>
            </c:strRef>
          </c:tx>
          <c:spPr>
            <a:solidFill>
              <a:srgbClr val="002060"/>
            </a:solidFill>
            <a:ln>
              <a:noFill/>
            </a:ln>
            <a:effectLst/>
          </c:spPr>
          <c:invertIfNegative val="0"/>
          <c:cat>
            <c:strRef>
              <c:f>'Comparison Tables'!$C$21:$R$21</c:f>
              <c:strCach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strCache>
            </c:strRef>
          </c:cat>
          <c:val>
            <c:numRef>
              <c:f>'Comparison Tables'!$C$23:$R$23</c:f>
              <c:numCache>
                <c:formatCode>#,##0.0</c:formatCode>
                <c:ptCount val="16"/>
                <c:pt idx="0">
                  <c:v>11.654023619770697</c:v>
                </c:pt>
                <c:pt idx="1">
                  <c:v>11.186232465811731</c:v>
                </c:pt>
                <c:pt idx="2">
                  <c:v>11.583500795582596</c:v>
                </c:pt>
                <c:pt idx="3">
                  <c:v>11.854876684137636</c:v>
                </c:pt>
                <c:pt idx="4">
                  <c:v>11.772837498722007</c:v>
                </c:pt>
                <c:pt idx="5">
                  <c:v>12.960025900489498</c:v>
                </c:pt>
                <c:pt idx="6">
                  <c:v>14.208737013954979</c:v>
                </c:pt>
                <c:pt idx="7">
                  <c:v>15.989530860734764</c:v>
                </c:pt>
                <c:pt idx="8">
                  <c:v>18.920072888132836</c:v>
                </c:pt>
                <c:pt idx="9">
                  <c:v>22.184465602640859</c:v>
                </c:pt>
                <c:pt idx="10">
                  <c:v>25.032354377804932</c:v>
                </c:pt>
                <c:pt idx="11">
                  <c:v>28.779036417787697</c:v>
                </c:pt>
                <c:pt idx="12">
                  <c:v>31.528367003502048</c:v>
                </c:pt>
                <c:pt idx="13">
                  <c:v>32.637651187292192</c:v>
                </c:pt>
                <c:pt idx="14">
                  <c:v>35.873472830158455</c:v>
                </c:pt>
                <c:pt idx="15">
                  <c:v>38.550462789963433</c:v>
                </c:pt>
              </c:numCache>
            </c:numRef>
          </c:val>
        </c:ser>
        <c:ser>
          <c:idx val="3"/>
          <c:order val="3"/>
          <c:tx>
            <c:strRef>
              <c:f>'Comparison Tables'!$B$25</c:f>
              <c:strCache>
                <c:ptCount val="1"/>
                <c:pt idx="0">
                  <c:v>Belgium Euthanasia</c:v>
                </c:pt>
              </c:strCache>
            </c:strRef>
          </c:tx>
          <c:spPr>
            <a:solidFill>
              <a:srgbClr val="7030A0"/>
            </a:solidFill>
            <a:ln>
              <a:noFill/>
            </a:ln>
            <a:effectLst/>
          </c:spPr>
          <c:invertIfNegative val="0"/>
          <c:val>
            <c:numRef>
              <c:f>'Comparison Tables'!$C$25:$R$25</c:f>
              <c:numCache>
                <c:formatCode>#,##0.0</c:formatCode>
                <c:ptCount val="16"/>
                <c:pt idx="1">
                  <c:v>2.5010032982343109</c:v>
                </c:pt>
                <c:pt idx="2">
                  <c:v>3.3569244646787579</c:v>
                </c:pt>
                <c:pt idx="3">
                  <c:v>3.7622589330195377</c:v>
                </c:pt>
                <c:pt idx="4">
                  <c:v>4.0812901671730701</c:v>
                </c:pt>
                <c:pt idx="5">
                  <c:v>4.676634795636728</c:v>
                </c:pt>
                <c:pt idx="6">
                  <c:v>6.5998766648048264</c:v>
                </c:pt>
                <c:pt idx="7">
                  <c:v>7.6443214409266922</c:v>
                </c:pt>
                <c:pt idx="8">
                  <c:v>8.7915899631961718</c:v>
                </c:pt>
                <c:pt idx="9">
                  <c:v>10.299402634647191</c:v>
                </c:pt>
                <c:pt idx="10">
                  <c:v>12.906889232391604</c:v>
                </c:pt>
                <c:pt idx="11">
                  <c:v>16.189374287403233</c:v>
                </c:pt>
                <c:pt idx="12">
                  <c:v>17.190301456837883</c:v>
                </c:pt>
                <c:pt idx="13">
                  <c:v>18.039098273474515</c:v>
                </c:pt>
              </c:numCache>
            </c:numRef>
          </c:val>
        </c:ser>
        <c:ser>
          <c:idx val="5"/>
          <c:order val="5"/>
          <c:tx>
            <c:strRef>
              <c:f>'Comparison Tables'!$B$27</c:f>
              <c:strCache>
                <c:ptCount val="1"/>
                <c:pt idx="0">
                  <c:v>Quebec Euthanasia</c:v>
                </c:pt>
              </c:strCache>
            </c:strRef>
          </c:tx>
          <c:spPr>
            <a:solidFill>
              <a:srgbClr val="FF0000"/>
            </a:solidFill>
            <a:ln>
              <a:noFill/>
            </a:ln>
            <a:effectLst/>
          </c:spPr>
          <c:invertIfNegative val="0"/>
          <c:val>
            <c:numRef>
              <c:f>'Comparison Tables'!$C$27:$R$27</c:f>
              <c:numCache>
                <c:formatCode>General</c:formatCode>
                <c:ptCount val="16"/>
                <c:pt idx="14" formatCode="#,##0.0">
                  <c:v>5.4327977280853625</c:v>
                </c:pt>
                <c:pt idx="15" formatCode="#,##0.0">
                  <c:v>8.9852730543768082</c:v>
                </c:pt>
              </c:numCache>
            </c:numRef>
          </c:val>
        </c:ser>
        <c:dLbls>
          <c:showLegendKey val="0"/>
          <c:showVal val="0"/>
          <c:showCatName val="0"/>
          <c:showSerName val="0"/>
          <c:showPercent val="0"/>
          <c:showBubbleSize val="0"/>
        </c:dLbls>
        <c:gapWidth val="150"/>
        <c:axId val="429055064"/>
        <c:axId val="429063296"/>
      </c:barChart>
      <c:lineChart>
        <c:grouping val="standard"/>
        <c:varyColors val="0"/>
        <c:ser>
          <c:idx val="0"/>
          <c:order val="0"/>
          <c:tx>
            <c:strRef>
              <c:f>'Comparison Tables'!$B$22</c:f>
              <c:strCache>
                <c:ptCount val="1"/>
                <c:pt idx="0">
                  <c:v>Netherlands Suicide</c:v>
                </c:pt>
              </c:strCache>
            </c:strRef>
          </c:tx>
          <c:spPr>
            <a:ln w="28575" cap="rnd">
              <a:solidFill>
                <a:srgbClr val="002060"/>
              </a:solidFill>
              <a:prstDash val="dash"/>
              <a:round/>
            </a:ln>
            <a:effectLst/>
          </c:spPr>
          <c:marker>
            <c:symbol val="none"/>
          </c:marker>
          <c:cat>
            <c:strRef>
              <c:f>'Comparison Tables'!$C$21:$R$21</c:f>
              <c:strCach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strCache>
            </c:strRef>
          </c:cat>
          <c:val>
            <c:numRef>
              <c:f>'Comparison Tables'!$C$22:$R$22</c:f>
              <c:numCache>
                <c:formatCode>#,##0.0</c:formatCode>
                <c:ptCount val="16"/>
                <c:pt idx="0">
                  <c:v>9.7034298683212992</c:v>
                </c:pt>
                <c:pt idx="1">
                  <c:v>9.2448202196791165</c:v>
                </c:pt>
                <c:pt idx="2">
                  <c:v>9.2987381784263263</c:v>
                </c:pt>
                <c:pt idx="3">
                  <c:v>9.6409033354704405</c:v>
                </c:pt>
                <c:pt idx="4">
                  <c:v>9.3301114654458335</c:v>
                </c:pt>
                <c:pt idx="5">
                  <c:v>8.2711863412086277</c:v>
                </c:pt>
                <c:pt idx="6">
                  <c:v>8.7471203839662799</c:v>
                </c:pt>
                <c:pt idx="7">
                  <c:v>9.2503924744387387</c:v>
                </c:pt>
                <c:pt idx="8">
                  <c:v>9.6530984123126711</c:v>
                </c:pt>
                <c:pt idx="9">
                  <c:v>9.8884478613124465</c:v>
                </c:pt>
                <c:pt idx="10">
                  <c:v>10.477964953269352</c:v>
                </c:pt>
                <c:pt idx="11">
                  <c:v>11.067026429453666</c:v>
                </c:pt>
                <c:pt idx="12">
                  <c:v>10.927377858922027</c:v>
                </c:pt>
                <c:pt idx="13">
                  <c:v>11.070530342897696</c:v>
                </c:pt>
              </c:numCache>
            </c:numRef>
          </c:val>
          <c:smooth val="0"/>
        </c:ser>
        <c:ser>
          <c:idx val="2"/>
          <c:order val="2"/>
          <c:tx>
            <c:strRef>
              <c:f>'Comparison Tables'!$B$24</c:f>
              <c:strCache>
                <c:ptCount val="1"/>
                <c:pt idx="0">
                  <c:v>Belgium Suicide</c:v>
                </c:pt>
              </c:strCache>
            </c:strRef>
          </c:tx>
          <c:spPr>
            <a:ln w="28575" cap="rnd">
              <a:solidFill>
                <a:srgbClr val="7030A0"/>
              </a:solidFill>
              <a:prstDash val="dash"/>
              <a:round/>
            </a:ln>
            <a:effectLst/>
          </c:spPr>
          <c:marker>
            <c:symbol val="none"/>
          </c:marker>
          <c:cat>
            <c:strRef>
              <c:f>'Comparison Tables'!$C$21:$R$21</c:f>
              <c:strCach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strCache>
            </c:strRef>
          </c:cat>
          <c:val>
            <c:numRef>
              <c:f>'Comparison Tables'!$C$24:$R$24</c:f>
              <c:numCache>
                <c:formatCode>#,##0.0</c:formatCode>
                <c:ptCount val="16"/>
                <c:pt idx="1">
                  <c:v>19.843867868229765</c:v>
                </c:pt>
                <c:pt idx="2">
                  <c:v>19.102727756022961</c:v>
                </c:pt>
                <c:pt idx="3">
                  <c:v>19.414404875734409</c:v>
                </c:pt>
                <c:pt idx="4">
                  <c:v>18.399102991404938</c:v>
                </c:pt>
                <c:pt idx="5">
                  <c:v>17.535018546872259</c:v>
                </c:pt>
                <c:pt idx="6">
                  <c:v>18.749649615922802</c:v>
                </c:pt>
                <c:pt idx="7">
                  <c:v>18.720217835262083</c:v>
                </c:pt>
                <c:pt idx="8">
                  <c:v>18.478021716979992</c:v>
                </c:pt>
                <c:pt idx="9">
                  <c:v>18.944355772819723</c:v>
                </c:pt>
                <c:pt idx="10">
                  <c:v>18.233684997994565</c:v>
                </c:pt>
                <c:pt idx="11">
                  <c:v>16.959870241313958</c:v>
                </c:pt>
                <c:pt idx="12">
                  <c:v>16.922539751902715</c:v>
                </c:pt>
              </c:numCache>
            </c:numRef>
          </c:val>
          <c:smooth val="0"/>
        </c:ser>
        <c:ser>
          <c:idx val="4"/>
          <c:order val="4"/>
          <c:tx>
            <c:strRef>
              <c:f>'Comparison Tables'!$B$26</c:f>
              <c:strCache>
                <c:ptCount val="1"/>
                <c:pt idx="0">
                  <c:v>Quebec Suicide</c:v>
                </c:pt>
              </c:strCache>
            </c:strRef>
          </c:tx>
          <c:spPr>
            <a:ln w="28575" cap="rnd">
              <a:solidFill>
                <a:srgbClr val="FF0000"/>
              </a:solidFill>
              <a:prstDash val="dash"/>
              <a:round/>
            </a:ln>
            <a:effectLst/>
          </c:spPr>
          <c:marker>
            <c:symbol val="none"/>
          </c:marker>
          <c:val>
            <c:numRef>
              <c:f>'Comparison Tables'!$C$26:$R$26</c:f>
              <c:numCache>
                <c:formatCode>General</c:formatCode>
                <c:ptCount val="16"/>
                <c:pt idx="10" formatCode="#,##0.0">
                  <c:v>14.039596566981443</c:v>
                </c:pt>
                <c:pt idx="11" formatCode="#,##0.0">
                  <c:v>13.743984267824846</c:v>
                </c:pt>
                <c:pt idx="12" formatCode="#,##0.0">
                  <c:v>13.887119871875276</c:v>
                </c:pt>
              </c:numCache>
            </c:numRef>
          </c:val>
          <c:smooth val="0"/>
        </c:ser>
        <c:dLbls>
          <c:showLegendKey val="0"/>
          <c:showVal val="0"/>
          <c:showCatName val="0"/>
          <c:showSerName val="0"/>
          <c:showPercent val="0"/>
          <c:showBubbleSize val="0"/>
        </c:dLbls>
        <c:marker val="1"/>
        <c:smooth val="0"/>
        <c:axId val="429055064"/>
        <c:axId val="429063296"/>
      </c:lineChart>
      <c:catAx>
        <c:axId val="429055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063296"/>
        <c:crosses val="autoZero"/>
        <c:auto val="1"/>
        <c:lblAlgn val="ctr"/>
        <c:lblOffset val="100"/>
        <c:noMultiLvlLbl val="0"/>
      </c:catAx>
      <c:valAx>
        <c:axId val="4290632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05506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4. Euthanasia and Suicide as Percentage of Deaths from</a:t>
            </a:r>
            <a:r>
              <a:rPr lang="en-US" baseline="0"/>
              <a:t> All Causes</a:t>
            </a:r>
            <a:endParaRPr lang="en-US"/>
          </a:p>
          <a:p>
            <a:pPr>
              <a:defRPr/>
            </a:pPr>
            <a:r>
              <a:rPr lang="en-US" sz="1400" b="0" i="0" u="none" strike="noStrike" baseline="0">
                <a:effectLst/>
              </a:rPr>
              <a:t>Quebec, Belgium and Netherlands</a:t>
            </a:r>
          </a:p>
          <a:p>
            <a:pPr>
              <a:defRPr/>
            </a:pPr>
            <a:r>
              <a:rPr lang="en-US" sz="1400" b="0" i="0" u="none" strike="noStrike" baseline="0">
                <a:effectLst/>
              </a:rPr>
              <a:t>(To 2017)</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'Comparison Tables'!$B$34</c:f>
              <c:strCache>
                <c:ptCount val="1"/>
                <c:pt idx="0">
                  <c:v>Netherlands Euthanasia</c:v>
                </c:pt>
              </c:strCache>
            </c:strRef>
          </c:tx>
          <c:spPr>
            <a:solidFill>
              <a:srgbClr val="002060"/>
            </a:solidFill>
            <a:ln>
              <a:noFill/>
            </a:ln>
            <a:effectLst/>
          </c:spPr>
          <c:invertIfNegative val="0"/>
          <c:val>
            <c:numRef>
              <c:f>'Comparison Tables'!$C$34:$R$34</c:f>
              <c:numCache>
                <c:formatCode>0.0%</c:formatCode>
                <c:ptCount val="16"/>
                <c:pt idx="0">
                  <c:v>1.3220469951880861E-2</c:v>
                </c:pt>
                <c:pt idx="1">
                  <c:v>1.2787453500169091E-2</c:v>
                </c:pt>
                <c:pt idx="2">
                  <c:v>1.3813510286890349E-2</c:v>
                </c:pt>
                <c:pt idx="3">
                  <c:v>1.4171346461195583E-2</c:v>
                </c:pt>
                <c:pt idx="4">
                  <c:v>1.4205300948497474E-2</c:v>
                </c:pt>
                <c:pt idx="5">
                  <c:v>1.5937213393273295E-2</c:v>
                </c:pt>
                <c:pt idx="6">
                  <c:v>1.7249289604546532E-2</c:v>
                </c:pt>
                <c:pt idx="7">
                  <c:v>1.9637203411926846E-2</c:v>
                </c:pt>
                <c:pt idx="8">
                  <c:v>2.3048993811462758E-2</c:v>
                </c:pt>
                <c:pt idx="9">
                  <c:v>2.7378076791985891E-2</c:v>
                </c:pt>
                <c:pt idx="10">
                  <c:v>2.9904673497804277E-2</c:v>
                </c:pt>
                <c:pt idx="11">
                  <c:v>3.4206015271933926E-2</c:v>
                </c:pt>
                <c:pt idx="12">
                  <c:v>3.8400856890587233E-2</c:v>
                </c:pt>
                <c:pt idx="13">
                  <c:v>3.7489635298435436E-2</c:v>
                </c:pt>
                <c:pt idx="14">
                  <c:v>4.0880017718477553E-2</c:v>
                </c:pt>
                <c:pt idx="15">
                  <c:v>4.3892099422104022E-2</c:v>
                </c:pt>
              </c:numCache>
            </c:numRef>
          </c:val>
        </c:ser>
        <c:ser>
          <c:idx val="3"/>
          <c:order val="3"/>
          <c:tx>
            <c:strRef>
              <c:f>'Comparison Tables'!$B$36</c:f>
              <c:strCache>
                <c:ptCount val="1"/>
                <c:pt idx="0">
                  <c:v>Belgium Euthanasia</c:v>
                </c:pt>
              </c:strCache>
            </c:strRef>
          </c:tx>
          <c:spPr>
            <a:solidFill>
              <a:srgbClr val="7030A0"/>
            </a:solidFill>
            <a:ln>
              <a:noFill/>
              <a:prstDash val="dash"/>
            </a:ln>
            <a:effectLst/>
          </c:spPr>
          <c:invertIfNegative val="0"/>
          <c:val>
            <c:numRef>
              <c:f>'Comparison Tables'!$C$36:$R$36</c:f>
              <c:numCache>
                <c:formatCode>0.0%</c:formatCode>
                <c:ptCount val="16"/>
                <c:pt idx="1">
                  <c:v>2.4385880669246488E-3</c:v>
                </c:pt>
                <c:pt idx="2">
                  <c:v>3.4467093308050882E-3</c:v>
                </c:pt>
                <c:pt idx="3">
                  <c:v>3.8179804534944723E-3</c:v>
                </c:pt>
                <c:pt idx="4">
                  <c:v>4.2856286587680563E-3</c:v>
                </c:pt>
                <c:pt idx="5">
                  <c:v>4.882427207448907E-3</c:v>
                </c:pt>
                <c:pt idx="6">
                  <c:v>6.7848882035466459E-3</c:v>
                </c:pt>
                <c:pt idx="7">
                  <c:v>7.917854665947445E-3</c:v>
                </c:pt>
                <c:pt idx="8">
                  <c:v>9.0630706025562995E-3</c:v>
                </c:pt>
                <c:pt idx="9">
                  <c:v>1.0850203980004214E-2</c:v>
                </c:pt>
                <c:pt idx="10">
                  <c:v>1.3122325364025401E-2</c:v>
                </c:pt>
                <c:pt idx="11">
                  <c:v>1.6528698833752572E-2</c:v>
                </c:pt>
                <c:pt idx="12">
                  <c:v>1.8393834340887604E-2</c:v>
                </c:pt>
                <c:pt idx="13">
                  <c:v>1.8297317841242264E-2</c:v>
                </c:pt>
              </c:numCache>
            </c:numRef>
          </c:val>
        </c:ser>
        <c:ser>
          <c:idx val="5"/>
          <c:order val="5"/>
          <c:tx>
            <c:strRef>
              <c:f>'Comparison Tables'!$B$38</c:f>
              <c:strCache>
                <c:ptCount val="1"/>
                <c:pt idx="0">
                  <c:v>Quebec Euthanasia</c:v>
                </c:pt>
              </c:strCache>
            </c:strRef>
          </c:tx>
          <c:spPr>
            <a:solidFill>
              <a:srgbClr val="FF0000"/>
            </a:solidFill>
            <a:ln>
              <a:noFill/>
            </a:ln>
            <a:effectLst/>
          </c:spPr>
          <c:invertIfNegative val="0"/>
          <c:val>
            <c:numRef>
              <c:f>'Comparison Tables'!$C$38:$R$38</c:f>
              <c:numCache>
                <c:formatCode>General</c:formatCode>
                <c:ptCount val="16"/>
                <c:pt idx="14" formatCode="0.0%">
                  <c:v>7.1383647798742142E-3</c:v>
                </c:pt>
                <c:pt idx="15" formatCode="0.0%">
                  <c:v>1.1417797888386124E-2</c:v>
                </c:pt>
              </c:numCache>
            </c:numRef>
          </c:val>
        </c:ser>
        <c:dLbls>
          <c:showLegendKey val="0"/>
          <c:showVal val="0"/>
          <c:showCatName val="0"/>
          <c:showSerName val="0"/>
          <c:showPercent val="0"/>
          <c:showBubbleSize val="0"/>
        </c:dLbls>
        <c:gapWidth val="219"/>
        <c:axId val="429051536"/>
        <c:axId val="429055848"/>
      </c:barChart>
      <c:lineChart>
        <c:grouping val="standard"/>
        <c:varyColors val="0"/>
        <c:ser>
          <c:idx val="0"/>
          <c:order val="0"/>
          <c:tx>
            <c:strRef>
              <c:f>'Comparison Tables'!$B$33</c:f>
              <c:strCache>
                <c:ptCount val="1"/>
                <c:pt idx="0">
                  <c:v>Netherlands Suicide</c:v>
                </c:pt>
              </c:strCache>
            </c:strRef>
          </c:tx>
          <c:spPr>
            <a:ln w="28575" cap="rnd">
              <a:solidFill>
                <a:srgbClr val="002060"/>
              </a:solidFill>
              <a:prstDash val="dash"/>
              <a:round/>
            </a:ln>
            <a:effectLst/>
          </c:spPr>
          <c:marker>
            <c:symbol val="none"/>
          </c:marker>
          <c:cat>
            <c:strRef>
              <c:f>'Comparison Tables'!$C$32:$R$32</c:f>
              <c:strCach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strCache>
            </c:strRef>
          </c:cat>
          <c:val>
            <c:numRef>
              <c:f>'Comparison Tables'!$C$33:$R$33</c:f>
              <c:numCache>
                <c:formatCode>0.00%</c:formatCode>
                <c:ptCount val="16"/>
                <c:pt idx="0">
                  <c:v>1.1007692037511854E-2</c:v>
                </c:pt>
                <c:pt idx="1">
                  <c:v>1.0568143388569496E-2</c:v>
                </c:pt>
                <c:pt idx="2">
                  <c:v>1.1088894259995753E-2</c:v>
                </c:pt>
                <c:pt idx="3">
                  <c:v>1.1524757701499978E-2</c:v>
                </c:pt>
                <c:pt idx="4">
                  <c:v>1.1257867210353692E-2</c:v>
                </c:pt>
                <c:pt idx="5">
                  <c:v>1.0171249868442814E-2</c:v>
                </c:pt>
                <c:pt idx="6">
                  <c:v>1.0618932038834952E-2</c:v>
                </c:pt>
                <c:pt idx="7">
                  <c:v>1.1360673445822625E-2</c:v>
                </c:pt>
                <c:pt idx="8">
                  <c:v>1.175969072013406E-2</c:v>
                </c:pt>
                <c:pt idx="9">
                  <c:v>1.2203435040974497E-2</c:v>
                </c:pt>
                <c:pt idx="10">
                  <c:v>1.2517405119782927E-2</c:v>
                </c:pt>
                <c:pt idx="11">
                  <c:v>1.3153980194653407E-2</c:v>
                </c:pt>
                <c:pt idx="12">
                  <c:v>1.3309305658083286E-2</c:v>
                </c:pt>
                <c:pt idx="13">
                  <c:v>1.2716299427732542E-2</c:v>
                </c:pt>
                <c:pt idx="14">
                  <c:v>1.2704953791015926E-2</c:v>
                </c:pt>
              </c:numCache>
            </c:numRef>
          </c:val>
          <c:smooth val="0"/>
        </c:ser>
        <c:ser>
          <c:idx val="2"/>
          <c:order val="2"/>
          <c:tx>
            <c:strRef>
              <c:f>'Comparison Tables'!$B$35</c:f>
              <c:strCache>
                <c:ptCount val="1"/>
                <c:pt idx="0">
                  <c:v>Belgium Suicide</c:v>
                </c:pt>
              </c:strCache>
            </c:strRef>
          </c:tx>
          <c:spPr>
            <a:ln w="28575" cap="rnd">
              <a:solidFill>
                <a:srgbClr val="7030A0"/>
              </a:solidFill>
              <a:prstDash val="dash"/>
              <a:round/>
            </a:ln>
            <a:effectLst/>
          </c:spPr>
          <c:marker>
            <c:symbol val="none"/>
          </c:marker>
          <c:cat>
            <c:strRef>
              <c:f>'Comparison Tables'!$C$32:$R$32</c:f>
              <c:strCach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strCache>
            </c:strRef>
          </c:cat>
          <c:val>
            <c:numRef>
              <c:f>'Comparison Tables'!$C$35:$R$35</c:f>
              <c:numCache>
                <c:formatCode>0.00%</c:formatCode>
                <c:ptCount val="16"/>
                <c:pt idx="1">
                  <c:v>1.9348642770386691E-2</c:v>
                </c:pt>
                <c:pt idx="2">
                  <c:v>1.9613652524294856E-2</c:v>
                </c:pt>
                <c:pt idx="3">
                  <c:v>1.9701944935589796E-2</c:v>
                </c:pt>
                <c:pt idx="4">
                  <c:v>1.9320293300833149E-2</c:v>
                </c:pt>
                <c:pt idx="5">
                  <c:v>1.8306636155606407E-2</c:v>
                </c:pt>
                <c:pt idx="6">
                  <c:v>1.9275250578257519E-2</c:v>
                </c:pt>
                <c:pt idx="7">
                  <c:v>1.9390074747630423E-2</c:v>
                </c:pt>
                <c:pt idx="8">
                  <c:v>1.9048615337796712E-2</c:v>
                </c:pt>
                <c:pt idx="9">
                  <c:v>1.9957480224473769E-2</c:v>
                </c:pt>
                <c:pt idx="10">
                  <c:v>1.8538033667195104E-2</c:v>
                </c:pt>
                <c:pt idx="11">
                  <c:v>1.7315344157329066E-2</c:v>
                </c:pt>
                <c:pt idx="12">
                  <c:v>1.8107326017820818E-2</c:v>
                </c:pt>
                <c:pt idx="13">
                  <c:v>1.6858507981322619E-2</c:v>
                </c:pt>
              </c:numCache>
            </c:numRef>
          </c:val>
          <c:smooth val="0"/>
        </c:ser>
        <c:ser>
          <c:idx val="4"/>
          <c:order val="4"/>
          <c:tx>
            <c:strRef>
              <c:f>'Comparison Tables'!$B$37</c:f>
              <c:strCache>
                <c:ptCount val="1"/>
                <c:pt idx="0">
                  <c:v>Quebec Suicide</c:v>
                </c:pt>
              </c:strCache>
            </c:strRef>
          </c:tx>
          <c:spPr>
            <a:ln w="28575" cap="rnd">
              <a:solidFill>
                <a:srgbClr val="FF0000"/>
              </a:solidFill>
              <a:prstDash val="dash"/>
              <a:round/>
            </a:ln>
            <a:effectLst/>
          </c:spPr>
          <c:marker>
            <c:symbol val="none"/>
          </c:marker>
          <c:cat>
            <c:strRef>
              <c:f>'Comparison Tables'!$C$32:$R$32</c:f>
              <c:strCach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strCache>
            </c:strRef>
          </c:cat>
          <c:val>
            <c:numRef>
              <c:f>'Comparison Tables'!$C$37:$R$37</c:f>
              <c:numCache>
                <c:formatCode>General</c:formatCode>
                <c:ptCount val="16"/>
                <c:pt idx="10" formatCode="0.0%">
                  <c:v>1.8768338059566934E-2</c:v>
                </c:pt>
                <c:pt idx="11" formatCode="0.0%">
                  <c:v>1.8413112615183885E-2</c:v>
                </c:pt>
                <c:pt idx="12" formatCode="0.0%">
                  <c:v>1.8206349206349205E-2</c:v>
                </c:pt>
                <c:pt idx="13" formatCode="0.0%">
                  <c:v>1.7515527950310559E-2</c:v>
                </c:pt>
              </c:numCache>
            </c:numRef>
          </c:val>
          <c:smooth val="0"/>
        </c:ser>
        <c:dLbls>
          <c:showLegendKey val="0"/>
          <c:showVal val="0"/>
          <c:showCatName val="0"/>
          <c:showSerName val="0"/>
          <c:showPercent val="0"/>
          <c:showBubbleSize val="0"/>
        </c:dLbls>
        <c:marker val="1"/>
        <c:smooth val="0"/>
        <c:axId val="429051536"/>
        <c:axId val="429055848"/>
      </c:lineChart>
      <c:catAx>
        <c:axId val="4290515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055848"/>
        <c:crosses val="autoZero"/>
        <c:auto val="1"/>
        <c:lblAlgn val="ctr"/>
        <c:lblOffset val="100"/>
        <c:noMultiLvlLbl val="0"/>
      </c:catAx>
      <c:valAx>
        <c:axId val="42905584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05153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4. CPS Per 100,000 Palliative Patients in Reporting Agencies</a:t>
            </a:r>
          </a:p>
          <a:p>
            <a:pPr>
              <a:defRPr/>
            </a:pPr>
            <a:r>
              <a:rPr lang="en-US"/>
              <a:t>2016 and </a:t>
            </a:r>
            <a:r>
              <a:rPr lang="en-US" baseline="0"/>
              <a:t>2017</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3"/>
          <c:order val="0"/>
          <c:tx>
            <c:v>2017</c:v>
          </c:tx>
          <c:spPr>
            <a:solidFill>
              <a:schemeClr val="tx1">
                <a:lumMod val="50000"/>
                <a:lumOff val="50000"/>
              </a:schemeClr>
            </a:solidFill>
            <a:ln>
              <a:noFill/>
            </a:ln>
            <a:effectLst/>
          </c:spPr>
          <c:invertIfNegative val="0"/>
          <c:cat>
            <c:strRef>
              <c:extLst>
                <c:ext xmlns:c15="http://schemas.microsoft.com/office/drawing/2012/chart" uri="{02D57815-91ED-43cb-92C2-25804820EDAC}">
                  <c15:fullRef>
                    <c15:sqref>'CPS Tables'!$B$44:$B$78</c15:sqref>
                  </c15:fullRef>
                </c:ext>
              </c:extLst>
              <c:f>('CPS Tables'!$B$44:$B$46,'CPS Tables'!$B$48:$B$52,'CPS Tables'!$B$54:$B$65,'CPS Tables'!$B$67:$B$72,'CPS Tables'!$B$74:$B$78)</c:f>
              <c:strCache>
                <c:ptCount val="31"/>
                <c:pt idx="0">
                  <c:v>Province Wide</c:v>
                </c:pt>
                <c:pt idx="1">
                  <c:v>Bas-Saint-Laurent-01</c:v>
                </c:pt>
                <c:pt idx="2">
                  <c:v>Saguenay Lac-Saint-Jean-02</c:v>
                </c:pt>
                <c:pt idx="3">
                  <c:v>'Capitale-Nationale-03</c:v>
                </c:pt>
                <c:pt idx="4">
                  <c:v>CHU de Quebéc-03</c:v>
                </c:pt>
                <c:pt idx="5">
                  <c:v>IUCPQ-03</c:v>
                </c:pt>
                <c:pt idx="6">
                  <c:v>Mauricie-et-Centre-du-Québec-04</c:v>
                </c:pt>
                <c:pt idx="7">
                  <c:v>Estrie-05</c:v>
                </c:pt>
                <c:pt idx="8">
                  <c:v>Centre-Ouest-de-l'Île-de-Montréal-06</c:v>
                </c:pt>
                <c:pt idx="9">
                  <c:v>Centre-Sud-de-l'Île-De-Montréal-06</c:v>
                </c:pt>
                <c:pt idx="10">
                  <c:v>CHU Montreal-06</c:v>
                </c:pt>
                <c:pt idx="11">
                  <c:v>Est-de-l'Île-de-Montréal-06</c:v>
                </c:pt>
                <c:pt idx="12">
                  <c:v>Institut de Cardiologie de Montréal-06</c:v>
                </c:pt>
                <c:pt idx="13">
                  <c:v>McGill University Health Centre-06</c:v>
                </c:pt>
                <c:pt idx="14">
                  <c:v>Nord-de-l'Île-de-MontréaL-06</c:v>
                </c:pt>
                <c:pt idx="15">
                  <c:v>Ouest-de-l'Île-de-Montréal-06</c:v>
                </c:pt>
                <c:pt idx="16">
                  <c:v>Outaouais-07</c:v>
                </c:pt>
                <c:pt idx="17">
                  <c:v>Abitibi-Témiscamingue-08</c:v>
                </c:pt>
                <c:pt idx="18">
                  <c:v>Côte-Nord-09</c:v>
                </c:pt>
                <c:pt idx="19">
                  <c:v>Nord du Quebec -10</c:v>
                </c:pt>
                <c:pt idx="20">
                  <c:v>Gaspésie-11</c:v>
                </c:pt>
                <c:pt idx="21">
                  <c:v>Îles-11</c:v>
                </c:pt>
                <c:pt idx="22">
                  <c:v>Chaudière-Appalaches-12</c:v>
                </c:pt>
                <c:pt idx="23">
                  <c:v> Laval-13</c:v>
                </c:pt>
                <c:pt idx="24">
                  <c:v>Lanaudière-14</c:v>
                </c:pt>
                <c:pt idx="25">
                  <c:v>Laurentides-15</c:v>
                </c:pt>
                <c:pt idx="26">
                  <c:v>'Montérégie-Centre-16</c:v>
                </c:pt>
                <c:pt idx="27">
                  <c:v>Montérégie-Est-16</c:v>
                </c:pt>
                <c:pt idx="28">
                  <c:v>Montérégie-Ouest-16</c:v>
                </c:pt>
                <c:pt idx="29">
                  <c:v>Nunavik -17</c:v>
                </c:pt>
                <c:pt idx="30">
                  <c:v>Terres-Cries-de-la-Baie-James-18</c:v>
                </c:pt>
              </c:strCache>
            </c:strRef>
          </c:cat>
          <c:val>
            <c:numRef>
              <c:extLst>
                <c:ext xmlns:c15="http://schemas.microsoft.com/office/drawing/2012/chart" uri="{02D57815-91ED-43cb-92C2-25804820EDAC}">
                  <c15:fullRef>
                    <c15:sqref>'CPS Tables'!$H$44:$H$78</c15:sqref>
                  </c15:fullRef>
                </c:ext>
              </c:extLst>
              <c:f>('CPS Tables'!$H$44:$H$46,'CPS Tables'!$H$48:$H$52,'CPS Tables'!$H$54:$H$65,'CPS Tables'!$H$67:$H$72,'CPS Tables'!$H$74:$H$78)</c:f>
              <c:numCache>
                <c:formatCode>#,##0</c:formatCode>
                <c:ptCount val="31"/>
                <c:pt idx="0">
                  <c:v>1372.3253482664454</c:v>
                </c:pt>
                <c:pt idx="1">
                  <c:v>875.83719732096858</c:v>
                </c:pt>
                <c:pt idx="2">
                  <c:v>631.48398737032028</c:v>
                </c:pt>
                <c:pt idx="3">
                  <c:v>955.0683742131539</c:v>
                </c:pt>
                <c:pt idx="4">
                  <c:v>3439.6809571286144</c:v>
                </c:pt>
                <c:pt idx="5">
                  <c:v>4958.6776859504134</c:v>
                </c:pt>
                <c:pt idx="6">
                  <c:v>864.73131562693015</c:v>
                </c:pt>
                <c:pt idx="7">
                  <c:v>2998.3792544570501</c:v>
                </c:pt>
                <c:pt idx="8">
                  <c:v>1037.5099760574622</c:v>
                </c:pt>
                <c:pt idx="9">
                  <c:v>53.447354355959376</c:v>
                </c:pt>
                <c:pt idx="10">
                  <c:v>626.30480167014616</c:v>
                </c:pt>
                <c:pt idx="11">
                  <c:v>1229.6110414052698</c:v>
                </c:pt>
                <c:pt idx="12">
                  <c:v>0</c:v>
                </c:pt>
                <c:pt idx="13">
                  <c:v>3484.320557491289</c:v>
                </c:pt>
                <c:pt idx="14">
                  <c:v>582.24163027656482</c:v>
                </c:pt>
                <c:pt idx="15">
                  <c:v>215.36252692031587</c:v>
                </c:pt>
                <c:pt idx="16">
                  <c:v>895.41547277936957</c:v>
                </c:pt>
                <c:pt idx="17">
                  <c:v>4069.2640692640689</c:v>
                </c:pt>
                <c:pt idx="18">
                  <c:v>270.63599458728015</c:v>
                </c:pt>
                <c:pt idx="19">
                  <c:v>0</c:v>
                </c:pt>
                <c:pt idx="20">
                  <c:v>1210.6537530266344</c:v>
                </c:pt>
                <c:pt idx="21">
                  <c:v>4629.6296296296296</c:v>
                </c:pt>
                <c:pt idx="22">
                  <c:v>2102.9731689630166</c:v>
                </c:pt>
                <c:pt idx="23">
                  <c:v>862.89549376797697</c:v>
                </c:pt>
                <c:pt idx="24">
                  <c:v>583.59079986268443</c:v>
                </c:pt>
                <c:pt idx="25">
                  <c:v>3079.1788856304984</c:v>
                </c:pt>
                <c:pt idx="26">
                  <c:v>678.78787878787875</c:v>
                </c:pt>
                <c:pt idx="27">
                  <c:v>1290.6309751434035</c:v>
                </c:pt>
                <c:pt idx="28">
                  <c:v>1473.8722644037516</c:v>
                </c:pt>
                <c:pt idx="29">
                  <c:v>0</c:v>
                </c:pt>
                <c:pt idx="30">
                  <c:v>0</c:v>
                </c:pt>
              </c:numCache>
            </c:numRef>
          </c:val>
        </c:ser>
        <c:ser>
          <c:idx val="0"/>
          <c:order val="3"/>
          <c:tx>
            <c:v>2016</c:v>
          </c:tx>
          <c:spPr>
            <a:solidFill>
              <a:schemeClr val="accent2"/>
            </a:solidFill>
            <a:ln>
              <a:noFill/>
            </a:ln>
            <a:effectLst/>
          </c:spPr>
          <c:invertIfNegative val="0"/>
          <c:cat>
            <c:strRef>
              <c:extLst>
                <c:ext xmlns:c15="http://schemas.microsoft.com/office/drawing/2012/chart" uri="{02D57815-91ED-43cb-92C2-25804820EDAC}">
                  <c15:fullRef>
                    <c15:sqref>'CPS Tables'!$B$44:$B$78</c15:sqref>
                  </c15:fullRef>
                </c:ext>
              </c:extLst>
              <c:f>('CPS Tables'!$B$44:$B$46,'CPS Tables'!$B$48:$B$52,'CPS Tables'!$B$54:$B$65,'CPS Tables'!$B$67:$B$72,'CPS Tables'!$B$74:$B$78)</c:f>
              <c:strCache>
                <c:ptCount val="31"/>
                <c:pt idx="0">
                  <c:v>Province Wide</c:v>
                </c:pt>
                <c:pt idx="1">
                  <c:v>Bas-Saint-Laurent-01</c:v>
                </c:pt>
                <c:pt idx="2">
                  <c:v>Saguenay Lac-Saint-Jean-02</c:v>
                </c:pt>
                <c:pt idx="3">
                  <c:v>'Capitale-Nationale-03</c:v>
                </c:pt>
                <c:pt idx="4">
                  <c:v>CHU de Quebéc-03</c:v>
                </c:pt>
                <c:pt idx="5">
                  <c:v>IUCPQ-03</c:v>
                </c:pt>
                <c:pt idx="6">
                  <c:v>Mauricie-et-Centre-du-Québec-04</c:v>
                </c:pt>
                <c:pt idx="7">
                  <c:v>Estrie-05</c:v>
                </c:pt>
                <c:pt idx="8">
                  <c:v>Centre-Ouest-de-l'Île-de-Montréal-06</c:v>
                </c:pt>
                <c:pt idx="9">
                  <c:v>Centre-Sud-de-l'Île-De-Montréal-06</c:v>
                </c:pt>
                <c:pt idx="10">
                  <c:v>CHU Montreal-06</c:v>
                </c:pt>
                <c:pt idx="11">
                  <c:v>Est-de-l'Île-de-Montréal-06</c:v>
                </c:pt>
                <c:pt idx="12">
                  <c:v>Institut de Cardiologie de Montréal-06</c:v>
                </c:pt>
                <c:pt idx="13">
                  <c:v>McGill University Health Centre-06</c:v>
                </c:pt>
                <c:pt idx="14">
                  <c:v>Nord-de-l'Île-de-MontréaL-06</c:v>
                </c:pt>
                <c:pt idx="15">
                  <c:v>Ouest-de-l'Île-de-Montréal-06</c:v>
                </c:pt>
                <c:pt idx="16">
                  <c:v>Outaouais-07</c:v>
                </c:pt>
                <c:pt idx="17">
                  <c:v>Abitibi-Témiscamingue-08</c:v>
                </c:pt>
                <c:pt idx="18">
                  <c:v>Côte-Nord-09</c:v>
                </c:pt>
                <c:pt idx="19">
                  <c:v>Nord du Quebec -10</c:v>
                </c:pt>
                <c:pt idx="20">
                  <c:v>Gaspésie-11</c:v>
                </c:pt>
                <c:pt idx="21">
                  <c:v>Îles-11</c:v>
                </c:pt>
                <c:pt idx="22">
                  <c:v>Chaudière-Appalaches-12</c:v>
                </c:pt>
                <c:pt idx="23">
                  <c:v> Laval-13</c:v>
                </c:pt>
                <c:pt idx="24">
                  <c:v>Lanaudière-14</c:v>
                </c:pt>
                <c:pt idx="25">
                  <c:v>Laurentides-15</c:v>
                </c:pt>
                <c:pt idx="26">
                  <c:v>'Montérégie-Centre-16</c:v>
                </c:pt>
                <c:pt idx="27">
                  <c:v>Montérégie-Est-16</c:v>
                </c:pt>
                <c:pt idx="28">
                  <c:v>Montérégie-Ouest-16</c:v>
                </c:pt>
                <c:pt idx="29">
                  <c:v>Nunavik -17</c:v>
                </c:pt>
                <c:pt idx="30">
                  <c:v>Terres-Cries-de-la-Baie-James-18</c:v>
                </c:pt>
              </c:strCache>
            </c:strRef>
          </c:cat>
          <c:val>
            <c:numRef>
              <c:extLst>
                <c:ext xmlns:c15="http://schemas.microsoft.com/office/drawing/2012/chart" uri="{02D57815-91ED-43cb-92C2-25804820EDAC}">
                  <c15:fullRef>
                    <c15:sqref>'CPS Tables'!$E$44:$E$78</c15:sqref>
                  </c15:fullRef>
                </c:ext>
              </c:extLst>
              <c:f>('CPS Tables'!$E$44:$E$46,'CPS Tables'!$E$48:$E$52,'CPS Tables'!$E$54:$E$65,'CPS Tables'!$E$67:$E$72,'CPS Tables'!$E$74:$E$78)</c:f>
              <c:numCache>
                <c:formatCode>0</c:formatCode>
                <c:ptCount val="31"/>
                <c:pt idx="0" formatCode="#,##0">
                  <c:v>1045.1724196248879</c:v>
                </c:pt>
                <c:pt idx="1">
                  <c:v>631.68124392614186</c:v>
                </c:pt>
                <c:pt idx="2">
                  <c:v>194.30051813471502</c:v>
                </c:pt>
                <c:pt idx="3" formatCode="#,##0">
                  <c:v>799.79360165118669</c:v>
                </c:pt>
                <c:pt idx="4" formatCode="#,##0">
                  <c:v>5090.4977375565613</c:v>
                </c:pt>
                <c:pt idx="5" formatCode="#,##0">
                  <c:v>3883.4951456310678</c:v>
                </c:pt>
                <c:pt idx="6">
                  <c:v>507.29232720355105</c:v>
                </c:pt>
                <c:pt idx="7" formatCode="#,##0">
                  <c:v>2533.1724969843185</c:v>
                </c:pt>
                <c:pt idx="8" formatCode="#,##0">
                  <c:v>1372.21269296741</c:v>
                </c:pt>
                <c:pt idx="9" formatCode="#,##0">
                  <c:v>191.11323459149546</c:v>
                </c:pt>
                <c:pt idx="10" formatCode="#,##0">
                  <c:v>2204.4088176352707</c:v>
                </c:pt>
                <c:pt idx="11" formatCode="#,##0">
                  <c:v>529.10052910052912</c:v>
                </c:pt>
                <c:pt idx="12" formatCode="#,##0">
                  <c:v>490.19607843137254</c:v>
                </c:pt>
                <c:pt idx="13" formatCode="#,##0">
                  <c:v>1893.939393939394</c:v>
                </c:pt>
                <c:pt idx="14" formatCode="#,##0">
                  <c:v>385.72806171648989</c:v>
                </c:pt>
                <c:pt idx="15" formatCode="#,##0">
                  <c:v>909.72708187543742</c:v>
                </c:pt>
                <c:pt idx="16" formatCode="#,##0">
                  <c:v>1220.4142011834319</c:v>
                </c:pt>
                <c:pt idx="17" formatCode="#,##0">
                  <c:v>2698.4126984126983</c:v>
                </c:pt>
                <c:pt idx="18" formatCode="#,##0">
                  <c:v>683.99452804377563</c:v>
                </c:pt>
                <c:pt idx="19" formatCode="#,##0">
                  <c:v>0</c:v>
                </c:pt>
                <c:pt idx="20" formatCode="#,##0">
                  <c:v>722.89156626506031</c:v>
                </c:pt>
                <c:pt idx="21" formatCode="#,##0">
                  <c:v>4687.5</c:v>
                </c:pt>
                <c:pt idx="22" formatCode="#,##0">
                  <c:v>1512.8593040847202</c:v>
                </c:pt>
                <c:pt idx="23" formatCode="#,##0">
                  <c:v>1322.3140495867767</c:v>
                </c:pt>
                <c:pt idx="24" formatCode="#,##0">
                  <c:v>717.7033492822967</c:v>
                </c:pt>
                <c:pt idx="25" formatCode="#,##0">
                  <c:v>598.80239520958082</c:v>
                </c:pt>
                <c:pt idx="26" formatCode="#,##0">
                  <c:v>701.66320166320168</c:v>
                </c:pt>
                <c:pt idx="27" formatCode="#,##0">
                  <c:v>1124.6709739172049</c:v>
                </c:pt>
                <c:pt idx="28" formatCode="#,##0">
                  <c:v>515.21099116781159</c:v>
                </c:pt>
                <c:pt idx="29" formatCode="#,##0">
                  <c:v>0</c:v>
                </c:pt>
                <c:pt idx="30" formatCode="#,##0">
                  <c:v>0</c:v>
                </c:pt>
              </c:numCache>
            </c:numRef>
          </c:val>
        </c:ser>
        <c:dLbls>
          <c:showLegendKey val="0"/>
          <c:showVal val="0"/>
          <c:showCatName val="0"/>
          <c:showSerName val="0"/>
          <c:showPercent val="0"/>
          <c:showBubbleSize val="0"/>
        </c:dLbls>
        <c:gapWidth val="182"/>
        <c:axId val="428127088"/>
        <c:axId val="428123560"/>
        <c:extLst>
          <c:ext xmlns:c15="http://schemas.microsoft.com/office/drawing/2012/chart" uri="{02D57815-91ED-43cb-92C2-25804820EDAC}">
            <c15:filteredBarSeries>
              <c15:ser>
                <c:idx val="5"/>
                <c:order val="1"/>
                <c:tx>
                  <c:v>June-Dec 2017</c:v>
                </c:tx>
                <c:spPr>
                  <a:solidFill>
                    <a:schemeClr val="accent6"/>
                  </a:solidFill>
                  <a:ln>
                    <a:noFill/>
                  </a:ln>
                  <a:effectLst/>
                </c:spPr>
                <c:invertIfNegative val="0"/>
                <c:cat>
                  <c:strRef>
                    <c:extLst>
                      <c:ext uri="{02D57815-91ED-43cb-92C2-25804820EDAC}">
                        <c15:fullRef>
                          <c15:sqref>'CPS Tables'!$B$44:$B$78</c15:sqref>
                        </c15:fullRef>
                        <c15:formulaRef>
                          <c15:sqref>('CPS Tables'!$B$44:$B$46,'CPS Tables'!$B$48:$B$52,'CPS Tables'!$B$54:$B$65,'CPS Tables'!$B$67:$B$72,'CPS Tables'!$B$74:$B$78)</c15:sqref>
                        </c15:formulaRef>
                      </c:ext>
                    </c:extLst>
                    <c:strCache>
                      <c:ptCount val="31"/>
                      <c:pt idx="0">
                        <c:v>Province Wide</c:v>
                      </c:pt>
                      <c:pt idx="1">
                        <c:v>Bas-Saint-Laurent-01</c:v>
                      </c:pt>
                      <c:pt idx="2">
                        <c:v>Saguenay Lac-Saint-Jean-02</c:v>
                      </c:pt>
                      <c:pt idx="3">
                        <c:v>'Capitale-Nationale-03</c:v>
                      </c:pt>
                      <c:pt idx="4">
                        <c:v>CHU de Quebéc-03</c:v>
                      </c:pt>
                      <c:pt idx="5">
                        <c:v>IUCPQ-03</c:v>
                      </c:pt>
                      <c:pt idx="6">
                        <c:v>Mauricie-et-Centre-du-Québec-04</c:v>
                      </c:pt>
                      <c:pt idx="7">
                        <c:v>Estrie-05</c:v>
                      </c:pt>
                      <c:pt idx="8">
                        <c:v>Centre-Ouest-de-l'Île-de-Montréal-06</c:v>
                      </c:pt>
                      <c:pt idx="9">
                        <c:v>Centre-Sud-de-l'Île-De-Montréal-06</c:v>
                      </c:pt>
                      <c:pt idx="10">
                        <c:v>CHU Montreal-06</c:v>
                      </c:pt>
                      <c:pt idx="11">
                        <c:v>Est-de-l'Île-de-Montréal-06</c:v>
                      </c:pt>
                      <c:pt idx="12">
                        <c:v>Institut de Cardiologie de Montréal-06</c:v>
                      </c:pt>
                      <c:pt idx="13">
                        <c:v>McGill University Health Centre-06</c:v>
                      </c:pt>
                      <c:pt idx="14">
                        <c:v>Nord-de-l'Île-de-MontréaL-06</c:v>
                      </c:pt>
                      <c:pt idx="15">
                        <c:v>Ouest-de-l'Île-de-Montréal-06</c:v>
                      </c:pt>
                      <c:pt idx="16">
                        <c:v>Outaouais-07</c:v>
                      </c:pt>
                      <c:pt idx="17">
                        <c:v>Abitibi-Témiscamingue-08</c:v>
                      </c:pt>
                      <c:pt idx="18">
                        <c:v>Côte-Nord-09</c:v>
                      </c:pt>
                      <c:pt idx="19">
                        <c:v>Nord du Quebec -10</c:v>
                      </c:pt>
                      <c:pt idx="20">
                        <c:v>Gaspésie-11</c:v>
                      </c:pt>
                      <c:pt idx="21">
                        <c:v>Îles-11</c:v>
                      </c:pt>
                      <c:pt idx="22">
                        <c:v>Chaudière-Appalaches-12</c:v>
                      </c:pt>
                      <c:pt idx="23">
                        <c:v> Laval-13</c:v>
                      </c:pt>
                      <c:pt idx="24">
                        <c:v>Lanaudière-14</c:v>
                      </c:pt>
                      <c:pt idx="25">
                        <c:v>Laurentides-15</c:v>
                      </c:pt>
                      <c:pt idx="26">
                        <c:v>'Montérégie-Centre-16</c:v>
                      </c:pt>
                      <c:pt idx="27">
                        <c:v>Montérégie-Est-16</c:v>
                      </c:pt>
                      <c:pt idx="28">
                        <c:v>Montérégie-Ouest-16</c:v>
                      </c:pt>
                      <c:pt idx="29">
                        <c:v>Nunavik -17</c:v>
                      </c:pt>
                      <c:pt idx="30">
                        <c:v>Terres-Cries-de-la-Baie-James-18</c:v>
                      </c:pt>
                    </c:strCache>
                  </c:strRef>
                </c:cat>
                <c:val>
                  <c:numRef>
                    <c:extLst>
                      <c:ext uri="{02D57815-91ED-43cb-92C2-25804820EDAC}">
                        <c15:fullRef>
                          <c15:sqref>'CPS Tables'!$G$44:$G$78</c15:sqref>
                        </c15:fullRef>
                        <c15:formulaRef>
                          <c15:sqref>('CPS Tables'!$G$44:$G$46,'CPS Tables'!$G$48:$G$52,'CPS Tables'!$G$54:$G$65,'CPS Tables'!$G$67:$G$72,'CPS Tables'!$G$74:$G$78)</c15:sqref>
                        </c15:formulaRef>
                      </c:ext>
                    </c:extLst>
                    <c:numCache>
                      <c:formatCode>#,##0</c:formatCode>
                      <c:ptCount val="31"/>
                      <c:pt idx="1">
                        <c:v>3441.0844629822732</c:v>
                      </c:pt>
                      <c:pt idx="2">
                        <c:v>1372.0742534301855</c:v>
                      </c:pt>
                      <c:pt idx="3">
                        <c:v>1216.9534200587495</c:v>
                      </c:pt>
                      <c:pt idx="4">
                        <c:v>6929.347826086957</c:v>
                      </c:pt>
                      <c:pt idx="5">
                        <c:v>6985.2941176470586</c:v>
                      </c:pt>
                      <c:pt idx="6">
                        <c:v>1298.7012987012988</c:v>
                      </c:pt>
                      <c:pt idx="7">
                        <c:v>2230.1064368981247</c:v>
                      </c:pt>
                      <c:pt idx="8">
                        <c:v>2692.9982046678633</c:v>
                      </c:pt>
                      <c:pt idx="9">
                        <c:v>1385.9275053304905</c:v>
                      </c:pt>
                      <c:pt idx="10">
                        <c:v>11111.111111111111</c:v>
                      </c:pt>
                      <c:pt idx="11">
                        <c:v>1857.7254191209786</c:v>
                      </c:pt>
                      <c:pt idx="12">
                        <c:v>1666.6666666666667</c:v>
                      </c:pt>
                      <c:pt idx="13">
                        <c:v>0</c:v>
                      </c:pt>
                      <c:pt idx="14">
                        <c:v>1361.8677042801557</c:v>
                      </c:pt>
                      <c:pt idx="15">
                        <c:v>1335.113484646195</c:v>
                      </c:pt>
                      <c:pt idx="16">
                        <c:v>887.5739644970414</c:v>
                      </c:pt>
                      <c:pt idx="17">
                        <c:v>2093.3977455716586</c:v>
                      </c:pt>
                      <c:pt idx="18">
                        <c:v>2452.316076294278</c:v>
                      </c:pt>
                      <c:pt idx="19">
                        <c:v>0</c:v>
                      </c:pt>
                      <c:pt idx="20">
                        <c:v>0</c:v>
                      </c:pt>
                      <c:pt idx="21">
                        <c:v>0</c:v>
                      </c:pt>
                      <c:pt idx="22">
                        <c:v>1866.2519440124418</c:v>
                      </c:pt>
                      <c:pt idx="23">
                        <c:v>4214.5593869731802</c:v>
                      </c:pt>
                      <c:pt idx="24">
                        <c:v>3478.810879190386</c:v>
                      </c:pt>
                      <c:pt idx="25">
                        <c:v>2818.9910979228484</c:v>
                      </c:pt>
                      <c:pt idx="26">
                        <c:v>1781.6091954022988</c:v>
                      </c:pt>
                      <c:pt idx="27">
                        <c:v>3189.4013738959766</c:v>
                      </c:pt>
                      <c:pt idx="28">
                        <c:v>879.29656274980016</c:v>
                      </c:pt>
                      <c:pt idx="29">
                        <c:v>0</c:v>
                      </c:pt>
                      <c:pt idx="30">
                        <c:v>0</c:v>
                      </c:pt>
                    </c:numCache>
                  </c:numRef>
                </c:val>
              </c15:ser>
            </c15:filteredBarSeries>
            <c15:filteredBarSeries>
              <c15:ser>
                <c:idx val="4"/>
                <c:order val="2"/>
                <c:tx>
                  <c:v>Dec-June 2017</c:v>
                </c:tx>
                <c:spPr>
                  <a:solidFill>
                    <a:schemeClr val="accent5"/>
                  </a:solidFill>
                  <a:ln>
                    <a:noFill/>
                  </a:ln>
                  <a:effectLst/>
                </c:spPr>
                <c:invertIfNegative val="0"/>
                <c:cat>
                  <c:strRef>
                    <c:extLst>
                      <c:ext xmlns:c15="http://schemas.microsoft.com/office/drawing/2012/chart" uri="{02D57815-91ED-43cb-92C2-25804820EDAC}">
                        <c15:fullRef>
                          <c15:sqref>'CPS Tables'!$B$44:$B$78</c15:sqref>
                        </c15:fullRef>
                        <c15:formulaRef>
                          <c15:sqref>('CPS Tables'!$B$44:$B$46,'CPS Tables'!$B$48:$B$52,'CPS Tables'!$B$54:$B$65,'CPS Tables'!$B$67:$B$72,'CPS Tables'!$B$74:$B$78)</c15:sqref>
                        </c15:formulaRef>
                      </c:ext>
                    </c:extLst>
                    <c:strCache>
                      <c:ptCount val="31"/>
                      <c:pt idx="0">
                        <c:v>Province Wide</c:v>
                      </c:pt>
                      <c:pt idx="1">
                        <c:v>Bas-Saint-Laurent-01</c:v>
                      </c:pt>
                      <c:pt idx="2">
                        <c:v>Saguenay Lac-Saint-Jean-02</c:v>
                      </c:pt>
                      <c:pt idx="3">
                        <c:v>'Capitale-Nationale-03</c:v>
                      </c:pt>
                      <c:pt idx="4">
                        <c:v>CHU de Quebéc-03</c:v>
                      </c:pt>
                      <c:pt idx="5">
                        <c:v>IUCPQ-03</c:v>
                      </c:pt>
                      <c:pt idx="6">
                        <c:v>Mauricie-et-Centre-du-Québec-04</c:v>
                      </c:pt>
                      <c:pt idx="7">
                        <c:v>Estrie-05</c:v>
                      </c:pt>
                      <c:pt idx="8">
                        <c:v>Centre-Ouest-de-l'Île-de-Montréal-06</c:v>
                      </c:pt>
                      <c:pt idx="9">
                        <c:v>Centre-Sud-de-l'Île-De-Montréal-06</c:v>
                      </c:pt>
                      <c:pt idx="10">
                        <c:v>CHU Montreal-06</c:v>
                      </c:pt>
                      <c:pt idx="11">
                        <c:v>Est-de-l'Île-de-Montréal-06</c:v>
                      </c:pt>
                      <c:pt idx="12">
                        <c:v>Institut de Cardiologie de Montréal-06</c:v>
                      </c:pt>
                      <c:pt idx="13">
                        <c:v>McGill University Health Centre-06</c:v>
                      </c:pt>
                      <c:pt idx="14">
                        <c:v>Nord-de-l'Île-de-MontréaL-06</c:v>
                      </c:pt>
                      <c:pt idx="15">
                        <c:v>Ouest-de-l'Île-de-Montréal-06</c:v>
                      </c:pt>
                      <c:pt idx="16">
                        <c:v>Outaouais-07</c:v>
                      </c:pt>
                      <c:pt idx="17">
                        <c:v>Abitibi-Témiscamingue-08</c:v>
                      </c:pt>
                      <c:pt idx="18">
                        <c:v>Côte-Nord-09</c:v>
                      </c:pt>
                      <c:pt idx="19">
                        <c:v>Nord du Quebec -10</c:v>
                      </c:pt>
                      <c:pt idx="20">
                        <c:v>Gaspésie-11</c:v>
                      </c:pt>
                      <c:pt idx="21">
                        <c:v>Îles-11</c:v>
                      </c:pt>
                      <c:pt idx="22">
                        <c:v>Chaudière-Appalaches-12</c:v>
                      </c:pt>
                      <c:pt idx="23">
                        <c:v> Laval-13</c:v>
                      </c:pt>
                      <c:pt idx="24">
                        <c:v>Lanaudière-14</c:v>
                      </c:pt>
                      <c:pt idx="25">
                        <c:v>Laurentides-15</c:v>
                      </c:pt>
                      <c:pt idx="26">
                        <c:v>'Montérégie-Centre-16</c:v>
                      </c:pt>
                      <c:pt idx="27">
                        <c:v>Montérégie-Est-16</c:v>
                      </c:pt>
                      <c:pt idx="28">
                        <c:v>Montérégie-Ouest-16</c:v>
                      </c:pt>
                      <c:pt idx="29">
                        <c:v>Nunavik -17</c:v>
                      </c:pt>
                      <c:pt idx="30">
                        <c:v>Terres-Cries-de-la-Baie-James-18</c:v>
                      </c:pt>
                    </c:strCache>
                  </c:strRef>
                </c:cat>
                <c:val>
                  <c:numRef>
                    <c:extLst>
                      <c:ext xmlns:c15="http://schemas.microsoft.com/office/drawing/2012/chart" uri="{02D57815-91ED-43cb-92C2-25804820EDAC}">
                        <c15:fullRef>
                          <c15:sqref>'CPS Tables'!$F$44:$F$78</c15:sqref>
                        </c15:fullRef>
                        <c15:formulaRef>
                          <c15:sqref>('CPS Tables'!$F$44:$F$46,'CPS Tables'!$F$48:$F$52,'CPS Tables'!$F$54:$F$65,'CPS Tables'!$F$67:$F$72,'CPS Tables'!$F$74:$F$78)</c15:sqref>
                        </c15:formulaRef>
                      </c:ext>
                    </c:extLst>
                    <c:numCache>
                      <c:formatCode>#,##0</c:formatCode>
                      <c:ptCount val="31"/>
                      <c:pt idx="1">
                        <c:v>509.16496945010186</c:v>
                      </c:pt>
                      <c:pt idx="2">
                        <c:v>408.99795501022498</c:v>
                      </c:pt>
                      <c:pt idx="3">
                        <c:v>989.20863309352512</c:v>
                      </c:pt>
                      <c:pt idx="4">
                        <c:v>2440.9448818897636</c:v>
                      </c:pt>
                      <c:pt idx="5">
                        <c:v>5405.4054054054059</c:v>
                      </c:pt>
                      <c:pt idx="6">
                        <c:v>809.71659919028343</c:v>
                      </c:pt>
                      <c:pt idx="7">
                        <c:v>3296.7032967032969</c:v>
                      </c:pt>
                      <c:pt idx="8">
                        <c:v>1436.7816091954023</c:v>
                      </c:pt>
                      <c:pt idx="9">
                        <c:v>0</c:v>
                      </c:pt>
                      <c:pt idx="10">
                        <c:v>408.16326530612247</c:v>
                      </c:pt>
                      <c:pt idx="11">
                        <c:v>1349.8312710911136</c:v>
                      </c:pt>
                      <c:pt idx="12">
                        <c:v>0</c:v>
                      </c:pt>
                      <c:pt idx="13">
                        <c:v>2090.5923344947737</c:v>
                      </c:pt>
                      <c:pt idx="14">
                        <c:v>193.61084220716361</c:v>
                      </c:pt>
                      <c:pt idx="15">
                        <c:v>155.27950310559004</c:v>
                      </c:pt>
                      <c:pt idx="16">
                        <c:v>1250</c:v>
                      </c:pt>
                      <c:pt idx="17">
                        <c:v>2434.4569288389512</c:v>
                      </c:pt>
                      <c:pt idx="18">
                        <c:v>268.81720430107526</c:v>
                      </c:pt>
                      <c:pt idx="19">
                        <c:v>0</c:v>
                      </c:pt>
                      <c:pt idx="20">
                        <c:v>1210.6537530266344</c:v>
                      </c:pt>
                      <c:pt idx="21">
                        <c:v>5172.4137931034484</c:v>
                      </c:pt>
                      <c:pt idx="22">
                        <c:v>1834.2391304347827</c:v>
                      </c:pt>
                      <c:pt idx="23">
                        <c:v>767.75431861804225</c:v>
                      </c:pt>
                      <c:pt idx="24">
                        <c:v>750.75075075075074</c:v>
                      </c:pt>
                      <c:pt idx="25">
                        <c:v>3768.1159420289855</c:v>
                      </c:pt>
                      <c:pt idx="26">
                        <c:v>670.85953878406701</c:v>
                      </c:pt>
                      <c:pt idx="27">
                        <c:v>1211.5563839701772</c:v>
                      </c:pt>
                      <c:pt idx="28">
                        <c:v>1720.6477732793521</c:v>
                      </c:pt>
                      <c:pt idx="29">
                        <c:v>0</c:v>
                      </c:pt>
                      <c:pt idx="30">
                        <c:v>0</c:v>
                      </c:pt>
                    </c:numCache>
                  </c:numRef>
                </c:val>
              </c15:ser>
            </c15:filteredBarSeries>
            <c15:filteredBarSeries>
              <c15:ser>
                <c:idx val="2"/>
                <c:order val="4"/>
                <c:tx>
                  <c:v>June-Dec 2016</c:v>
                </c:tx>
                <c:spPr>
                  <a:solidFill>
                    <a:schemeClr val="accent3"/>
                  </a:solidFill>
                  <a:ln>
                    <a:noFill/>
                  </a:ln>
                  <a:effectLst/>
                </c:spPr>
                <c:invertIfNegative val="0"/>
                <c:cat>
                  <c:strRef>
                    <c:extLst>
                      <c:ext xmlns:c15="http://schemas.microsoft.com/office/drawing/2012/chart" uri="{02D57815-91ED-43cb-92C2-25804820EDAC}">
                        <c15:fullRef>
                          <c15:sqref>'CPS Tables'!$B$44:$B$78</c15:sqref>
                        </c15:fullRef>
                        <c15:formulaRef>
                          <c15:sqref>('CPS Tables'!$B$44:$B$46,'CPS Tables'!$B$48:$B$52,'CPS Tables'!$B$54:$B$65,'CPS Tables'!$B$67:$B$72,'CPS Tables'!$B$74:$B$78)</c15:sqref>
                        </c15:formulaRef>
                      </c:ext>
                    </c:extLst>
                    <c:strCache>
                      <c:ptCount val="31"/>
                      <c:pt idx="0">
                        <c:v>Province Wide</c:v>
                      </c:pt>
                      <c:pt idx="1">
                        <c:v>Bas-Saint-Laurent-01</c:v>
                      </c:pt>
                      <c:pt idx="2">
                        <c:v>Saguenay Lac-Saint-Jean-02</c:v>
                      </c:pt>
                      <c:pt idx="3">
                        <c:v>'Capitale-Nationale-03</c:v>
                      </c:pt>
                      <c:pt idx="4">
                        <c:v>CHU de Quebéc-03</c:v>
                      </c:pt>
                      <c:pt idx="5">
                        <c:v>IUCPQ-03</c:v>
                      </c:pt>
                      <c:pt idx="6">
                        <c:v>Mauricie-et-Centre-du-Québec-04</c:v>
                      </c:pt>
                      <c:pt idx="7">
                        <c:v>Estrie-05</c:v>
                      </c:pt>
                      <c:pt idx="8">
                        <c:v>Centre-Ouest-de-l'Île-de-Montréal-06</c:v>
                      </c:pt>
                      <c:pt idx="9">
                        <c:v>Centre-Sud-de-l'Île-De-Montréal-06</c:v>
                      </c:pt>
                      <c:pt idx="10">
                        <c:v>CHU Montreal-06</c:v>
                      </c:pt>
                      <c:pt idx="11">
                        <c:v>Est-de-l'Île-de-Montréal-06</c:v>
                      </c:pt>
                      <c:pt idx="12">
                        <c:v>Institut de Cardiologie de Montréal-06</c:v>
                      </c:pt>
                      <c:pt idx="13">
                        <c:v>McGill University Health Centre-06</c:v>
                      </c:pt>
                      <c:pt idx="14">
                        <c:v>Nord-de-l'Île-de-MontréaL-06</c:v>
                      </c:pt>
                      <c:pt idx="15">
                        <c:v>Ouest-de-l'Île-de-Montréal-06</c:v>
                      </c:pt>
                      <c:pt idx="16">
                        <c:v>Outaouais-07</c:v>
                      </c:pt>
                      <c:pt idx="17">
                        <c:v>Abitibi-Témiscamingue-08</c:v>
                      </c:pt>
                      <c:pt idx="18">
                        <c:v>Côte-Nord-09</c:v>
                      </c:pt>
                      <c:pt idx="19">
                        <c:v>Nord du Quebec -10</c:v>
                      </c:pt>
                      <c:pt idx="20">
                        <c:v>Gaspésie-11</c:v>
                      </c:pt>
                      <c:pt idx="21">
                        <c:v>Îles-11</c:v>
                      </c:pt>
                      <c:pt idx="22">
                        <c:v>Chaudière-Appalaches-12</c:v>
                      </c:pt>
                      <c:pt idx="23">
                        <c:v> Laval-13</c:v>
                      </c:pt>
                      <c:pt idx="24">
                        <c:v>Lanaudière-14</c:v>
                      </c:pt>
                      <c:pt idx="25">
                        <c:v>Laurentides-15</c:v>
                      </c:pt>
                      <c:pt idx="26">
                        <c:v>'Montérégie-Centre-16</c:v>
                      </c:pt>
                      <c:pt idx="27">
                        <c:v>Montérégie-Est-16</c:v>
                      </c:pt>
                      <c:pt idx="28">
                        <c:v>Montérégie-Ouest-16</c:v>
                      </c:pt>
                      <c:pt idx="29">
                        <c:v>Nunavik -17</c:v>
                      </c:pt>
                      <c:pt idx="30">
                        <c:v>Terres-Cries-de-la-Baie-James-18</c:v>
                      </c:pt>
                    </c:strCache>
                  </c:strRef>
                </c:cat>
                <c:val>
                  <c:numRef>
                    <c:extLst>
                      <c:ext xmlns:c15="http://schemas.microsoft.com/office/drawing/2012/chart" uri="{02D57815-91ED-43cb-92C2-25804820EDAC}">
                        <c15:fullRef>
                          <c15:sqref>'CPS Tables'!$D$44:$D$78</c15:sqref>
                        </c15:fullRef>
                        <c15:formulaRef>
                          <c15:sqref>('CPS Tables'!$D$44:$D$46,'CPS Tables'!$D$48:$D$52,'CPS Tables'!$D$54:$D$65,'CPS Tables'!$D$67:$D$72,'CPS Tables'!$D$74:$D$78)</c15:sqref>
                        </c15:formulaRef>
                      </c:ext>
                    </c:extLst>
                    <c:numCache>
                      <c:formatCode>#,##0</c:formatCode>
                      <c:ptCount val="31"/>
                      <c:pt idx="1">
                        <c:v>909.09090909090901</c:v>
                      </c:pt>
                      <c:pt idx="2">
                        <c:v>1157.4074074074074</c:v>
                      </c:pt>
                      <c:pt idx="3">
                        <c:v>953.74344301382916</c:v>
                      </c:pt>
                      <c:pt idx="4">
                        <c:v>6611.5702479338843</c:v>
                      </c:pt>
                      <c:pt idx="5">
                        <c:v>5095.5414012738856</c:v>
                      </c:pt>
                      <c:pt idx="6">
                        <c:v>1033.59173126615</c:v>
                      </c:pt>
                      <c:pt idx="7">
                        <c:v>1130.2475780409043</c:v>
                      </c:pt>
                      <c:pt idx="8">
                        <c:v>1026.3929618768327</c:v>
                      </c:pt>
                      <c:pt idx="9">
                        <c:v>814.66395112016289</c:v>
                      </c:pt>
                      <c:pt idx="10">
                        <c:v>10869.565217391304</c:v>
                      </c:pt>
                      <c:pt idx="11">
                        <c:v>1965.3720168460457</c:v>
                      </c:pt>
                      <c:pt idx="12">
                        <c:v>1538.4615384615386</c:v>
                      </c:pt>
                      <c:pt idx="13">
                        <c:v>8270.6766917293226</c:v>
                      </c:pt>
                      <c:pt idx="14">
                        <c:v>783.97212543554008</c:v>
                      </c:pt>
                      <c:pt idx="15">
                        <c:v>1580.4597701149428</c:v>
                      </c:pt>
                      <c:pt idx="16">
                        <c:v>768.63950807071478</c:v>
                      </c:pt>
                      <c:pt idx="17">
                        <c:v>665.1884700665189</c:v>
                      </c:pt>
                      <c:pt idx="18">
                        <c:v>247.52475247524754</c:v>
                      </c:pt>
                      <c:pt idx="19">
                        <c:v>0</c:v>
                      </c:pt>
                      <c:pt idx="20">
                        <c:v>663.71681415929197</c:v>
                      </c:pt>
                      <c:pt idx="21">
                        <c:v>0</c:v>
                      </c:pt>
                      <c:pt idx="22">
                        <c:v>1535.0877192982455</c:v>
                      </c:pt>
                      <c:pt idx="23">
                        <c:v>3503.184713375796</c:v>
                      </c:pt>
                      <c:pt idx="24">
                        <c:v>2894.1355674028941</c:v>
                      </c:pt>
                      <c:pt idx="25">
                        <c:v>1301.518438177874</c:v>
                      </c:pt>
                      <c:pt idx="26">
                        <c:v>1030.9278350515465</c:v>
                      </c:pt>
                      <c:pt idx="27">
                        <c:v>1611.3744075829384</c:v>
                      </c:pt>
                      <c:pt idx="28">
                        <c:v>923.55053873781435</c:v>
                      </c:pt>
                      <c:pt idx="29">
                        <c:v>0</c:v>
                      </c:pt>
                      <c:pt idx="30">
                        <c:v>0</c:v>
                      </c:pt>
                    </c:numCache>
                  </c:numRef>
                </c:val>
              </c15:ser>
            </c15:filteredBarSeries>
            <c15:filteredBarSeries>
              <c15:ser>
                <c:idx val="1"/>
                <c:order val="5"/>
                <c:tx>
                  <c:v>Dec-June 2016</c:v>
                </c:tx>
                <c:spPr>
                  <a:solidFill>
                    <a:schemeClr val="accent2"/>
                  </a:solidFill>
                  <a:ln>
                    <a:noFill/>
                  </a:ln>
                  <a:effectLst/>
                </c:spPr>
                <c:invertIfNegative val="0"/>
                <c:cat>
                  <c:strRef>
                    <c:extLst>
                      <c:ext xmlns:c15="http://schemas.microsoft.com/office/drawing/2012/chart" uri="{02D57815-91ED-43cb-92C2-25804820EDAC}">
                        <c15:fullRef>
                          <c15:sqref>'CPS Tables'!$B$44:$B$78</c15:sqref>
                        </c15:fullRef>
                        <c15:formulaRef>
                          <c15:sqref>('CPS Tables'!$B$44:$B$46,'CPS Tables'!$B$48:$B$52,'CPS Tables'!$B$54:$B$65,'CPS Tables'!$B$67:$B$72,'CPS Tables'!$B$74:$B$78)</c15:sqref>
                        </c15:formulaRef>
                      </c:ext>
                    </c:extLst>
                    <c:strCache>
                      <c:ptCount val="31"/>
                      <c:pt idx="0">
                        <c:v>Province Wide</c:v>
                      </c:pt>
                      <c:pt idx="1">
                        <c:v>Bas-Saint-Laurent-01</c:v>
                      </c:pt>
                      <c:pt idx="2">
                        <c:v>Saguenay Lac-Saint-Jean-02</c:v>
                      </c:pt>
                      <c:pt idx="3">
                        <c:v>'Capitale-Nationale-03</c:v>
                      </c:pt>
                      <c:pt idx="4">
                        <c:v>CHU de Quebéc-03</c:v>
                      </c:pt>
                      <c:pt idx="5">
                        <c:v>IUCPQ-03</c:v>
                      </c:pt>
                      <c:pt idx="6">
                        <c:v>Mauricie-et-Centre-du-Québec-04</c:v>
                      </c:pt>
                      <c:pt idx="7">
                        <c:v>Estrie-05</c:v>
                      </c:pt>
                      <c:pt idx="8">
                        <c:v>Centre-Ouest-de-l'Île-de-Montréal-06</c:v>
                      </c:pt>
                      <c:pt idx="9">
                        <c:v>Centre-Sud-de-l'Île-De-Montréal-06</c:v>
                      </c:pt>
                      <c:pt idx="10">
                        <c:v>CHU Montreal-06</c:v>
                      </c:pt>
                      <c:pt idx="11">
                        <c:v>Est-de-l'Île-de-Montréal-06</c:v>
                      </c:pt>
                      <c:pt idx="12">
                        <c:v>Institut de Cardiologie de Montréal-06</c:v>
                      </c:pt>
                      <c:pt idx="13">
                        <c:v>McGill University Health Centre-06</c:v>
                      </c:pt>
                      <c:pt idx="14">
                        <c:v>Nord-de-l'Île-de-MontréaL-06</c:v>
                      </c:pt>
                      <c:pt idx="15">
                        <c:v>Ouest-de-l'Île-de-Montréal-06</c:v>
                      </c:pt>
                      <c:pt idx="16">
                        <c:v>Outaouais-07</c:v>
                      </c:pt>
                      <c:pt idx="17">
                        <c:v>Abitibi-Témiscamingue-08</c:v>
                      </c:pt>
                      <c:pt idx="18">
                        <c:v>Côte-Nord-09</c:v>
                      </c:pt>
                      <c:pt idx="19">
                        <c:v>Nord du Quebec -10</c:v>
                      </c:pt>
                      <c:pt idx="20">
                        <c:v>Gaspésie-11</c:v>
                      </c:pt>
                      <c:pt idx="21">
                        <c:v>Îles-11</c:v>
                      </c:pt>
                      <c:pt idx="22">
                        <c:v>Chaudière-Appalaches-12</c:v>
                      </c:pt>
                      <c:pt idx="23">
                        <c:v> Laval-13</c:v>
                      </c:pt>
                      <c:pt idx="24">
                        <c:v>Lanaudière-14</c:v>
                      </c:pt>
                      <c:pt idx="25">
                        <c:v>Laurentides-15</c:v>
                      </c:pt>
                      <c:pt idx="26">
                        <c:v>'Montérégie-Centre-16</c:v>
                      </c:pt>
                      <c:pt idx="27">
                        <c:v>Montérégie-Est-16</c:v>
                      </c:pt>
                      <c:pt idx="28">
                        <c:v>Montérégie-Ouest-16</c:v>
                      </c:pt>
                      <c:pt idx="29">
                        <c:v>Nunavik -17</c:v>
                      </c:pt>
                      <c:pt idx="30">
                        <c:v>Terres-Cries-de-la-Baie-James-18</c:v>
                      </c:pt>
                    </c:strCache>
                  </c:strRef>
                </c:cat>
                <c:val>
                  <c:numRef>
                    <c:extLst>
                      <c:ext xmlns:c15="http://schemas.microsoft.com/office/drawing/2012/chart" uri="{02D57815-91ED-43cb-92C2-25804820EDAC}">
                        <c15:fullRef>
                          <c15:sqref>'CPS Tables'!$C$44:$C$78</c15:sqref>
                        </c15:fullRef>
                        <c15:formulaRef>
                          <c15:sqref>('CPS Tables'!$C$44:$C$46,'CPS Tables'!$C$48:$C$52,'CPS Tables'!$C$54:$C$65,'CPS Tables'!$C$67:$C$72,'CPS Tables'!$C$74:$C$78)</c15:sqref>
                        </c15:formulaRef>
                      </c:ext>
                    </c:extLst>
                    <c:numCache>
                      <c:formatCode>#,##0</c:formatCode>
                      <c:ptCount val="31"/>
                      <c:pt idx="1">
                        <c:v>468.16479400749063</c:v>
                      </c:pt>
                      <c:pt idx="2">
                        <c:v>55.803571428571423</c:v>
                      </c:pt>
                      <c:pt idx="3">
                        <c:v>505.90219224283305</c:v>
                      </c:pt>
                      <c:pt idx="4">
                        <c:v>2495.2015355086369</c:v>
                      </c:pt>
                      <c:pt idx="5">
                        <c:v>3289.4736842105262</c:v>
                      </c:pt>
                      <c:pt idx="6">
                        <c:v>456.62100456621005</c:v>
                      </c:pt>
                      <c:pt idx="7">
                        <c:v>1097.3936899862824</c:v>
                      </c:pt>
                      <c:pt idx="8">
                        <c:v>1446.2809917355373</c:v>
                      </c:pt>
                      <c:pt idx="9">
                        <c:v>270.02700270027003</c:v>
                      </c:pt>
                      <c:pt idx="10">
                        <c:v>4460.966542750929</c:v>
                      </c:pt>
                      <c:pt idx="11">
                        <c:v>1156.4211807668898</c:v>
                      </c:pt>
                      <c:pt idx="12">
                        <c:v>0</c:v>
                      </c:pt>
                      <c:pt idx="13">
                        <c:v>3816.7938931297713</c:v>
                      </c:pt>
                      <c:pt idx="14">
                        <c:v>539.9568034557235</c:v>
                      </c:pt>
                      <c:pt idx="15">
                        <c:v>409.27694406548432</c:v>
                      </c:pt>
                      <c:pt idx="16">
                        <c:v>570.20669992872422</c:v>
                      </c:pt>
                      <c:pt idx="17">
                        <c:v>558.65921787709499</c:v>
                      </c:pt>
                      <c:pt idx="18">
                        <c:v>305.81039755351685</c:v>
                      </c:pt>
                      <c:pt idx="19">
                        <c:v>0</c:v>
                      </c:pt>
                      <c:pt idx="20">
                        <c:v>529.10052910052912</c:v>
                      </c:pt>
                      <c:pt idx="21">
                        <c:v>0</c:v>
                      </c:pt>
                      <c:pt idx="22">
                        <c:v>470.21943573667716</c:v>
                      </c:pt>
                      <c:pt idx="23">
                        <c:v>1603.6655211912941</c:v>
                      </c:pt>
                      <c:pt idx="24">
                        <c:v>2092.050209205021</c:v>
                      </c:pt>
                      <c:pt idx="25">
                        <c:v>924.21441774491689</c:v>
                      </c:pt>
                      <c:pt idx="26">
                        <c:v>333.01617507136064</c:v>
                      </c:pt>
                      <c:pt idx="27">
                        <c:v>1014.983083615273</c:v>
                      </c:pt>
                      <c:pt idx="28">
                        <c:v>282.08744710860367</c:v>
                      </c:pt>
                      <c:pt idx="29">
                        <c:v>0</c:v>
                      </c:pt>
                      <c:pt idx="30">
                        <c:v>0</c:v>
                      </c:pt>
                    </c:numCache>
                  </c:numRef>
                </c:val>
              </c15:ser>
            </c15:filteredBarSeries>
          </c:ext>
        </c:extLst>
      </c:barChart>
      <c:catAx>
        <c:axId val="4281270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123560"/>
        <c:crosses val="autoZero"/>
        <c:auto val="1"/>
        <c:lblAlgn val="ctr"/>
        <c:lblOffset val="100"/>
        <c:noMultiLvlLbl val="0"/>
      </c:catAx>
      <c:valAx>
        <c:axId val="4281235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1270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5. CPS Per 100,000 Palliative Patients in Administrative Regions</a:t>
            </a:r>
          </a:p>
          <a:p>
            <a:pPr>
              <a:defRPr/>
            </a:pPr>
            <a:r>
              <a:rPr lang="en-US"/>
              <a:t>2016 and </a:t>
            </a:r>
            <a:r>
              <a:rPr lang="en-US" baseline="0"/>
              <a:t>2017</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3"/>
          <c:order val="0"/>
          <c:tx>
            <c:v>2017</c:v>
          </c:tx>
          <c:spPr>
            <a:solidFill>
              <a:schemeClr val="tx1">
                <a:lumMod val="50000"/>
                <a:lumOff val="50000"/>
              </a:schemeClr>
            </a:solidFill>
            <a:ln>
              <a:noFill/>
            </a:ln>
            <a:effectLst/>
          </c:spPr>
          <c:invertIfNegative val="0"/>
          <c:cat>
            <c:strRef>
              <c:extLst>
                <c:ext xmlns:c15="http://schemas.microsoft.com/office/drawing/2012/chart" uri="{02D57815-91ED-43cb-92C2-25804820EDAC}">
                  <c15:fullRef>
                    <c15:sqref>'CPS Tables'!$B$44:$B$78</c15:sqref>
                  </c15:fullRef>
                </c:ext>
              </c:extLst>
              <c:f>('CPS Tables'!$B$44:$B$47,'CPS Tables'!$B$51:$B$53,'CPS Tables'!$B$62:$B$66,'CPS Tables'!$B$69:$B$73,'CPS Tables'!$B$77:$B$78)</c:f>
              <c:strCache>
                <c:ptCount val="19"/>
                <c:pt idx="0">
                  <c:v>Province Wide</c:v>
                </c:pt>
                <c:pt idx="1">
                  <c:v>Bas-Saint-Laurent-01</c:v>
                </c:pt>
                <c:pt idx="2">
                  <c:v>Saguenay Lac-Saint-Jean-02</c:v>
                </c:pt>
                <c:pt idx="3">
                  <c:v>NATIONAL CAPITAL-03</c:v>
                </c:pt>
                <c:pt idx="4">
                  <c:v>Mauricie-et-Centre-du-Québec-04</c:v>
                </c:pt>
                <c:pt idx="5">
                  <c:v>Estrie-05</c:v>
                </c:pt>
                <c:pt idx="6">
                  <c:v>MONTREAL -06</c:v>
                </c:pt>
                <c:pt idx="7">
                  <c:v>Outaouais-07</c:v>
                </c:pt>
                <c:pt idx="8">
                  <c:v>Abitibi-Témiscamingue-08</c:v>
                </c:pt>
                <c:pt idx="9">
                  <c:v>Côte-Nord-09</c:v>
                </c:pt>
                <c:pt idx="10">
                  <c:v>Nord du Quebec -10</c:v>
                </c:pt>
                <c:pt idx="11">
                  <c:v>GASPÉSPIE-ÎLES-DE-LA-MADELEINE -11</c:v>
                </c:pt>
                <c:pt idx="12">
                  <c:v>Chaudière-Appalaches-12</c:v>
                </c:pt>
                <c:pt idx="13">
                  <c:v> Laval-13</c:v>
                </c:pt>
                <c:pt idx="14">
                  <c:v>Lanaudière-14</c:v>
                </c:pt>
                <c:pt idx="15">
                  <c:v>Laurentides-15</c:v>
                </c:pt>
                <c:pt idx="16">
                  <c:v>MONTÉRÉGIE -16</c:v>
                </c:pt>
                <c:pt idx="17">
                  <c:v>Nunavik -17</c:v>
                </c:pt>
                <c:pt idx="18">
                  <c:v>Terres-Cries-de-la-Baie-James-18</c:v>
                </c:pt>
              </c:strCache>
            </c:strRef>
          </c:cat>
          <c:val>
            <c:numRef>
              <c:extLst>
                <c:ext xmlns:c15="http://schemas.microsoft.com/office/drawing/2012/chart" uri="{02D57815-91ED-43cb-92C2-25804820EDAC}">
                  <c15:fullRef>
                    <c15:sqref>'CPS Tables'!$H$44:$H$78</c15:sqref>
                  </c15:fullRef>
                </c:ext>
              </c:extLst>
              <c:f>('CPS Tables'!$H$44:$H$47,'CPS Tables'!$H$51:$H$53,'CPS Tables'!$H$62:$H$66,'CPS Tables'!$H$69:$H$73,'CPS Tables'!$H$77:$H$78)</c:f>
              <c:numCache>
                <c:formatCode>#,##0</c:formatCode>
                <c:ptCount val="19"/>
                <c:pt idx="0">
                  <c:v>1372.3253482664454</c:v>
                </c:pt>
                <c:pt idx="1">
                  <c:v>875.83719732096858</c:v>
                </c:pt>
                <c:pt idx="2">
                  <c:v>631.48398737032028</c:v>
                </c:pt>
                <c:pt idx="3">
                  <c:v>1981.1582155721808</c:v>
                </c:pt>
                <c:pt idx="4">
                  <c:v>864.73131562693015</c:v>
                </c:pt>
                <c:pt idx="5">
                  <c:v>2998.3792544570501</c:v>
                </c:pt>
                <c:pt idx="6">
                  <c:v>787.74238227146805</c:v>
                </c:pt>
                <c:pt idx="7">
                  <c:v>895.41547277936957</c:v>
                </c:pt>
                <c:pt idx="8">
                  <c:v>4069.2640692640689</c:v>
                </c:pt>
                <c:pt idx="9">
                  <c:v>270.63599458728015</c:v>
                </c:pt>
                <c:pt idx="10">
                  <c:v>0</c:v>
                </c:pt>
                <c:pt idx="11">
                  <c:v>1919.3857965451054</c:v>
                </c:pt>
                <c:pt idx="12">
                  <c:v>2102.9731689630166</c:v>
                </c:pt>
                <c:pt idx="13">
                  <c:v>862.89549376797697</c:v>
                </c:pt>
                <c:pt idx="14">
                  <c:v>583.59079986268443</c:v>
                </c:pt>
                <c:pt idx="15">
                  <c:v>3079.1788856304984</c:v>
                </c:pt>
                <c:pt idx="16">
                  <c:v>1090.2540766021993</c:v>
                </c:pt>
                <c:pt idx="17">
                  <c:v>0</c:v>
                </c:pt>
                <c:pt idx="18">
                  <c:v>0</c:v>
                </c:pt>
              </c:numCache>
            </c:numRef>
          </c:val>
        </c:ser>
        <c:ser>
          <c:idx val="0"/>
          <c:order val="3"/>
          <c:tx>
            <c:v>2016</c:v>
          </c:tx>
          <c:spPr>
            <a:solidFill>
              <a:schemeClr val="accent2"/>
            </a:solidFill>
            <a:ln>
              <a:noFill/>
            </a:ln>
            <a:effectLst/>
          </c:spPr>
          <c:invertIfNegative val="0"/>
          <c:cat>
            <c:strRef>
              <c:extLst>
                <c:ext xmlns:c15="http://schemas.microsoft.com/office/drawing/2012/chart" uri="{02D57815-91ED-43cb-92C2-25804820EDAC}">
                  <c15:fullRef>
                    <c15:sqref>'CPS Tables'!$B$44:$B$78</c15:sqref>
                  </c15:fullRef>
                </c:ext>
              </c:extLst>
              <c:f>('CPS Tables'!$B$44:$B$47,'CPS Tables'!$B$51:$B$53,'CPS Tables'!$B$62:$B$66,'CPS Tables'!$B$69:$B$73,'CPS Tables'!$B$77:$B$78)</c:f>
              <c:strCache>
                <c:ptCount val="19"/>
                <c:pt idx="0">
                  <c:v>Province Wide</c:v>
                </c:pt>
                <c:pt idx="1">
                  <c:v>Bas-Saint-Laurent-01</c:v>
                </c:pt>
                <c:pt idx="2">
                  <c:v>Saguenay Lac-Saint-Jean-02</c:v>
                </c:pt>
                <c:pt idx="3">
                  <c:v>NATIONAL CAPITAL-03</c:v>
                </c:pt>
                <c:pt idx="4">
                  <c:v>Mauricie-et-Centre-du-Québec-04</c:v>
                </c:pt>
                <c:pt idx="5">
                  <c:v>Estrie-05</c:v>
                </c:pt>
                <c:pt idx="6">
                  <c:v>MONTREAL -06</c:v>
                </c:pt>
                <c:pt idx="7">
                  <c:v>Outaouais-07</c:v>
                </c:pt>
                <c:pt idx="8">
                  <c:v>Abitibi-Témiscamingue-08</c:v>
                </c:pt>
                <c:pt idx="9">
                  <c:v>Côte-Nord-09</c:v>
                </c:pt>
                <c:pt idx="10">
                  <c:v>Nord du Quebec -10</c:v>
                </c:pt>
                <c:pt idx="11">
                  <c:v>GASPÉSPIE-ÎLES-DE-LA-MADELEINE -11</c:v>
                </c:pt>
                <c:pt idx="12">
                  <c:v>Chaudière-Appalaches-12</c:v>
                </c:pt>
                <c:pt idx="13">
                  <c:v> Laval-13</c:v>
                </c:pt>
                <c:pt idx="14">
                  <c:v>Lanaudière-14</c:v>
                </c:pt>
                <c:pt idx="15">
                  <c:v>Laurentides-15</c:v>
                </c:pt>
                <c:pt idx="16">
                  <c:v>MONTÉRÉGIE -16</c:v>
                </c:pt>
                <c:pt idx="17">
                  <c:v>Nunavik -17</c:v>
                </c:pt>
                <c:pt idx="18">
                  <c:v>Terres-Cries-de-la-Baie-James-18</c:v>
                </c:pt>
              </c:strCache>
            </c:strRef>
          </c:cat>
          <c:val>
            <c:numRef>
              <c:extLst>
                <c:ext xmlns:c15="http://schemas.microsoft.com/office/drawing/2012/chart" uri="{02D57815-91ED-43cb-92C2-25804820EDAC}">
                  <c15:fullRef>
                    <c15:sqref>'CPS Tables'!$E$44:$E$78</c15:sqref>
                  </c15:fullRef>
                </c:ext>
              </c:extLst>
              <c:f>('CPS Tables'!$E$44:$E$47,'CPS Tables'!$E$51:$E$53,'CPS Tables'!$E$62:$E$66,'CPS Tables'!$E$69:$E$73,'CPS Tables'!$E$77:$E$78)</c:f>
              <c:numCache>
                <c:formatCode>0</c:formatCode>
                <c:ptCount val="19"/>
                <c:pt idx="0" formatCode="#,##0">
                  <c:v>1045.1724196248879</c:v>
                </c:pt>
                <c:pt idx="1">
                  <c:v>631.68124392614186</c:v>
                </c:pt>
                <c:pt idx="2">
                  <c:v>194.30051813471502</c:v>
                </c:pt>
                <c:pt idx="3" formatCode="#,##0">
                  <c:v>2315.5541360587672</c:v>
                </c:pt>
                <c:pt idx="4">
                  <c:v>507.29232720355105</c:v>
                </c:pt>
                <c:pt idx="5" formatCode="#,##0">
                  <c:v>2533.1724969843185</c:v>
                </c:pt>
                <c:pt idx="6" formatCode="#,##0">
                  <c:v>677.73047180467461</c:v>
                </c:pt>
                <c:pt idx="7" formatCode="#,##0">
                  <c:v>1220.4142011834319</c:v>
                </c:pt>
                <c:pt idx="8" formatCode="#,##0">
                  <c:v>2698.4126984126983</c:v>
                </c:pt>
                <c:pt idx="9" formatCode="#,##0">
                  <c:v>683.99452804377563</c:v>
                </c:pt>
                <c:pt idx="10" formatCode="#,##0">
                  <c:v>0</c:v>
                </c:pt>
                <c:pt idx="11" formatCode="#,##0">
                  <c:v>1006.7114093959731</c:v>
                </c:pt>
                <c:pt idx="12" formatCode="#,##0">
                  <c:v>1512.8593040847202</c:v>
                </c:pt>
                <c:pt idx="13" formatCode="#,##0">
                  <c:v>1322.3140495867767</c:v>
                </c:pt>
                <c:pt idx="14" formatCode="#,##0">
                  <c:v>717.7033492822967</c:v>
                </c:pt>
                <c:pt idx="15" formatCode="#,##0">
                  <c:v>598.80239520958082</c:v>
                </c:pt>
                <c:pt idx="16" formatCode="#,##0">
                  <c:v>784.92935635792776</c:v>
                </c:pt>
                <c:pt idx="17" formatCode="#,##0">
                  <c:v>0</c:v>
                </c:pt>
                <c:pt idx="18" formatCode="#,##0">
                  <c:v>0</c:v>
                </c:pt>
              </c:numCache>
            </c:numRef>
          </c:val>
        </c:ser>
        <c:dLbls>
          <c:showLegendKey val="0"/>
          <c:showVal val="0"/>
          <c:showCatName val="0"/>
          <c:showSerName val="0"/>
          <c:showPercent val="0"/>
          <c:showBubbleSize val="0"/>
        </c:dLbls>
        <c:gapWidth val="182"/>
        <c:axId val="428126304"/>
        <c:axId val="428125912"/>
        <c:extLst>
          <c:ext xmlns:c15="http://schemas.microsoft.com/office/drawing/2012/chart" uri="{02D57815-91ED-43cb-92C2-25804820EDAC}">
            <c15:filteredBarSeries>
              <c15:ser>
                <c:idx val="5"/>
                <c:order val="1"/>
                <c:tx>
                  <c:v>June-Dec 2017</c:v>
                </c:tx>
                <c:spPr>
                  <a:solidFill>
                    <a:schemeClr val="accent6"/>
                  </a:solidFill>
                  <a:ln>
                    <a:noFill/>
                  </a:ln>
                  <a:effectLst/>
                </c:spPr>
                <c:invertIfNegative val="0"/>
                <c:cat>
                  <c:strRef>
                    <c:extLst>
                      <c:ext uri="{02D57815-91ED-43cb-92C2-25804820EDAC}">
                        <c15:fullRef>
                          <c15:sqref>'CPS Tables'!$B$44:$B$78</c15:sqref>
                        </c15:fullRef>
                        <c15:formulaRef>
                          <c15:sqref>('CPS Tables'!$B$44:$B$47,'CPS Tables'!$B$51:$B$53,'CPS Tables'!$B$62:$B$66,'CPS Tables'!$B$69:$B$73,'CPS Tables'!$B$77:$B$78)</c15:sqref>
                        </c15:formulaRef>
                      </c:ext>
                    </c:extLst>
                    <c:strCache>
                      <c:ptCount val="19"/>
                      <c:pt idx="0">
                        <c:v>Province Wide</c:v>
                      </c:pt>
                      <c:pt idx="1">
                        <c:v>Bas-Saint-Laurent-01</c:v>
                      </c:pt>
                      <c:pt idx="2">
                        <c:v>Saguenay Lac-Saint-Jean-02</c:v>
                      </c:pt>
                      <c:pt idx="3">
                        <c:v>NATIONAL CAPITAL-03</c:v>
                      </c:pt>
                      <c:pt idx="4">
                        <c:v>Mauricie-et-Centre-du-Québec-04</c:v>
                      </c:pt>
                      <c:pt idx="5">
                        <c:v>Estrie-05</c:v>
                      </c:pt>
                      <c:pt idx="6">
                        <c:v>MONTREAL -06</c:v>
                      </c:pt>
                      <c:pt idx="7">
                        <c:v>Outaouais-07</c:v>
                      </c:pt>
                      <c:pt idx="8">
                        <c:v>Abitibi-Témiscamingue-08</c:v>
                      </c:pt>
                      <c:pt idx="9">
                        <c:v>Côte-Nord-09</c:v>
                      </c:pt>
                      <c:pt idx="10">
                        <c:v>Nord du Quebec -10</c:v>
                      </c:pt>
                      <c:pt idx="11">
                        <c:v>GASPÉSPIE-ÎLES-DE-LA-MADELEINE -11</c:v>
                      </c:pt>
                      <c:pt idx="12">
                        <c:v>Chaudière-Appalaches-12</c:v>
                      </c:pt>
                      <c:pt idx="13">
                        <c:v> Laval-13</c:v>
                      </c:pt>
                      <c:pt idx="14">
                        <c:v>Lanaudière-14</c:v>
                      </c:pt>
                      <c:pt idx="15">
                        <c:v>Laurentides-15</c:v>
                      </c:pt>
                      <c:pt idx="16">
                        <c:v>MONTÉRÉGIE -16</c:v>
                      </c:pt>
                      <c:pt idx="17">
                        <c:v>Nunavik -17</c:v>
                      </c:pt>
                      <c:pt idx="18">
                        <c:v>Terres-Cries-de-la-Baie-James-18</c:v>
                      </c:pt>
                    </c:strCache>
                  </c:strRef>
                </c:cat>
                <c:val>
                  <c:numRef>
                    <c:extLst>
                      <c:ext uri="{02D57815-91ED-43cb-92C2-25804820EDAC}">
                        <c15:fullRef>
                          <c15:sqref>'CPS Tables'!$G$44:$G$78</c15:sqref>
                        </c15:fullRef>
                        <c15:formulaRef>
                          <c15:sqref>('CPS Tables'!$G$44:$G$47,'CPS Tables'!$G$51:$G$53,'CPS Tables'!$G$62:$G$66,'CPS Tables'!$G$69:$G$73,'CPS Tables'!$G$77:$G$78)</c15:sqref>
                        </c15:formulaRef>
                      </c:ext>
                    </c:extLst>
                    <c:numCache>
                      <c:formatCode>#,##0</c:formatCode>
                      <c:ptCount val="19"/>
                      <c:pt idx="1">
                        <c:v>3441.0844629822732</c:v>
                      </c:pt>
                      <c:pt idx="2">
                        <c:v>1372.0742534301855</c:v>
                      </c:pt>
                      <c:pt idx="4">
                        <c:v>1298.7012987012988</c:v>
                      </c:pt>
                      <c:pt idx="5">
                        <c:v>2230.1064368981247</c:v>
                      </c:pt>
                      <c:pt idx="7">
                        <c:v>887.5739644970414</c:v>
                      </c:pt>
                      <c:pt idx="8">
                        <c:v>2093.3977455716586</c:v>
                      </c:pt>
                      <c:pt idx="9">
                        <c:v>2452.316076294278</c:v>
                      </c:pt>
                      <c:pt idx="10">
                        <c:v>0</c:v>
                      </c:pt>
                      <c:pt idx="12">
                        <c:v>1866.2519440124418</c:v>
                      </c:pt>
                      <c:pt idx="13">
                        <c:v>4214.5593869731802</c:v>
                      </c:pt>
                      <c:pt idx="14">
                        <c:v>3478.810879190386</c:v>
                      </c:pt>
                      <c:pt idx="15">
                        <c:v>2818.9910979228484</c:v>
                      </c:pt>
                      <c:pt idx="17">
                        <c:v>0</c:v>
                      </c:pt>
                      <c:pt idx="18">
                        <c:v>0</c:v>
                      </c:pt>
                    </c:numCache>
                  </c:numRef>
                </c:val>
              </c15:ser>
            </c15:filteredBarSeries>
            <c15:filteredBarSeries>
              <c15:ser>
                <c:idx val="4"/>
                <c:order val="2"/>
                <c:tx>
                  <c:v>Dec-June 2017</c:v>
                </c:tx>
                <c:spPr>
                  <a:solidFill>
                    <a:schemeClr val="accent5"/>
                  </a:solidFill>
                  <a:ln>
                    <a:noFill/>
                  </a:ln>
                  <a:effectLst/>
                </c:spPr>
                <c:invertIfNegative val="0"/>
                <c:cat>
                  <c:strRef>
                    <c:extLst>
                      <c:ext xmlns:c15="http://schemas.microsoft.com/office/drawing/2012/chart" uri="{02D57815-91ED-43cb-92C2-25804820EDAC}">
                        <c15:fullRef>
                          <c15:sqref>'CPS Tables'!$B$44:$B$78</c15:sqref>
                        </c15:fullRef>
                        <c15:formulaRef>
                          <c15:sqref>('CPS Tables'!$B$44:$B$47,'CPS Tables'!$B$51:$B$53,'CPS Tables'!$B$62:$B$66,'CPS Tables'!$B$69:$B$73,'CPS Tables'!$B$77:$B$78)</c15:sqref>
                        </c15:formulaRef>
                      </c:ext>
                    </c:extLst>
                    <c:strCache>
                      <c:ptCount val="19"/>
                      <c:pt idx="0">
                        <c:v>Province Wide</c:v>
                      </c:pt>
                      <c:pt idx="1">
                        <c:v>Bas-Saint-Laurent-01</c:v>
                      </c:pt>
                      <c:pt idx="2">
                        <c:v>Saguenay Lac-Saint-Jean-02</c:v>
                      </c:pt>
                      <c:pt idx="3">
                        <c:v>NATIONAL CAPITAL-03</c:v>
                      </c:pt>
                      <c:pt idx="4">
                        <c:v>Mauricie-et-Centre-du-Québec-04</c:v>
                      </c:pt>
                      <c:pt idx="5">
                        <c:v>Estrie-05</c:v>
                      </c:pt>
                      <c:pt idx="6">
                        <c:v>MONTREAL -06</c:v>
                      </c:pt>
                      <c:pt idx="7">
                        <c:v>Outaouais-07</c:v>
                      </c:pt>
                      <c:pt idx="8">
                        <c:v>Abitibi-Témiscamingue-08</c:v>
                      </c:pt>
                      <c:pt idx="9">
                        <c:v>Côte-Nord-09</c:v>
                      </c:pt>
                      <c:pt idx="10">
                        <c:v>Nord du Quebec -10</c:v>
                      </c:pt>
                      <c:pt idx="11">
                        <c:v>GASPÉSPIE-ÎLES-DE-LA-MADELEINE -11</c:v>
                      </c:pt>
                      <c:pt idx="12">
                        <c:v>Chaudière-Appalaches-12</c:v>
                      </c:pt>
                      <c:pt idx="13">
                        <c:v> Laval-13</c:v>
                      </c:pt>
                      <c:pt idx="14">
                        <c:v>Lanaudière-14</c:v>
                      </c:pt>
                      <c:pt idx="15">
                        <c:v>Laurentides-15</c:v>
                      </c:pt>
                      <c:pt idx="16">
                        <c:v>MONTÉRÉGIE -16</c:v>
                      </c:pt>
                      <c:pt idx="17">
                        <c:v>Nunavik -17</c:v>
                      </c:pt>
                      <c:pt idx="18">
                        <c:v>Terres-Cries-de-la-Baie-James-18</c:v>
                      </c:pt>
                    </c:strCache>
                  </c:strRef>
                </c:cat>
                <c:val>
                  <c:numRef>
                    <c:extLst>
                      <c:ext xmlns:c15="http://schemas.microsoft.com/office/drawing/2012/chart" uri="{02D57815-91ED-43cb-92C2-25804820EDAC}">
                        <c15:fullRef>
                          <c15:sqref>'CPS Tables'!$F$44:$F$78</c15:sqref>
                        </c15:fullRef>
                        <c15:formulaRef>
                          <c15:sqref>('CPS Tables'!$F$44:$F$47,'CPS Tables'!$F$51:$F$53,'CPS Tables'!$F$62:$F$66,'CPS Tables'!$F$69:$F$73,'CPS Tables'!$F$77:$F$78)</c15:sqref>
                        </c15:formulaRef>
                      </c:ext>
                    </c:extLst>
                    <c:numCache>
                      <c:formatCode>#,##0</c:formatCode>
                      <c:ptCount val="19"/>
                      <c:pt idx="1">
                        <c:v>509.16496945010186</c:v>
                      </c:pt>
                      <c:pt idx="2">
                        <c:v>408.99795501022498</c:v>
                      </c:pt>
                      <c:pt idx="4">
                        <c:v>809.71659919028343</c:v>
                      </c:pt>
                      <c:pt idx="5">
                        <c:v>3296.7032967032969</c:v>
                      </c:pt>
                      <c:pt idx="7">
                        <c:v>1250</c:v>
                      </c:pt>
                      <c:pt idx="8">
                        <c:v>2434.4569288389512</c:v>
                      </c:pt>
                      <c:pt idx="9">
                        <c:v>268.81720430107526</c:v>
                      </c:pt>
                      <c:pt idx="10">
                        <c:v>0</c:v>
                      </c:pt>
                      <c:pt idx="12">
                        <c:v>1834.2391304347827</c:v>
                      </c:pt>
                      <c:pt idx="13">
                        <c:v>767.75431861804225</c:v>
                      </c:pt>
                      <c:pt idx="14">
                        <c:v>750.75075075075074</c:v>
                      </c:pt>
                      <c:pt idx="15">
                        <c:v>3768.1159420289855</c:v>
                      </c:pt>
                      <c:pt idx="17">
                        <c:v>0</c:v>
                      </c:pt>
                      <c:pt idx="18">
                        <c:v>0</c:v>
                      </c:pt>
                    </c:numCache>
                  </c:numRef>
                </c:val>
              </c15:ser>
            </c15:filteredBarSeries>
            <c15:filteredBarSeries>
              <c15:ser>
                <c:idx val="2"/>
                <c:order val="4"/>
                <c:tx>
                  <c:v>June-Dec 2016</c:v>
                </c:tx>
                <c:spPr>
                  <a:solidFill>
                    <a:schemeClr val="accent3"/>
                  </a:solidFill>
                  <a:ln>
                    <a:noFill/>
                  </a:ln>
                  <a:effectLst/>
                </c:spPr>
                <c:invertIfNegative val="0"/>
                <c:cat>
                  <c:strRef>
                    <c:extLst>
                      <c:ext xmlns:c15="http://schemas.microsoft.com/office/drawing/2012/chart" uri="{02D57815-91ED-43cb-92C2-25804820EDAC}">
                        <c15:fullRef>
                          <c15:sqref>'CPS Tables'!$B$44:$B$78</c15:sqref>
                        </c15:fullRef>
                        <c15:formulaRef>
                          <c15:sqref>('CPS Tables'!$B$44:$B$47,'CPS Tables'!$B$51:$B$53,'CPS Tables'!$B$62:$B$66,'CPS Tables'!$B$69:$B$73,'CPS Tables'!$B$77:$B$78)</c15:sqref>
                        </c15:formulaRef>
                      </c:ext>
                    </c:extLst>
                    <c:strCache>
                      <c:ptCount val="19"/>
                      <c:pt idx="0">
                        <c:v>Province Wide</c:v>
                      </c:pt>
                      <c:pt idx="1">
                        <c:v>Bas-Saint-Laurent-01</c:v>
                      </c:pt>
                      <c:pt idx="2">
                        <c:v>Saguenay Lac-Saint-Jean-02</c:v>
                      </c:pt>
                      <c:pt idx="3">
                        <c:v>NATIONAL CAPITAL-03</c:v>
                      </c:pt>
                      <c:pt idx="4">
                        <c:v>Mauricie-et-Centre-du-Québec-04</c:v>
                      </c:pt>
                      <c:pt idx="5">
                        <c:v>Estrie-05</c:v>
                      </c:pt>
                      <c:pt idx="6">
                        <c:v>MONTREAL -06</c:v>
                      </c:pt>
                      <c:pt idx="7">
                        <c:v>Outaouais-07</c:v>
                      </c:pt>
                      <c:pt idx="8">
                        <c:v>Abitibi-Témiscamingue-08</c:v>
                      </c:pt>
                      <c:pt idx="9">
                        <c:v>Côte-Nord-09</c:v>
                      </c:pt>
                      <c:pt idx="10">
                        <c:v>Nord du Quebec -10</c:v>
                      </c:pt>
                      <c:pt idx="11">
                        <c:v>GASPÉSPIE-ÎLES-DE-LA-MADELEINE -11</c:v>
                      </c:pt>
                      <c:pt idx="12">
                        <c:v>Chaudière-Appalaches-12</c:v>
                      </c:pt>
                      <c:pt idx="13">
                        <c:v> Laval-13</c:v>
                      </c:pt>
                      <c:pt idx="14">
                        <c:v>Lanaudière-14</c:v>
                      </c:pt>
                      <c:pt idx="15">
                        <c:v>Laurentides-15</c:v>
                      </c:pt>
                      <c:pt idx="16">
                        <c:v>MONTÉRÉGIE -16</c:v>
                      </c:pt>
                      <c:pt idx="17">
                        <c:v>Nunavik -17</c:v>
                      </c:pt>
                      <c:pt idx="18">
                        <c:v>Terres-Cries-de-la-Baie-James-18</c:v>
                      </c:pt>
                    </c:strCache>
                  </c:strRef>
                </c:cat>
                <c:val>
                  <c:numRef>
                    <c:extLst>
                      <c:ext xmlns:c15="http://schemas.microsoft.com/office/drawing/2012/chart" uri="{02D57815-91ED-43cb-92C2-25804820EDAC}">
                        <c15:fullRef>
                          <c15:sqref>'CPS Tables'!$D$44:$D$78</c15:sqref>
                        </c15:fullRef>
                        <c15:formulaRef>
                          <c15:sqref>('CPS Tables'!$D$44:$D$47,'CPS Tables'!$D$51:$D$53,'CPS Tables'!$D$62:$D$66,'CPS Tables'!$D$69:$D$73,'CPS Tables'!$D$77:$D$78)</c15:sqref>
                        </c15:formulaRef>
                      </c:ext>
                    </c:extLst>
                    <c:numCache>
                      <c:formatCode>#,##0</c:formatCode>
                      <c:ptCount val="19"/>
                      <c:pt idx="1">
                        <c:v>909.09090909090901</c:v>
                      </c:pt>
                      <c:pt idx="2">
                        <c:v>1157.4074074074074</c:v>
                      </c:pt>
                      <c:pt idx="4">
                        <c:v>1033.59173126615</c:v>
                      </c:pt>
                      <c:pt idx="5">
                        <c:v>1130.2475780409043</c:v>
                      </c:pt>
                      <c:pt idx="7">
                        <c:v>768.63950807071478</c:v>
                      </c:pt>
                      <c:pt idx="8">
                        <c:v>665.1884700665189</c:v>
                      </c:pt>
                      <c:pt idx="9">
                        <c:v>247.52475247524754</c:v>
                      </c:pt>
                      <c:pt idx="10">
                        <c:v>0</c:v>
                      </c:pt>
                      <c:pt idx="12">
                        <c:v>1535.0877192982455</c:v>
                      </c:pt>
                      <c:pt idx="13">
                        <c:v>3503.184713375796</c:v>
                      </c:pt>
                      <c:pt idx="14">
                        <c:v>2894.1355674028941</c:v>
                      </c:pt>
                      <c:pt idx="15">
                        <c:v>1301.518438177874</c:v>
                      </c:pt>
                      <c:pt idx="17">
                        <c:v>0</c:v>
                      </c:pt>
                      <c:pt idx="18">
                        <c:v>0</c:v>
                      </c:pt>
                    </c:numCache>
                  </c:numRef>
                </c:val>
              </c15:ser>
            </c15:filteredBarSeries>
            <c15:filteredBarSeries>
              <c15:ser>
                <c:idx val="1"/>
                <c:order val="5"/>
                <c:tx>
                  <c:v>Dec-June 2016</c:v>
                </c:tx>
                <c:spPr>
                  <a:solidFill>
                    <a:schemeClr val="accent2"/>
                  </a:solidFill>
                  <a:ln>
                    <a:noFill/>
                  </a:ln>
                  <a:effectLst/>
                </c:spPr>
                <c:invertIfNegative val="0"/>
                <c:cat>
                  <c:strRef>
                    <c:extLst>
                      <c:ext xmlns:c15="http://schemas.microsoft.com/office/drawing/2012/chart" uri="{02D57815-91ED-43cb-92C2-25804820EDAC}">
                        <c15:fullRef>
                          <c15:sqref>'CPS Tables'!$B$44:$B$78</c15:sqref>
                        </c15:fullRef>
                        <c15:formulaRef>
                          <c15:sqref>('CPS Tables'!$B$44:$B$47,'CPS Tables'!$B$51:$B$53,'CPS Tables'!$B$62:$B$66,'CPS Tables'!$B$69:$B$73,'CPS Tables'!$B$77:$B$78)</c15:sqref>
                        </c15:formulaRef>
                      </c:ext>
                    </c:extLst>
                    <c:strCache>
                      <c:ptCount val="19"/>
                      <c:pt idx="0">
                        <c:v>Province Wide</c:v>
                      </c:pt>
                      <c:pt idx="1">
                        <c:v>Bas-Saint-Laurent-01</c:v>
                      </c:pt>
                      <c:pt idx="2">
                        <c:v>Saguenay Lac-Saint-Jean-02</c:v>
                      </c:pt>
                      <c:pt idx="3">
                        <c:v>NATIONAL CAPITAL-03</c:v>
                      </c:pt>
                      <c:pt idx="4">
                        <c:v>Mauricie-et-Centre-du-Québec-04</c:v>
                      </c:pt>
                      <c:pt idx="5">
                        <c:v>Estrie-05</c:v>
                      </c:pt>
                      <c:pt idx="6">
                        <c:v>MONTREAL -06</c:v>
                      </c:pt>
                      <c:pt idx="7">
                        <c:v>Outaouais-07</c:v>
                      </c:pt>
                      <c:pt idx="8">
                        <c:v>Abitibi-Témiscamingue-08</c:v>
                      </c:pt>
                      <c:pt idx="9">
                        <c:v>Côte-Nord-09</c:v>
                      </c:pt>
                      <c:pt idx="10">
                        <c:v>Nord du Quebec -10</c:v>
                      </c:pt>
                      <c:pt idx="11">
                        <c:v>GASPÉSPIE-ÎLES-DE-LA-MADELEINE -11</c:v>
                      </c:pt>
                      <c:pt idx="12">
                        <c:v>Chaudière-Appalaches-12</c:v>
                      </c:pt>
                      <c:pt idx="13">
                        <c:v> Laval-13</c:v>
                      </c:pt>
                      <c:pt idx="14">
                        <c:v>Lanaudière-14</c:v>
                      </c:pt>
                      <c:pt idx="15">
                        <c:v>Laurentides-15</c:v>
                      </c:pt>
                      <c:pt idx="16">
                        <c:v>MONTÉRÉGIE -16</c:v>
                      </c:pt>
                      <c:pt idx="17">
                        <c:v>Nunavik -17</c:v>
                      </c:pt>
                      <c:pt idx="18">
                        <c:v>Terres-Cries-de-la-Baie-James-18</c:v>
                      </c:pt>
                    </c:strCache>
                  </c:strRef>
                </c:cat>
                <c:val>
                  <c:numRef>
                    <c:extLst>
                      <c:ext xmlns:c15="http://schemas.microsoft.com/office/drawing/2012/chart" uri="{02D57815-91ED-43cb-92C2-25804820EDAC}">
                        <c15:fullRef>
                          <c15:sqref>'CPS Tables'!$C$44:$C$78</c15:sqref>
                        </c15:fullRef>
                        <c15:formulaRef>
                          <c15:sqref>('CPS Tables'!$C$44:$C$47,'CPS Tables'!$C$51:$C$53,'CPS Tables'!$C$62:$C$66,'CPS Tables'!$C$69:$C$73,'CPS Tables'!$C$77:$C$78)</c15:sqref>
                        </c15:formulaRef>
                      </c:ext>
                    </c:extLst>
                    <c:numCache>
                      <c:formatCode>#,##0</c:formatCode>
                      <c:ptCount val="19"/>
                      <c:pt idx="1">
                        <c:v>468.16479400749063</c:v>
                      </c:pt>
                      <c:pt idx="2">
                        <c:v>55.803571428571423</c:v>
                      </c:pt>
                      <c:pt idx="4">
                        <c:v>456.62100456621005</c:v>
                      </c:pt>
                      <c:pt idx="5">
                        <c:v>1097.3936899862824</c:v>
                      </c:pt>
                      <c:pt idx="7">
                        <c:v>570.20669992872422</c:v>
                      </c:pt>
                      <c:pt idx="8">
                        <c:v>558.65921787709499</c:v>
                      </c:pt>
                      <c:pt idx="9">
                        <c:v>305.81039755351685</c:v>
                      </c:pt>
                      <c:pt idx="10">
                        <c:v>0</c:v>
                      </c:pt>
                      <c:pt idx="12">
                        <c:v>470.21943573667716</c:v>
                      </c:pt>
                      <c:pt idx="13">
                        <c:v>1603.6655211912941</c:v>
                      </c:pt>
                      <c:pt idx="14">
                        <c:v>2092.050209205021</c:v>
                      </c:pt>
                      <c:pt idx="15">
                        <c:v>924.21441774491689</c:v>
                      </c:pt>
                      <c:pt idx="17">
                        <c:v>0</c:v>
                      </c:pt>
                      <c:pt idx="18">
                        <c:v>0</c:v>
                      </c:pt>
                    </c:numCache>
                  </c:numRef>
                </c:val>
              </c15:ser>
            </c15:filteredBarSeries>
          </c:ext>
        </c:extLst>
      </c:barChart>
      <c:catAx>
        <c:axId val="4281263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125912"/>
        <c:crosses val="autoZero"/>
        <c:auto val="1"/>
        <c:lblAlgn val="ctr"/>
        <c:lblOffset val="100"/>
        <c:noMultiLvlLbl val="0"/>
      </c:catAx>
      <c:valAx>
        <c:axId val="42812591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126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6. CPS Per 100,000 Population in</a:t>
            </a:r>
            <a:r>
              <a:rPr lang="en-US" baseline="0"/>
              <a:t> Administrative Regions</a:t>
            </a:r>
            <a:endParaRPr lang="en-US"/>
          </a:p>
          <a:p>
            <a:pPr>
              <a:defRPr/>
            </a:pPr>
            <a:r>
              <a:rPr lang="en-US"/>
              <a:t>2016 and 2017</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2017</c:v>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'CPS Tables'!$B$82:$B$116</c15:sqref>
                  </c15:fullRef>
                </c:ext>
              </c:extLst>
              <c:f>('CPS Tables'!$B$82:$B$85,'CPS Tables'!$B$89:$B$91,'CPS Tables'!$B$100:$B$104,'CPS Tables'!$B$107:$B$111,'CPS Tables'!$B$115:$B$116)</c:f>
              <c:strCache>
                <c:ptCount val="19"/>
                <c:pt idx="0">
                  <c:v>Province Wide</c:v>
                </c:pt>
                <c:pt idx="1">
                  <c:v>Bas-Saint-Laurent-01</c:v>
                </c:pt>
                <c:pt idx="2">
                  <c:v>Saguenay Lac-Saint-Jean-02</c:v>
                </c:pt>
                <c:pt idx="3">
                  <c:v>NATIONAL CAPITAL-03</c:v>
                </c:pt>
                <c:pt idx="4">
                  <c:v>Mauricie-et-Centre-du-Québec-04</c:v>
                </c:pt>
                <c:pt idx="5">
                  <c:v>Estrie-05</c:v>
                </c:pt>
                <c:pt idx="6">
                  <c:v>MONTREAL -06</c:v>
                </c:pt>
                <c:pt idx="7">
                  <c:v>Outaouais-07</c:v>
                </c:pt>
                <c:pt idx="8">
                  <c:v>Abitibi-Témiscamingue-08</c:v>
                </c:pt>
                <c:pt idx="9">
                  <c:v>Côte-Nord-09</c:v>
                </c:pt>
                <c:pt idx="10">
                  <c:v>Nord du Quebec -10</c:v>
                </c:pt>
                <c:pt idx="11">
                  <c:v>GASPÉSPIE-ÎLES-DE-LA-MADELEINE -11</c:v>
                </c:pt>
                <c:pt idx="12">
                  <c:v>Chaudière-Appalaches-12</c:v>
                </c:pt>
                <c:pt idx="13">
                  <c:v> Laval-13</c:v>
                </c:pt>
                <c:pt idx="14">
                  <c:v>Lanaudière-14</c:v>
                </c:pt>
                <c:pt idx="15">
                  <c:v>Laurentides-15</c:v>
                </c:pt>
                <c:pt idx="16">
                  <c:v>MONTÉRÉGIE -16</c:v>
                </c:pt>
                <c:pt idx="17">
                  <c:v>Nunavik -17</c:v>
                </c:pt>
                <c:pt idx="18">
                  <c:v>Terres-Cries-de-la-Baie-James-18</c:v>
                </c:pt>
              </c:strCache>
            </c:strRef>
          </c:cat>
          <c:val>
            <c:numRef>
              <c:extLst>
                <c:ext xmlns:c15="http://schemas.microsoft.com/office/drawing/2012/chart" uri="{02D57815-91ED-43cb-92C2-25804820EDAC}">
                  <c15:fullRef>
                    <c15:sqref>'CPS Tables'!$H$82:$H$116</c15:sqref>
                  </c15:fullRef>
                </c:ext>
              </c:extLst>
              <c:f>('CPS Tables'!$H$82:$H$85,'CPS Tables'!$H$89:$H$91,'CPS Tables'!$H$100:$H$104,'CPS Tables'!$H$107:$H$111,'CPS Tables'!$H$115:$H$116)</c:f>
              <c:numCache>
                <c:formatCode>0</c:formatCode>
                <c:ptCount val="19"/>
                <c:pt idx="0">
                  <c:v>686.75023564086302</c:v>
                </c:pt>
                <c:pt idx="1">
                  <c:v>970.58249951245853</c:v>
                </c:pt>
                <c:pt idx="2">
                  <c:v>799.69123333525715</c:v>
                </c:pt>
                <c:pt idx="3">
                  <c:v>978.23833073346179</c:v>
                </c:pt>
                <c:pt idx="4">
                  <c:v>956.51848540408321</c:v>
                </c:pt>
                <c:pt idx="5">
                  <c:v>1149.3360736916291</c:v>
                </c:pt>
                <c:pt idx="6">
                  <c:v>573.52197201796616</c:v>
                </c:pt>
                <c:pt idx="7">
                  <c:v>717.48141409624839</c:v>
                </c:pt>
                <c:pt idx="8">
                  <c:v>780.50033112135259</c:v>
                </c:pt>
                <c:pt idx="9">
                  <c:v>798.56496039593264</c:v>
                </c:pt>
                <c:pt idx="10">
                  <c:v>248.2984902565012</c:v>
                </c:pt>
                <c:pt idx="11">
                  <c:v>567.65561499656792</c:v>
                </c:pt>
                <c:pt idx="12">
                  <c:v>649.16112753497657</c:v>
                </c:pt>
                <c:pt idx="13">
                  <c:v>485.7794244701488</c:v>
                </c:pt>
                <c:pt idx="14">
                  <c:v>580.10323567366061</c:v>
                </c:pt>
                <c:pt idx="15">
                  <c:v>453.38283759820115</c:v>
                </c:pt>
                <c:pt idx="16">
                  <c:v>686.66465727634738</c:v>
                </c:pt>
                <c:pt idx="17">
                  <c:v>0</c:v>
                </c:pt>
                <c:pt idx="18">
                  <c:v>102.35414534288638</c:v>
                </c:pt>
              </c:numCache>
            </c:numRef>
          </c:val>
        </c:ser>
        <c:ser>
          <c:idx val="3"/>
          <c:order val="3"/>
          <c:tx>
            <c:v>2016</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'CPS Tables'!$B$82:$B$116</c15:sqref>
                  </c15:fullRef>
                </c:ext>
              </c:extLst>
              <c:f>('CPS Tables'!$B$82:$B$85,'CPS Tables'!$B$89:$B$91,'CPS Tables'!$B$100:$B$104,'CPS Tables'!$B$107:$B$111,'CPS Tables'!$B$115:$B$116)</c:f>
              <c:strCache>
                <c:ptCount val="19"/>
                <c:pt idx="0">
                  <c:v>Province Wide</c:v>
                </c:pt>
                <c:pt idx="1">
                  <c:v>Bas-Saint-Laurent-01</c:v>
                </c:pt>
                <c:pt idx="2">
                  <c:v>Saguenay Lac-Saint-Jean-02</c:v>
                </c:pt>
                <c:pt idx="3">
                  <c:v>NATIONAL CAPITAL-03</c:v>
                </c:pt>
                <c:pt idx="4">
                  <c:v>Mauricie-et-Centre-du-Québec-04</c:v>
                </c:pt>
                <c:pt idx="5">
                  <c:v>Estrie-05</c:v>
                </c:pt>
                <c:pt idx="6">
                  <c:v>MONTREAL -06</c:v>
                </c:pt>
                <c:pt idx="7">
                  <c:v>Outaouais-07</c:v>
                </c:pt>
                <c:pt idx="8">
                  <c:v>Abitibi-Témiscamingue-08</c:v>
                </c:pt>
                <c:pt idx="9">
                  <c:v>Côte-Nord-09</c:v>
                </c:pt>
                <c:pt idx="10">
                  <c:v>Nord du Quebec -10</c:v>
                </c:pt>
                <c:pt idx="11">
                  <c:v>GASPÉSPIE-ÎLES-DE-LA-MADELEINE -11</c:v>
                </c:pt>
                <c:pt idx="12">
                  <c:v>Chaudière-Appalaches-12</c:v>
                </c:pt>
                <c:pt idx="13">
                  <c:v> Laval-13</c:v>
                </c:pt>
                <c:pt idx="14">
                  <c:v>Lanaudière-14</c:v>
                </c:pt>
                <c:pt idx="15">
                  <c:v>Laurentides-15</c:v>
                </c:pt>
                <c:pt idx="16">
                  <c:v>MONTÉRÉGIE -16</c:v>
                </c:pt>
                <c:pt idx="17">
                  <c:v>Nunavik -17</c:v>
                </c:pt>
                <c:pt idx="18">
                  <c:v>Terres-Cries-de-la-Baie-James-18</c:v>
                </c:pt>
              </c:strCache>
            </c:strRef>
          </c:cat>
          <c:val>
            <c:numRef>
              <c:extLst>
                <c:ext xmlns:c15="http://schemas.microsoft.com/office/drawing/2012/chart" uri="{02D57815-91ED-43cb-92C2-25804820EDAC}">
                  <c15:fullRef>
                    <c15:sqref>'CPS Tables'!$E$82:$E$116</c15:sqref>
                  </c15:fullRef>
                </c:ext>
              </c:extLst>
              <c:f>('CPS Tables'!$E$82:$E$85,'CPS Tables'!$E$89:$E$91,'CPS Tables'!$E$100:$E$104,'CPS Tables'!$E$107:$E$111,'CPS Tables'!$E$115:$E$116)</c:f>
              <c:numCache>
                <c:formatCode>0</c:formatCode>
                <c:ptCount val="19"/>
                <c:pt idx="0">
                  <c:v>707.56805476643035</c:v>
                </c:pt>
                <c:pt idx="1">
                  <c:v>1031.1809477043948</c:v>
                </c:pt>
                <c:pt idx="2">
                  <c:v>1113.9609464339183</c:v>
                </c:pt>
                <c:pt idx="3">
                  <c:v>848.67393004335531</c:v>
                </c:pt>
                <c:pt idx="4">
                  <c:v>931.70454075493478</c:v>
                </c:pt>
                <c:pt idx="5">
                  <c:v>1029.4971421829935</c:v>
                </c:pt>
                <c:pt idx="6">
                  <c:v>571.38715165813483</c:v>
                </c:pt>
                <c:pt idx="7">
                  <c:v>694.86738671785656</c:v>
                </c:pt>
                <c:pt idx="8">
                  <c:v>425.72745333891959</c:v>
                </c:pt>
                <c:pt idx="9">
                  <c:v>789.9201435039605</c:v>
                </c:pt>
                <c:pt idx="10">
                  <c:v>283.76970315028706</c:v>
                </c:pt>
                <c:pt idx="11">
                  <c:v>974.05781152961947</c:v>
                </c:pt>
                <c:pt idx="12">
                  <c:v>622.32850659988321</c:v>
                </c:pt>
                <c:pt idx="13">
                  <c:v>422.67001697666348</c:v>
                </c:pt>
                <c:pt idx="14">
                  <c:v>499.45036562634419</c:v>
                </c:pt>
                <c:pt idx="15">
                  <c:v>666.11378779090546</c:v>
                </c:pt>
                <c:pt idx="16">
                  <c:v>787.89366202271833</c:v>
                </c:pt>
                <c:pt idx="17">
                  <c:v>0</c:v>
                </c:pt>
                <c:pt idx="18">
                  <c:v>0</c:v>
                </c:pt>
              </c:numCache>
            </c:numRef>
          </c:val>
        </c:ser>
        <c:dLbls>
          <c:dLblPos val="outEnd"/>
          <c:showLegendKey val="0"/>
          <c:showVal val="1"/>
          <c:showCatName val="0"/>
          <c:showSerName val="0"/>
          <c:showPercent val="0"/>
          <c:showBubbleSize val="0"/>
        </c:dLbls>
        <c:gapWidth val="182"/>
        <c:axId val="428125520"/>
        <c:axId val="428121600"/>
        <c:extLst>
          <c:ext xmlns:c15="http://schemas.microsoft.com/office/drawing/2012/chart" uri="{02D57815-91ED-43cb-92C2-25804820EDAC}">
            <c15:filteredBarSeries>
              <c15:ser>
                <c:idx val="2"/>
                <c:order val="1"/>
                <c:tx>
                  <c:v>June-Dec 2017</c:v>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'CPS Tables'!$B$82:$B$116</c15:sqref>
                        </c15:fullRef>
                        <c15:formulaRef>
                          <c15:sqref>('CPS Tables'!$B$82:$B$85,'CPS Tables'!$B$89:$B$91,'CPS Tables'!$B$100:$B$104,'CPS Tables'!$B$107:$B$111,'CPS Tables'!$B$115:$B$116)</c15:sqref>
                        </c15:formulaRef>
                      </c:ext>
                    </c:extLst>
                    <c:strCache>
                      <c:ptCount val="19"/>
                      <c:pt idx="0">
                        <c:v>Province Wide</c:v>
                      </c:pt>
                      <c:pt idx="1">
                        <c:v>Bas-Saint-Laurent-01</c:v>
                      </c:pt>
                      <c:pt idx="2">
                        <c:v>Saguenay Lac-Saint-Jean-02</c:v>
                      </c:pt>
                      <c:pt idx="3">
                        <c:v>NATIONAL CAPITAL-03</c:v>
                      </c:pt>
                      <c:pt idx="4">
                        <c:v>Mauricie-et-Centre-du-Québec-04</c:v>
                      </c:pt>
                      <c:pt idx="5">
                        <c:v>Estrie-05</c:v>
                      </c:pt>
                      <c:pt idx="6">
                        <c:v>MONTREAL -06</c:v>
                      </c:pt>
                      <c:pt idx="7">
                        <c:v>Outaouais-07</c:v>
                      </c:pt>
                      <c:pt idx="8">
                        <c:v>Abitibi-Témiscamingue-08</c:v>
                      </c:pt>
                      <c:pt idx="9">
                        <c:v>Côte-Nord-09</c:v>
                      </c:pt>
                      <c:pt idx="10">
                        <c:v>Nord du Quebec -10</c:v>
                      </c:pt>
                      <c:pt idx="11">
                        <c:v>GASPÉSPIE-ÎLES-DE-LA-MADELEINE -11</c:v>
                      </c:pt>
                      <c:pt idx="12">
                        <c:v>Chaudière-Appalaches-12</c:v>
                      </c:pt>
                      <c:pt idx="13">
                        <c:v> Laval-13</c:v>
                      </c:pt>
                      <c:pt idx="14">
                        <c:v>Lanaudière-14</c:v>
                      </c:pt>
                      <c:pt idx="15">
                        <c:v>Laurentides-15</c:v>
                      </c:pt>
                      <c:pt idx="16">
                        <c:v>MONTÉRÉGIE -16</c:v>
                      </c:pt>
                      <c:pt idx="17">
                        <c:v>Nunavik -17</c:v>
                      </c:pt>
                      <c:pt idx="18">
                        <c:v>Terres-Cries-de-la-Baie-James-18</c:v>
                      </c:pt>
                    </c:strCache>
                  </c:strRef>
                </c:cat>
                <c:val>
                  <c:numRef>
                    <c:extLst>
                      <c:ext uri="{02D57815-91ED-43cb-92C2-25804820EDAC}">
                        <c15:fullRef>
                          <c15:sqref>'CPS Tables'!$G$82:$G$116</c15:sqref>
                        </c15:fullRef>
                        <c15:formulaRef>
                          <c15:sqref>('CPS Tables'!$G$82:$G$85,'CPS Tables'!$G$89:$G$91,'CPS Tables'!$G$100:$G$104,'CPS Tables'!$G$107:$G$111,'CPS Tables'!$G$115:$G$116)</c15:sqref>
                        </c15:formulaRef>
                      </c:ext>
                    </c:extLst>
                    <c:numCache>
                      <c:formatCode>0</c:formatCode>
                      <c:ptCount val="19"/>
                      <c:pt idx="1">
                        <c:v>479.54076096468197</c:v>
                      </c:pt>
                      <c:pt idx="2">
                        <c:v>446.91810469209906</c:v>
                      </c:pt>
                      <c:pt idx="4">
                        <c:v>470.08639585331412</c:v>
                      </c:pt>
                      <c:pt idx="5">
                        <c:v>612.54459032781847</c:v>
                      </c:pt>
                      <c:pt idx="7">
                        <c:v>347.43369335892828</c:v>
                      </c:pt>
                      <c:pt idx="8">
                        <c:v>419.64563257693504</c:v>
                      </c:pt>
                      <c:pt idx="9">
                        <c:v>396.58097491922496</c:v>
                      </c:pt>
                      <c:pt idx="10">
                        <c:v>115.28144190480413</c:v>
                      </c:pt>
                      <c:pt idx="12">
                        <c:v>302.69079405728058</c:v>
                      </c:pt>
                      <c:pt idx="13">
                        <c:v>243.12258827748579</c:v>
                      </c:pt>
                      <c:pt idx="14">
                        <c:v>314.84490751804231</c:v>
                      </c:pt>
                      <c:pt idx="15">
                        <c:v>224.03228192169172</c:v>
                      </c:pt>
                      <c:pt idx="17">
                        <c:v>0</c:v>
                      </c:pt>
                      <c:pt idx="18">
                        <c:v>0</c:v>
                      </c:pt>
                    </c:numCache>
                  </c:numRef>
                </c:val>
              </c15:ser>
            </c15:filteredBarSeries>
            <c15:filteredBarSeries>
              <c15:ser>
                <c:idx val="1"/>
                <c:order val="2"/>
                <c:tx>
                  <c:v>Dec-June 2017</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'CPS Tables'!$B$82:$B$116</c15:sqref>
                        </c15:fullRef>
                        <c15:formulaRef>
                          <c15:sqref>('CPS Tables'!$B$82:$B$85,'CPS Tables'!$B$89:$B$91,'CPS Tables'!$B$100:$B$104,'CPS Tables'!$B$107:$B$111,'CPS Tables'!$B$115:$B$116)</c15:sqref>
                        </c15:formulaRef>
                      </c:ext>
                    </c:extLst>
                    <c:strCache>
                      <c:ptCount val="19"/>
                      <c:pt idx="0">
                        <c:v>Province Wide</c:v>
                      </c:pt>
                      <c:pt idx="1">
                        <c:v>Bas-Saint-Laurent-01</c:v>
                      </c:pt>
                      <c:pt idx="2">
                        <c:v>Saguenay Lac-Saint-Jean-02</c:v>
                      </c:pt>
                      <c:pt idx="3">
                        <c:v>NATIONAL CAPITAL-03</c:v>
                      </c:pt>
                      <c:pt idx="4">
                        <c:v>Mauricie-et-Centre-du-Québec-04</c:v>
                      </c:pt>
                      <c:pt idx="5">
                        <c:v>Estrie-05</c:v>
                      </c:pt>
                      <c:pt idx="6">
                        <c:v>MONTREAL -06</c:v>
                      </c:pt>
                      <c:pt idx="7">
                        <c:v>Outaouais-07</c:v>
                      </c:pt>
                      <c:pt idx="8">
                        <c:v>Abitibi-Témiscamingue-08</c:v>
                      </c:pt>
                      <c:pt idx="9">
                        <c:v>Côte-Nord-09</c:v>
                      </c:pt>
                      <c:pt idx="10">
                        <c:v>Nord du Quebec -10</c:v>
                      </c:pt>
                      <c:pt idx="11">
                        <c:v>GASPÉSPIE-ÎLES-DE-LA-MADELEINE -11</c:v>
                      </c:pt>
                      <c:pt idx="12">
                        <c:v>Chaudière-Appalaches-12</c:v>
                      </c:pt>
                      <c:pt idx="13">
                        <c:v> Laval-13</c:v>
                      </c:pt>
                      <c:pt idx="14">
                        <c:v>Lanaudière-14</c:v>
                      </c:pt>
                      <c:pt idx="15">
                        <c:v>Laurentides-15</c:v>
                      </c:pt>
                      <c:pt idx="16">
                        <c:v>MONTÉRÉGIE -16</c:v>
                      </c:pt>
                      <c:pt idx="17">
                        <c:v>Nunavik -17</c:v>
                      </c:pt>
                      <c:pt idx="18">
                        <c:v>Terres-Cries-de-la-Baie-James-18</c:v>
                      </c:pt>
                    </c:strCache>
                  </c:strRef>
                </c:cat>
                <c:val>
                  <c:numRef>
                    <c:extLst>
                      <c:ext xmlns:c15="http://schemas.microsoft.com/office/drawing/2012/chart" uri="{02D57815-91ED-43cb-92C2-25804820EDAC}">
                        <c15:fullRef>
                          <c15:sqref>'CPS Tables'!$F$82:$F$116</c15:sqref>
                        </c15:fullRef>
                        <c15:formulaRef>
                          <c15:sqref>('CPS Tables'!$F$82:$F$85,'CPS Tables'!$F$89:$F$91,'CPS Tables'!$F$100:$F$104,'CPS Tables'!$F$107:$F$111,'CPS Tables'!$F$115:$F$116)</c15:sqref>
                        </c15:formulaRef>
                      </c:ext>
                    </c:extLst>
                    <c:numCache>
                      <c:formatCode>0</c:formatCode>
                      <c:ptCount val="19"/>
                      <c:pt idx="1">
                        <c:v>491.04173854777656</c:v>
                      </c:pt>
                      <c:pt idx="2">
                        <c:v>352.77312864315809</c:v>
                      </c:pt>
                      <c:pt idx="4">
                        <c:v>486.43208955076915</c:v>
                      </c:pt>
                      <c:pt idx="5">
                        <c:v>536.79148336381047</c:v>
                      </c:pt>
                      <c:pt idx="7">
                        <c:v>370.04772073732011</c:v>
                      </c:pt>
                      <c:pt idx="8">
                        <c:v>360.85469854441754</c:v>
                      </c:pt>
                      <c:pt idx="9">
                        <c:v>401.98398547670763</c:v>
                      </c:pt>
                      <c:pt idx="10">
                        <c:v>133.01704835169707</c:v>
                      </c:pt>
                      <c:pt idx="12">
                        <c:v>346.47033347769593</c:v>
                      </c:pt>
                      <c:pt idx="13">
                        <c:v>242.65683619266301</c:v>
                      </c:pt>
                      <c:pt idx="14">
                        <c:v>265.25832815561819</c:v>
                      </c:pt>
                      <c:pt idx="15">
                        <c:v>229.35055567650937</c:v>
                      </c:pt>
                      <c:pt idx="17">
                        <c:v>0</c:v>
                      </c:pt>
                      <c:pt idx="18">
                        <c:v>102.35414534288638</c:v>
                      </c:pt>
                    </c:numCache>
                  </c:numRef>
                </c:val>
              </c15:ser>
            </c15:filteredBarSeries>
            <c15:filteredBarSeries>
              <c15:ser>
                <c:idx val="4"/>
                <c:order val="4"/>
                <c:tx>
                  <c:v>Jun-Dec 2016</c:v>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'CPS Tables'!$B$82:$B$116</c15:sqref>
                        </c15:fullRef>
                        <c15:formulaRef>
                          <c15:sqref>('CPS Tables'!$B$82:$B$85,'CPS Tables'!$B$89:$B$91,'CPS Tables'!$B$100:$B$104,'CPS Tables'!$B$107:$B$111,'CPS Tables'!$B$115:$B$116)</c15:sqref>
                        </c15:formulaRef>
                      </c:ext>
                    </c:extLst>
                    <c:strCache>
                      <c:ptCount val="19"/>
                      <c:pt idx="0">
                        <c:v>Province Wide</c:v>
                      </c:pt>
                      <c:pt idx="1">
                        <c:v>Bas-Saint-Laurent-01</c:v>
                      </c:pt>
                      <c:pt idx="2">
                        <c:v>Saguenay Lac-Saint-Jean-02</c:v>
                      </c:pt>
                      <c:pt idx="3">
                        <c:v>NATIONAL CAPITAL-03</c:v>
                      </c:pt>
                      <c:pt idx="4">
                        <c:v>Mauricie-et-Centre-du-Québec-04</c:v>
                      </c:pt>
                      <c:pt idx="5">
                        <c:v>Estrie-05</c:v>
                      </c:pt>
                      <c:pt idx="6">
                        <c:v>MONTREAL -06</c:v>
                      </c:pt>
                      <c:pt idx="7">
                        <c:v>Outaouais-07</c:v>
                      </c:pt>
                      <c:pt idx="8">
                        <c:v>Abitibi-Témiscamingue-08</c:v>
                      </c:pt>
                      <c:pt idx="9">
                        <c:v>Côte-Nord-09</c:v>
                      </c:pt>
                      <c:pt idx="10">
                        <c:v>Nord du Quebec -10</c:v>
                      </c:pt>
                      <c:pt idx="11">
                        <c:v>GASPÉSPIE-ÎLES-DE-LA-MADELEINE -11</c:v>
                      </c:pt>
                      <c:pt idx="12">
                        <c:v>Chaudière-Appalaches-12</c:v>
                      </c:pt>
                      <c:pt idx="13">
                        <c:v> Laval-13</c:v>
                      </c:pt>
                      <c:pt idx="14">
                        <c:v>Lanaudière-14</c:v>
                      </c:pt>
                      <c:pt idx="15">
                        <c:v>Laurentides-15</c:v>
                      </c:pt>
                      <c:pt idx="16">
                        <c:v>MONTÉRÉGIE -16</c:v>
                      </c:pt>
                      <c:pt idx="17">
                        <c:v>Nunavik -17</c:v>
                      </c:pt>
                      <c:pt idx="18">
                        <c:v>Terres-Cries-de-la-Baie-James-18</c:v>
                      </c:pt>
                    </c:strCache>
                  </c:strRef>
                </c:cat>
                <c:val>
                  <c:numRef>
                    <c:extLst>
                      <c:ext xmlns:c15="http://schemas.microsoft.com/office/drawing/2012/chart" uri="{02D57815-91ED-43cb-92C2-25804820EDAC}">
                        <c15:fullRef>
                          <c15:sqref>'CPS Tables'!$D$82:$D$116</c15:sqref>
                        </c15:fullRef>
                        <c15:formulaRef>
                          <c15:sqref>('CPS Tables'!$D$82:$D$85,'CPS Tables'!$D$89:$D$91,'CPS Tables'!$D$100:$D$104,'CPS Tables'!$D$107:$D$111,'CPS Tables'!$D$115:$D$116)</c15:sqref>
                        </c15:formulaRef>
                      </c:ext>
                    </c:extLst>
                    <c:numCache>
                      <c:formatCode>0</c:formatCode>
                      <c:ptCount val="19"/>
                      <c:pt idx="1">
                        <c:v>495.04207857667899</c:v>
                      </c:pt>
                      <c:pt idx="2">
                        <c:v>467.47850176025861</c:v>
                      </c:pt>
                      <c:pt idx="4">
                        <c:v>457.28555139145175</c:v>
                      </c:pt>
                      <c:pt idx="5">
                        <c:v>576.84128171773273</c:v>
                      </c:pt>
                      <c:pt idx="7">
                        <c:v>334.32783658281488</c:v>
                      </c:pt>
                      <c:pt idx="8">
                        <c:v>304.76679596167105</c:v>
                      </c:pt>
                      <c:pt idx="9">
                        <c:v>436.56325304459642</c:v>
                      </c:pt>
                      <c:pt idx="10">
                        <c:v>88.678032234464723</c:v>
                      </c:pt>
                      <c:pt idx="12">
                        <c:v>321.99145122111963</c:v>
                      </c:pt>
                      <c:pt idx="13">
                        <c:v>219.36923195152451</c:v>
                      </c:pt>
                      <c:pt idx="14">
                        <c:v>261.47461326450957</c:v>
                      </c:pt>
                      <c:pt idx="15">
                        <c:v>306.46552512136464</c:v>
                      </c:pt>
                      <c:pt idx="17">
                        <c:v>0</c:v>
                      </c:pt>
                      <c:pt idx="18">
                        <c:v>0</c:v>
                      </c:pt>
                    </c:numCache>
                  </c:numRef>
                </c:val>
              </c15:ser>
            </c15:filteredBarSeries>
            <c15:filteredBarSeries>
              <c15:ser>
                <c:idx val="5"/>
                <c:order val="5"/>
                <c:tx>
                  <c:v>Jun-Dec 2016</c:v>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'CPS Tables'!$B$82:$B$116</c15:sqref>
                        </c15:fullRef>
                        <c15:formulaRef>
                          <c15:sqref>('CPS Tables'!$B$82:$B$85,'CPS Tables'!$B$89:$B$91,'CPS Tables'!$B$100:$B$104,'CPS Tables'!$B$107:$B$111,'CPS Tables'!$B$115:$B$116)</c15:sqref>
                        </c15:formulaRef>
                      </c:ext>
                    </c:extLst>
                    <c:strCache>
                      <c:ptCount val="19"/>
                      <c:pt idx="0">
                        <c:v>Province Wide</c:v>
                      </c:pt>
                      <c:pt idx="1">
                        <c:v>Bas-Saint-Laurent-01</c:v>
                      </c:pt>
                      <c:pt idx="2">
                        <c:v>Saguenay Lac-Saint-Jean-02</c:v>
                      </c:pt>
                      <c:pt idx="3">
                        <c:v>NATIONAL CAPITAL-03</c:v>
                      </c:pt>
                      <c:pt idx="4">
                        <c:v>Mauricie-et-Centre-du-Québec-04</c:v>
                      </c:pt>
                      <c:pt idx="5">
                        <c:v>Estrie-05</c:v>
                      </c:pt>
                      <c:pt idx="6">
                        <c:v>MONTREAL -06</c:v>
                      </c:pt>
                      <c:pt idx="7">
                        <c:v>Outaouais-07</c:v>
                      </c:pt>
                      <c:pt idx="8">
                        <c:v>Abitibi-Témiscamingue-08</c:v>
                      </c:pt>
                      <c:pt idx="9">
                        <c:v>Côte-Nord-09</c:v>
                      </c:pt>
                      <c:pt idx="10">
                        <c:v>Nord du Quebec -10</c:v>
                      </c:pt>
                      <c:pt idx="11">
                        <c:v>GASPÉSPIE-ÎLES-DE-LA-MADELEINE -11</c:v>
                      </c:pt>
                      <c:pt idx="12">
                        <c:v>Chaudière-Appalaches-12</c:v>
                      </c:pt>
                      <c:pt idx="13">
                        <c:v> Laval-13</c:v>
                      </c:pt>
                      <c:pt idx="14">
                        <c:v>Lanaudière-14</c:v>
                      </c:pt>
                      <c:pt idx="15">
                        <c:v>Laurentides-15</c:v>
                      </c:pt>
                      <c:pt idx="16">
                        <c:v>MONTÉRÉGIE -16</c:v>
                      </c:pt>
                      <c:pt idx="17">
                        <c:v>Nunavik -17</c:v>
                      </c:pt>
                      <c:pt idx="18">
                        <c:v>Terres-Cries-de-la-Baie-James-18</c:v>
                      </c:pt>
                    </c:strCache>
                  </c:strRef>
                </c:cat>
                <c:val>
                  <c:numRef>
                    <c:extLst>
                      <c:ext xmlns:c15="http://schemas.microsoft.com/office/drawing/2012/chart" uri="{02D57815-91ED-43cb-92C2-25804820EDAC}">
                        <c15:fullRef>
                          <c15:sqref>'CPS Tables'!$C$82:$C$116</c15:sqref>
                        </c15:fullRef>
                        <c15:formulaRef>
                          <c15:sqref>('CPS Tables'!$C$82:$C$85,'CPS Tables'!$C$89:$C$91,'CPS Tables'!$C$100:$C$104,'CPS Tables'!$C$107:$C$111,'CPS Tables'!$C$115:$C$116)</c15:sqref>
                        </c15:formulaRef>
                      </c:ext>
                    </c:extLst>
                    <c:numCache>
                      <c:formatCode>0</c:formatCode>
                      <c:ptCount val="19"/>
                      <c:pt idx="1">
                        <c:v>534.04539385847795</c:v>
                      </c:pt>
                      <c:pt idx="2">
                        <c:v>646.39002712529577</c:v>
                      </c:pt>
                      <c:pt idx="4">
                        <c:v>474.41898936348298</c:v>
                      </c:pt>
                      <c:pt idx="5">
                        <c:v>452.65586046526067</c:v>
                      </c:pt>
                      <c:pt idx="7">
                        <c:v>360.53955013504174</c:v>
                      </c:pt>
                      <c:pt idx="8">
                        <c:v>120.96065737724859</c:v>
                      </c:pt>
                      <c:pt idx="9">
                        <c:v>353.35689045936397</c:v>
                      </c:pt>
                      <c:pt idx="10">
                        <c:v>195.09167091582236</c:v>
                      </c:pt>
                      <c:pt idx="12">
                        <c:v>300.33705537876364</c:v>
                      </c:pt>
                      <c:pt idx="13">
                        <c:v>203.30078502513896</c:v>
                      </c:pt>
                      <c:pt idx="14">
                        <c:v>237.97575236183468</c:v>
                      </c:pt>
                      <c:pt idx="15">
                        <c:v>359.64826266954077</c:v>
                      </c:pt>
                      <c:pt idx="17">
                        <c:v>0</c:v>
                      </c:pt>
                      <c:pt idx="18">
                        <c:v>0</c:v>
                      </c:pt>
                    </c:numCache>
                  </c:numRef>
                </c:val>
              </c15:ser>
            </c15:filteredBarSeries>
          </c:ext>
        </c:extLst>
      </c:barChart>
      <c:catAx>
        <c:axId val="4281255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121600"/>
        <c:crosses val="autoZero"/>
        <c:auto val="1"/>
        <c:lblAlgn val="ctr"/>
        <c:lblOffset val="100"/>
        <c:noMultiLvlLbl val="0"/>
      </c:catAx>
      <c:valAx>
        <c:axId val="42812160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125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 Number</a:t>
            </a:r>
            <a:r>
              <a:rPr lang="en-US" baseline="0"/>
              <a:t> of Euthanasia Requests in Reporting Agencies</a:t>
            </a:r>
          </a:p>
          <a:p>
            <a:pPr>
              <a:defRPr/>
            </a:pPr>
            <a:r>
              <a:rPr lang="en-US" baseline="0"/>
              <a:t>2016 and 2017</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2017</c:v>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'Euthanasia Tables'!$B$6:$B$40</c15:sqref>
                  </c15:fullRef>
                </c:ext>
              </c:extLst>
              <c:f>('Euthanasia Tables'!$B$7:$B$8,'Euthanasia Tables'!$B$10:$B$14,'Euthanasia Tables'!$B$16:$B$27,'Euthanasia Tables'!$B$29:$B$34,'Euthanasia Tables'!$B$36:$B$40)</c:f>
              <c:strCache>
                <c:ptCount val="30"/>
                <c:pt idx="0">
                  <c:v>Bas-Saint-Laurent-01</c:v>
                </c:pt>
                <c:pt idx="1">
                  <c:v>Saguenay Lac-Saint-Jean-02</c:v>
                </c:pt>
                <c:pt idx="2">
                  <c:v>'Capitale-Nationale-03</c:v>
                </c:pt>
                <c:pt idx="3">
                  <c:v>CHU de Quebéc-03</c:v>
                </c:pt>
                <c:pt idx="4">
                  <c:v>IUCPQ-03</c:v>
                </c:pt>
                <c:pt idx="5">
                  <c:v>Mauricie-et-Centre-du-Québec-04</c:v>
                </c:pt>
                <c:pt idx="6">
                  <c:v>Estrie-05</c:v>
                </c:pt>
                <c:pt idx="7">
                  <c:v>Centre-Ouest-de-l'Île-de-Montréal-06</c:v>
                </c:pt>
                <c:pt idx="8">
                  <c:v>Centre-Sud-de-l'Île-De-Montréal-06</c:v>
                </c:pt>
                <c:pt idx="9">
                  <c:v>CHU Montreal-06</c:v>
                </c:pt>
                <c:pt idx="10">
                  <c:v>Est-de-l'Île-de-Montréal-06</c:v>
                </c:pt>
                <c:pt idx="11">
                  <c:v>Institut de Cardiologie de Montréal-06</c:v>
                </c:pt>
                <c:pt idx="12">
                  <c:v>McGill University Health Centre-06</c:v>
                </c:pt>
                <c:pt idx="13">
                  <c:v>Nord-de-l'Île-de-MontréaL-06</c:v>
                </c:pt>
                <c:pt idx="14">
                  <c:v>Ouest-de-l'Île-de-Montréal-06</c:v>
                </c:pt>
                <c:pt idx="15">
                  <c:v>Outaouais-07</c:v>
                </c:pt>
                <c:pt idx="16">
                  <c:v>Abitibi-Témiscamingue-08</c:v>
                </c:pt>
                <c:pt idx="17">
                  <c:v>Côte-Nord-09</c:v>
                </c:pt>
                <c:pt idx="18">
                  <c:v>Nord du Quebec -10</c:v>
                </c:pt>
                <c:pt idx="19">
                  <c:v>Gaspésie-11</c:v>
                </c:pt>
                <c:pt idx="20">
                  <c:v>Îles-11</c:v>
                </c:pt>
                <c:pt idx="21">
                  <c:v>Chaudière-Appalaches-12</c:v>
                </c:pt>
                <c:pt idx="22">
                  <c:v> Laval-13</c:v>
                </c:pt>
                <c:pt idx="23">
                  <c:v>Lanaudière-14</c:v>
                </c:pt>
                <c:pt idx="24">
                  <c:v>Laurentides-15</c:v>
                </c:pt>
                <c:pt idx="25">
                  <c:v>Montérégie-Centre-16</c:v>
                </c:pt>
                <c:pt idx="26">
                  <c:v>Montérégie-Est-16</c:v>
                </c:pt>
                <c:pt idx="27">
                  <c:v>Montérégie-Ouest-16</c:v>
                </c:pt>
                <c:pt idx="28">
                  <c:v>Nunavik -17</c:v>
                </c:pt>
                <c:pt idx="29">
                  <c:v>Terres-Cries-de-la-Baie-James-18</c:v>
                </c:pt>
              </c:strCache>
            </c:strRef>
          </c:cat>
          <c:val>
            <c:numRef>
              <c:extLst>
                <c:ext xmlns:c15="http://schemas.microsoft.com/office/drawing/2012/chart" uri="{02D57815-91ED-43cb-92C2-25804820EDAC}">
                  <c15:fullRef>
                    <c15:sqref>'Euthanasia Tables'!$H$6:$H$40</c15:sqref>
                  </c15:fullRef>
                </c:ext>
              </c:extLst>
              <c:f>('Euthanasia Tables'!$H$7:$H$8,'Euthanasia Tables'!$H$10:$H$14,'Euthanasia Tables'!$H$16:$H$27,'Euthanasia Tables'!$H$29:$H$34,'Euthanasia Tables'!$H$36:$H$40)</c:f>
              <c:numCache>
                <c:formatCode>#,##0</c:formatCode>
                <c:ptCount val="30"/>
                <c:pt idx="0">
                  <c:v>51</c:v>
                </c:pt>
                <c:pt idx="1">
                  <c:v>32</c:v>
                </c:pt>
                <c:pt idx="2">
                  <c:v>51</c:v>
                </c:pt>
                <c:pt idx="3">
                  <c:v>92</c:v>
                </c:pt>
                <c:pt idx="4">
                  <c:v>41</c:v>
                </c:pt>
                <c:pt idx="5">
                  <c:v>55</c:v>
                </c:pt>
                <c:pt idx="6">
                  <c:v>74</c:v>
                </c:pt>
                <c:pt idx="7">
                  <c:v>24</c:v>
                </c:pt>
                <c:pt idx="8">
                  <c:v>20</c:v>
                </c:pt>
                <c:pt idx="9">
                  <c:v>49</c:v>
                </c:pt>
                <c:pt idx="10">
                  <c:v>68</c:v>
                </c:pt>
                <c:pt idx="11">
                  <c:v>2</c:v>
                </c:pt>
                <c:pt idx="12">
                  <c:v>25</c:v>
                </c:pt>
                <c:pt idx="13">
                  <c:v>22</c:v>
                </c:pt>
                <c:pt idx="14">
                  <c:v>15</c:v>
                </c:pt>
                <c:pt idx="15">
                  <c:v>29</c:v>
                </c:pt>
                <c:pt idx="16">
                  <c:v>18</c:v>
                </c:pt>
                <c:pt idx="17">
                  <c:v>10</c:v>
                </c:pt>
                <c:pt idx="18">
                  <c:v>0</c:v>
                </c:pt>
                <c:pt idx="19">
                  <c:v>6</c:v>
                </c:pt>
                <c:pt idx="20">
                  <c:v>0</c:v>
                </c:pt>
                <c:pt idx="21">
                  <c:v>46</c:v>
                </c:pt>
                <c:pt idx="22">
                  <c:v>82</c:v>
                </c:pt>
                <c:pt idx="23">
                  <c:v>98</c:v>
                </c:pt>
                <c:pt idx="24">
                  <c:v>59</c:v>
                </c:pt>
                <c:pt idx="25">
                  <c:v>59</c:v>
                </c:pt>
                <c:pt idx="26">
                  <c:v>128</c:v>
                </c:pt>
                <c:pt idx="27">
                  <c:v>22</c:v>
                </c:pt>
                <c:pt idx="28">
                  <c:v>0</c:v>
                </c:pt>
                <c:pt idx="29">
                  <c:v>0</c:v>
                </c:pt>
              </c:numCache>
            </c:numRef>
          </c:val>
        </c:ser>
        <c:ser>
          <c:idx val="3"/>
          <c:order val="3"/>
          <c:tx>
            <c:v>2016</c:v>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'Euthanasia Tables'!$B$6:$B$40</c15:sqref>
                  </c15:fullRef>
                </c:ext>
              </c:extLst>
              <c:f>('Euthanasia Tables'!$B$7:$B$8,'Euthanasia Tables'!$B$10:$B$14,'Euthanasia Tables'!$B$16:$B$27,'Euthanasia Tables'!$B$29:$B$34,'Euthanasia Tables'!$B$36:$B$40)</c:f>
              <c:strCache>
                <c:ptCount val="30"/>
                <c:pt idx="0">
                  <c:v>Bas-Saint-Laurent-01</c:v>
                </c:pt>
                <c:pt idx="1">
                  <c:v>Saguenay Lac-Saint-Jean-02</c:v>
                </c:pt>
                <c:pt idx="2">
                  <c:v>'Capitale-Nationale-03</c:v>
                </c:pt>
                <c:pt idx="3">
                  <c:v>CHU de Quebéc-03</c:v>
                </c:pt>
                <c:pt idx="4">
                  <c:v>IUCPQ-03</c:v>
                </c:pt>
                <c:pt idx="5">
                  <c:v>Mauricie-et-Centre-du-Québec-04</c:v>
                </c:pt>
                <c:pt idx="6">
                  <c:v>Estrie-05</c:v>
                </c:pt>
                <c:pt idx="7">
                  <c:v>Centre-Ouest-de-l'Île-de-Montréal-06</c:v>
                </c:pt>
                <c:pt idx="8">
                  <c:v>Centre-Sud-de-l'Île-De-Montréal-06</c:v>
                </c:pt>
                <c:pt idx="9">
                  <c:v>CHU Montreal-06</c:v>
                </c:pt>
                <c:pt idx="10">
                  <c:v>Est-de-l'Île-de-Montréal-06</c:v>
                </c:pt>
                <c:pt idx="11">
                  <c:v>Institut de Cardiologie de Montréal-06</c:v>
                </c:pt>
                <c:pt idx="12">
                  <c:v>McGill University Health Centre-06</c:v>
                </c:pt>
                <c:pt idx="13">
                  <c:v>Nord-de-l'Île-de-MontréaL-06</c:v>
                </c:pt>
                <c:pt idx="14">
                  <c:v>Ouest-de-l'Île-de-Montréal-06</c:v>
                </c:pt>
                <c:pt idx="15">
                  <c:v>Outaouais-07</c:v>
                </c:pt>
                <c:pt idx="16">
                  <c:v>Abitibi-Témiscamingue-08</c:v>
                </c:pt>
                <c:pt idx="17">
                  <c:v>Côte-Nord-09</c:v>
                </c:pt>
                <c:pt idx="18">
                  <c:v>Nord du Quebec -10</c:v>
                </c:pt>
                <c:pt idx="19">
                  <c:v>Gaspésie-11</c:v>
                </c:pt>
                <c:pt idx="20">
                  <c:v>Îles-11</c:v>
                </c:pt>
                <c:pt idx="21">
                  <c:v>Chaudière-Appalaches-12</c:v>
                </c:pt>
                <c:pt idx="22">
                  <c:v> Laval-13</c:v>
                </c:pt>
                <c:pt idx="23">
                  <c:v>Lanaudière-14</c:v>
                </c:pt>
                <c:pt idx="24">
                  <c:v>Laurentides-15</c:v>
                </c:pt>
                <c:pt idx="25">
                  <c:v>Montérégie-Centre-16</c:v>
                </c:pt>
                <c:pt idx="26">
                  <c:v>Montérégie-Est-16</c:v>
                </c:pt>
                <c:pt idx="27">
                  <c:v>Montérégie-Ouest-16</c:v>
                </c:pt>
                <c:pt idx="28">
                  <c:v>Nunavik -17</c:v>
                </c:pt>
                <c:pt idx="29">
                  <c:v>Terres-Cries-de-la-Baie-James-18</c:v>
                </c:pt>
              </c:strCache>
            </c:strRef>
          </c:cat>
          <c:val>
            <c:numRef>
              <c:extLst>
                <c:ext xmlns:c15="http://schemas.microsoft.com/office/drawing/2012/chart" uri="{02D57815-91ED-43cb-92C2-25804820EDAC}">
                  <c15:fullRef>
                    <c15:sqref>'Euthanasia Tables'!$E$6:$E$40</c15:sqref>
                  </c15:fullRef>
                </c:ext>
              </c:extLst>
              <c:f>('Euthanasia Tables'!$E$7:$E$8,'Euthanasia Tables'!$E$10:$E$14,'Euthanasia Tables'!$E$16:$E$27,'Euthanasia Tables'!$E$29:$E$34,'Euthanasia Tables'!$E$36:$E$40)</c:f>
              <c:numCache>
                <c:formatCode>#,##0</c:formatCode>
                <c:ptCount val="30"/>
                <c:pt idx="0">
                  <c:v>14</c:v>
                </c:pt>
                <c:pt idx="1">
                  <c:v>16</c:v>
                </c:pt>
                <c:pt idx="2">
                  <c:v>29</c:v>
                </c:pt>
                <c:pt idx="3">
                  <c:v>74</c:v>
                </c:pt>
                <c:pt idx="4">
                  <c:v>26</c:v>
                </c:pt>
                <c:pt idx="5">
                  <c:v>35</c:v>
                </c:pt>
                <c:pt idx="6">
                  <c:v>37</c:v>
                </c:pt>
                <c:pt idx="7">
                  <c:v>14</c:v>
                </c:pt>
                <c:pt idx="8">
                  <c:v>11</c:v>
                </c:pt>
                <c:pt idx="9">
                  <c:v>37</c:v>
                </c:pt>
                <c:pt idx="10">
                  <c:v>61</c:v>
                </c:pt>
                <c:pt idx="11">
                  <c:v>2</c:v>
                </c:pt>
                <c:pt idx="12">
                  <c:v>16</c:v>
                </c:pt>
                <c:pt idx="13">
                  <c:v>14</c:v>
                </c:pt>
                <c:pt idx="14">
                  <c:v>14</c:v>
                </c:pt>
                <c:pt idx="15">
                  <c:v>18</c:v>
                </c:pt>
                <c:pt idx="16">
                  <c:v>4</c:v>
                </c:pt>
                <c:pt idx="17">
                  <c:v>2</c:v>
                </c:pt>
                <c:pt idx="18">
                  <c:v>0</c:v>
                </c:pt>
                <c:pt idx="19">
                  <c:v>5</c:v>
                </c:pt>
                <c:pt idx="20">
                  <c:v>0</c:v>
                </c:pt>
                <c:pt idx="21">
                  <c:v>27</c:v>
                </c:pt>
                <c:pt idx="22">
                  <c:v>47</c:v>
                </c:pt>
                <c:pt idx="23">
                  <c:v>63</c:v>
                </c:pt>
                <c:pt idx="24">
                  <c:v>44</c:v>
                </c:pt>
                <c:pt idx="25">
                  <c:v>25</c:v>
                </c:pt>
                <c:pt idx="26">
                  <c:v>55</c:v>
                </c:pt>
                <c:pt idx="27">
                  <c:v>24</c:v>
                </c:pt>
                <c:pt idx="28">
                  <c:v>0</c:v>
                </c:pt>
                <c:pt idx="29">
                  <c:v>0</c:v>
                </c:pt>
              </c:numCache>
            </c:numRef>
          </c:val>
        </c:ser>
        <c:dLbls>
          <c:dLblPos val="outEnd"/>
          <c:showLegendKey val="0"/>
          <c:showVal val="1"/>
          <c:showCatName val="0"/>
          <c:showSerName val="0"/>
          <c:showPercent val="0"/>
          <c:showBubbleSize val="0"/>
        </c:dLbls>
        <c:gapWidth val="182"/>
        <c:axId val="428124344"/>
        <c:axId val="428128656"/>
        <c:extLst>
          <c:ext xmlns:c15="http://schemas.microsoft.com/office/drawing/2012/chart" uri="{02D57815-91ED-43cb-92C2-25804820EDAC}">
            <c15:filteredBarSeries>
              <c15:ser>
                <c:idx val="1"/>
                <c:order val="1"/>
                <c:tx>
                  <c:v>June-Dec 2017</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'Euthanasia Tables'!$B$6:$B$40</c15:sqref>
                        </c15:fullRef>
                        <c15:formulaRef>
                          <c15:sqref>('Euthanasia Tables'!$B$7:$B$8,'Euthanasia Tables'!$B$10:$B$14,'Euthanasia Tables'!$B$16:$B$27,'Euthanasia Tables'!$B$29:$B$34,'Euthanasia Tables'!$B$36:$B$40)</c15:sqref>
                        </c15:formulaRef>
                      </c:ext>
                    </c:extLst>
                    <c:strCache>
                      <c:ptCount val="30"/>
                      <c:pt idx="0">
                        <c:v>Bas-Saint-Laurent-01</c:v>
                      </c:pt>
                      <c:pt idx="1">
                        <c:v>Saguenay Lac-Saint-Jean-02</c:v>
                      </c:pt>
                      <c:pt idx="2">
                        <c:v>'Capitale-Nationale-03</c:v>
                      </c:pt>
                      <c:pt idx="3">
                        <c:v>CHU de Quebéc-03</c:v>
                      </c:pt>
                      <c:pt idx="4">
                        <c:v>IUCPQ-03</c:v>
                      </c:pt>
                      <c:pt idx="5">
                        <c:v>Mauricie-et-Centre-du-Québec-04</c:v>
                      </c:pt>
                      <c:pt idx="6">
                        <c:v>Estrie-05</c:v>
                      </c:pt>
                      <c:pt idx="7">
                        <c:v>Centre-Ouest-de-l'Île-de-Montréal-06</c:v>
                      </c:pt>
                      <c:pt idx="8">
                        <c:v>Centre-Sud-de-l'Île-De-Montréal-06</c:v>
                      </c:pt>
                      <c:pt idx="9">
                        <c:v>CHU Montreal-06</c:v>
                      </c:pt>
                      <c:pt idx="10">
                        <c:v>Est-de-l'Île-de-Montréal-06</c:v>
                      </c:pt>
                      <c:pt idx="11">
                        <c:v>Institut de Cardiologie de Montréal-06</c:v>
                      </c:pt>
                      <c:pt idx="12">
                        <c:v>McGill University Health Centre-06</c:v>
                      </c:pt>
                      <c:pt idx="13">
                        <c:v>Nord-de-l'Île-de-MontréaL-06</c:v>
                      </c:pt>
                      <c:pt idx="14">
                        <c:v>Ouest-de-l'Île-de-Montréal-06</c:v>
                      </c:pt>
                      <c:pt idx="15">
                        <c:v>Outaouais-07</c:v>
                      </c:pt>
                      <c:pt idx="16">
                        <c:v>Abitibi-Témiscamingue-08</c:v>
                      </c:pt>
                      <c:pt idx="17">
                        <c:v>Côte-Nord-09</c:v>
                      </c:pt>
                      <c:pt idx="18">
                        <c:v>Nord du Quebec -10</c:v>
                      </c:pt>
                      <c:pt idx="19">
                        <c:v>Gaspésie-11</c:v>
                      </c:pt>
                      <c:pt idx="20">
                        <c:v>Îles-11</c:v>
                      </c:pt>
                      <c:pt idx="21">
                        <c:v>Chaudière-Appalaches-12</c:v>
                      </c:pt>
                      <c:pt idx="22">
                        <c:v> Laval-13</c:v>
                      </c:pt>
                      <c:pt idx="23">
                        <c:v>Lanaudière-14</c:v>
                      </c:pt>
                      <c:pt idx="24">
                        <c:v>Laurentides-15</c:v>
                      </c:pt>
                      <c:pt idx="25">
                        <c:v>Montérégie-Centre-16</c:v>
                      </c:pt>
                      <c:pt idx="26">
                        <c:v>Montérégie-Est-16</c:v>
                      </c:pt>
                      <c:pt idx="27">
                        <c:v>Montérégie-Ouest-16</c:v>
                      </c:pt>
                      <c:pt idx="28">
                        <c:v>Nunavik -17</c:v>
                      </c:pt>
                      <c:pt idx="29">
                        <c:v>Terres-Cries-de-la-Baie-James-18</c:v>
                      </c:pt>
                    </c:strCache>
                  </c:strRef>
                </c:cat>
                <c:val>
                  <c:numRef>
                    <c:extLst>
                      <c:ext uri="{02D57815-91ED-43cb-92C2-25804820EDAC}">
                        <c15:fullRef>
                          <c15:sqref>'Euthanasia Tables'!$G$6:$G$40</c15:sqref>
                        </c15:fullRef>
                        <c15:formulaRef>
                          <c15:sqref>('Euthanasia Tables'!$G$7:$G$8,'Euthanasia Tables'!$G$10:$G$14,'Euthanasia Tables'!$G$16:$G$27,'Euthanasia Tables'!$G$29:$G$34,'Euthanasia Tables'!$G$36:$G$40)</c15:sqref>
                        </c15:formulaRef>
                      </c:ext>
                    </c:extLst>
                    <c:numCache>
                      <c:formatCode>#,##0</c:formatCode>
                      <c:ptCount val="30"/>
                      <c:pt idx="0">
                        <c:v>33</c:v>
                      </c:pt>
                      <c:pt idx="1">
                        <c:v>17</c:v>
                      </c:pt>
                      <c:pt idx="2">
                        <c:v>29</c:v>
                      </c:pt>
                      <c:pt idx="3">
                        <c:v>51</c:v>
                      </c:pt>
                      <c:pt idx="4">
                        <c:v>19</c:v>
                      </c:pt>
                      <c:pt idx="5">
                        <c:v>31</c:v>
                      </c:pt>
                      <c:pt idx="6">
                        <c:v>44</c:v>
                      </c:pt>
                      <c:pt idx="7">
                        <c:v>15</c:v>
                      </c:pt>
                      <c:pt idx="8">
                        <c:v>13</c:v>
                      </c:pt>
                      <c:pt idx="9">
                        <c:v>26</c:v>
                      </c:pt>
                      <c:pt idx="10">
                        <c:v>41</c:v>
                      </c:pt>
                      <c:pt idx="11">
                        <c:v>2</c:v>
                      </c:pt>
                      <c:pt idx="12">
                        <c:v>15</c:v>
                      </c:pt>
                      <c:pt idx="13">
                        <c:v>14</c:v>
                      </c:pt>
                      <c:pt idx="14">
                        <c:v>10</c:v>
                      </c:pt>
                      <c:pt idx="15">
                        <c:v>12</c:v>
                      </c:pt>
                      <c:pt idx="16">
                        <c:v>13</c:v>
                      </c:pt>
                      <c:pt idx="17">
                        <c:v>9</c:v>
                      </c:pt>
                      <c:pt idx="18">
                        <c:v>0</c:v>
                      </c:pt>
                      <c:pt idx="19">
                        <c:v>3</c:v>
                      </c:pt>
                      <c:pt idx="20">
                        <c:v>0</c:v>
                      </c:pt>
                      <c:pt idx="21">
                        <c:v>24</c:v>
                      </c:pt>
                      <c:pt idx="22">
                        <c:v>44</c:v>
                      </c:pt>
                      <c:pt idx="23">
                        <c:v>55</c:v>
                      </c:pt>
                      <c:pt idx="24">
                        <c:v>38</c:v>
                      </c:pt>
                      <c:pt idx="25">
                        <c:v>31</c:v>
                      </c:pt>
                      <c:pt idx="26">
                        <c:v>65</c:v>
                      </c:pt>
                      <c:pt idx="27">
                        <c:v>11</c:v>
                      </c:pt>
                      <c:pt idx="28">
                        <c:v>0</c:v>
                      </c:pt>
                      <c:pt idx="29">
                        <c:v>0</c:v>
                      </c:pt>
                    </c:numCache>
                  </c:numRef>
                </c:val>
              </c15:ser>
            </c15:filteredBarSeries>
            <c15:filteredBarSeries>
              <c15:ser>
                <c:idx val="2"/>
                <c:order val="2"/>
                <c:tx>
                  <c:v>Dec-June 2017</c:v>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'Euthanasia Tables'!$B$6:$B$40</c15:sqref>
                        </c15:fullRef>
                        <c15:formulaRef>
                          <c15:sqref>('Euthanasia Tables'!$B$7:$B$8,'Euthanasia Tables'!$B$10:$B$14,'Euthanasia Tables'!$B$16:$B$27,'Euthanasia Tables'!$B$29:$B$34,'Euthanasia Tables'!$B$36:$B$40)</c15:sqref>
                        </c15:formulaRef>
                      </c:ext>
                    </c:extLst>
                    <c:strCache>
                      <c:ptCount val="30"/>
                      <c:pt idx="0">
                        <c:v>Bas-Saint-Laurent-01</c:v>
                      </c:pt>
                      <c:pt idx="1">
                        <c:v>Saguenay Lac-Saint-Jean-02</c:v>
                      </c:pt>
                      <c:pt idx="2">
                        <c:v>'Capitale-Nationale-03</c:v>
                      </c:pt>
                      <c:pt idx="3">
                        <c:v>CHU de Quebéc-03</c:v>
                      </c:pt>
                      <c:pt idx="4">
                        <c:v>IUCPQ-03</c:v>
                      </c:pt>
                      <c:pt idx="5">
                        <c:v>Mauricie-et-Centre-du-Québec-04</c:v>
                      </c:pt>
                      <c:pt idx="6">
                        <c:v>Estrie-05</c:v>
                      </c:pt>
                      <c:pt idx="7">
                        <c:v>Centre-Ouest-de-l'Île-de-Montréal-06</c:v>
                      </c:pt>
                      <c:pt idx="8">
                        <c:v>Centre-Sud-de-l'Île-De-Montréal-06</c:v>
                      </c:pt>
                      <c:pt idx="9">
                        <c:v>CHU Montreal-06</c:v>
                      </c:pt>
                      <c:pt idx="10">
                        <c:v>Est-de-l'Île-de-Montréal-06</c:v>
                      </c:pt>
                      <c:pt idx="11">
                        <c:v>Institut de Cardiologie de Montréal-06</c:v>
                      </c:pt>
                      <c:pt idx="12">
                        <c:v>McGill University Health Centre-06</c:v>
                      </c:pt>
                      <c:pt idx="13">
                        <c:v>Nord-de-l'Île-de-MontréaL-06</c:v>
                      </c:pt>
                      <c:pt idx="14">
                        <c:v>Ouest-de-l'Île-de-Montréal-06</c:v>
                      </c:pt>
                      <c:pt idx="15">
                        <c:v>Outaouais-07</c:v>
                      </c:pt>
                      <c:pt idx="16">
                        <c:v>Abitibi-Témiscamingue-08</c:v>
                      </c:pt>
                      <c:pt idx="17">
                        <c:v>Côte-Nord-09</c:v>
                      </c:pt>
                      <c:pt idx="18">
                        <c:v>Nord du Quebec -10</c:v>
                      </c:pt>
                      <c:pt idx="19">
                        <c:v>Gaspésie-11</c:v>
                      </c:pt>
                      <c:pt idx="20">
                        <c:v>Îles-11</c:v>
                      </c:pt>
                      <c:pt idx="21">
                        <c:v>Chaudière-Appalaches-12</c:v>
                      </c:pt>
                      <c:pt idx="22">
                        <c:v> Laval-13</c:v>
                      </c:pt>
                      <c:pt idx="23">
                        <c:v>Lanaudière-14</c:v>
                      </c:pt>
                      <c:pt idx="24">
                        <c:v>Laurentides-15</c:v>
                      </c:pt>
                      <c:pt idx="25">
                        <c:v>Montérégie-Centre-16</c:v>
                      </c:pt>
                      <c:pt idx="26">
                        <c:v>Montérégie-Est-16</c:v>
                      </c:pt>
                      <c:pt idx="27">
                        <c:v>Montérégie-Ouest-16</c:v>
                      </c:pt>
                      <c:pt idx="28">
                        <c:v>Nunavik -17</c:v>
                      </c:pt>
                      <c:pt idx="29">
                        <c:v>Terres-Cries-de-la-Baie-James-18</c:v>
                      </c:pt>
                    </c:strCache>
                  </c:strRef>
                </c:cat>
                <c:val>
                  <c:numRef>
                    <c:extLst>
                      <c:ext xmlns:c15="http://schemas.microsoft.com/office/drawing/2012/chart" uri="{02D57815-91ED-43cb-92C2-25804820EDAC}">
                        <c15:fullRef>
                          <c15:sqref>'Euthanasia Tables'!$F$6:$F$40</c15:sqref>
                        </c15:fullRef>
                        <c15:formulaRef>
                          <c15:sqref>('Euthanasia Tables'!$F$7:$F$8,'Euthanasia Tables'!$F$10:$F$14,'Euthanasia Tables'!$F$16:$F$27,'Euthanasia Tables'!$F$29:$F$34,'Euthanasia Tables'!$F$36:$F$40)</c15:sqref>
                        </c15:formulaRef>
                      </c:ext>
                    </c:extLst>
                    <c:numCache>
                      <c:formatCode>#,##0</c:formatCode>
                      <c:ptCount val="30"/>
                      <c:pt idx="0">
                        <c:v>18</c:v>
                      </c:pt>
                      <c:pt idx="1">
                        <c:v>15</c:v>
                      </c:pt>
                      <c:pt idx="2">
                        <c:v>22</c:v>
                      </c:pt>
                      <c:pt idx="3">
                        <c:v>41</c:v>
                      </c:pt>
                      <c:pt idx="4">
                        <c:v>22</c:v>
                      </c:pt>
                      <c:pt idx="5">
                        <c:v>24</c:v>
                      </c:pt>
                      <c:pt idx="6">
                        <c:v>30</c:v>
                      </c:pt>
                      <c:pt idx="7">
                        <c:v>9</c:v>
                      </c:pt>
                      <c:pt idx="8">
                        <c:v>7</c:v>
                      </c:pt>
                      <c:pt idx="9">
                        <c:v>23</c:v>
                      </c:pt>
                      <c:pt idx="10">
                        <c:v>27</c:v>
                      </c:pt>
                      <c:pt idx="11">
                        <c:v>0</c:v>
                      </c:pt>
                      <c:pt idx="12">
                        <c:v>10</c:v>
                      </c:pt>
                      <c:pt idx="13">
                        <c:v>8</c:v>
                      </c:pt>
                      <c:pt idx="14">
                        <c:v>5</c:v>
                      </c:pt>
                      <c:pt idx="15">
                        <c:v>17</c:v>
                      </c:pt>
                      <c:pt idx="16">
                        <c:v>5</c:v>
                      </c:pt>
                      <c:pt idx="17">
                        <c:v>1</c:v>
                      </c:pt>
                      <c:pt idx="18">
                        <c:v>0</c:v>
                      </c:pt>
                      <c:pt idx="19">
                        <c:v>3</c:v>
                      </c:pt>
                      <c:pt idx="20">
                        <c:v>0</c:v>
                      </c:pt>
                      <c:pt idx="21">
                        <c:v>22</c:v>
                      </c:pt>
                      <c:pt idx="22">
                        <c:v>38</c:v>
                      </c:pt>
                      <c:pt idx="23">
                        <c:v>43</c:v>
                      </c:pt>
                      <c:pt idx="24">
                        <c:v>21</c:v>
                      </c:pt>
                      <c:pt idx="25">
                        <c:v>28</c:v>
                      </c:pt>
                      <c:pt idx="26">
                        <c:v>63</c:v>
                      </c:pt>
                      <c:pt idx="27">
                        <c:v>11</c:v>
                      </c:pt>
                      <c:pt idx="28">
                        <c:v>0</c:v>
                      </c:pt>
                      <c:pt idx="29">
                        <c:v>0</c:v>
                      </c:pt>
                    </c:numCache>
                  </c:numRef>
                </c:val>
              </c15:ser>
            </c15:filteredBarSeries>
            <c15:filteredBarSeries>
              <c15:ser>
                <c:idx val="4"/>
                <c:order val="4"/>
                <c:tx>
                  <c:v>Jun-Dec 2016</c:v>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'Euthanasia Tables'!$B$6:$B$40</c15:sqref>
                        </c15:fullRef>
                        <c15:formulaRef>
                          <c15:sqref>('Euthanasia Tables'!$B$7:$B$8,'Euthanasia Tables'!$B$10:$B$14,'Euthanasia Tables'!$B$16:$B$27,'Euthanasia Tables'!$B$29:$B$34,'Euthanasia Tables'!$B$36:$B$40)</c15:sqref>
                        </c15:formulaRef>
                      </c:ext>
                    </c:extLst>
                    <c:strCache>
                      <c:ptCount val="30"/>
                      <c:pt idx="0">
                        <c:v>Bas-Saint-Laurent-01</c:v>
                      </c:pt>
                      <c:pt idx="1">
                        <c:v>Saguenay Lac-Saint-Jean-02</c:v>
                      </c:pt>
                      <c:pt idx="2">
                        <c:v>'Capitale-Nationale-03</c:v>
                      </c:pt>
                      <c:pt idx="3">
                        <c:v>CHU de Quebéc-03</c:v>
                      </c:pt>
                      <c:pt idx="4">
                        <c:v>IUCPQ-03</c:v>
                      </c:pt>
                      <c:pt idx="5">
                        <c:v>Mauricie-et-Centre-du-Québec-04</c:v>
                      </c:pt>
                      <c:pt idx="6">
                        <c:v>Estrie-05</c:v>
                      </c:pt>
                      <c:pt idx="7">
                        <c:v>Centre-Ouest-de-l'Île-de-Montréal-06</c:v>
                      </c:pt>
                      <c:pt idx="8">
                        <c:v>Centre-Sud-de-l'Île-De-Montréal-06</c:v>
                      </c:pt>
                      <c:pt idx="9">
                        <c:v>CHU Montreal-06</c:v>
                      </c:pt>
                      <c:pt idx="10">
                        <c:v>Est-de-l'Île-de-Montréal-06</c:v>
                      </c:pt>
                      <c:pt idx="11">
                        <c:v>Institut de Cardiologie de Montréal-06</c:v>
                      </c:pt>
                      <c:pt idx="12">
                        <c:v>McGill University Health Centre-06</c:v>
                      </c:pt>
                      <c:pt idx="13">
                        <c:v>Nord-de-l'Île-de-MontréaL-06</c:v>
                      </c:pt>
                      <c:pt idx="14">
                        <c:v>Ouest-de-l'Île-de-Montréal-06</c:v>
                      </c:pt>
                      <c:pt idx="15">
                        <c:v>Outaouais-07</c:v>
                      </c:pt>
                      <c:pt idx="16">
                        <c:v>Abitibi-Témiscamingue-08</c:v>
                      </c:pt>
                      <c:pt idx="17">
                        <c:v>Côte-Nord-09</c:v>
                      </c:pt>
                      <c:pt idx="18">
                        <c:v>Nord du Quebec -10</c:v>
                      </c:pt>
                      <c:pt idx="19">
                        <c:v>Gaspésie-11</c:v>
                      </c:pt>
                      <c:pt idx="20">
                        <c:v>Îles-11</c:v>
                      </c:pt>
                      <c:pt idx="21">
                        <c:v>Chaudière-Appalaches-12</c:v>
                      </c:pt>
                      <c:pt idx="22">
                        <c:v> Laval-13</c:v>
                      </c:pt>
                      <c:pt idx="23">
                        <c:v>Lanaudière-14</c:v>
                      </c:pt>
                      <c:pt idx="24">
                        <c:v>Laurentides-15</c:v>
                      </c:pt>
                      <c:pt idx="25">
                        <c:v>Montérégie-Centre-16</c:v>
                      </c:pt>
                      <c:pt idx="26">
                        <c:v>Montérégie-Est-16</c:v>
                      </c:pt>
                      <c:pt idx="27">
                        <c:v>Montérégie-Ouest-16</c:v>
                      </c:pt>
                      <c:pt idx="28">
                        <c:v>Nunavik -17</c:v>
                      </c:pt>
                      <c:pt idx="29">
                        <c:v>Terres-Cries-de-la-Baie-James-18</c:v>
                      </c:pt>
                    </c:strCache>
                  </c:strRef>
                </c:cat>
                <c:val>
                  <c:numRef>
                    <c:extLst>
                      <c:ext xmlns:c15="http://schemas.microsoft.com/office/drawing/2012/chart" uri="{02D57815-91ED-43cb-92C2-25804820EDAC}">
                        <c15:fullRef>
                          <c15:sqref>'Euthanasia Tables'!$D$6:$D$40</c15:sqref>
                        </c15:fullRef>
                        <c15:formulaRef>
                          <c15:sqref>('Euthanasia Tables'!$D$7:$D$8,'Euthanasia Tables'!$D$10:$D$14,'Euthanasia Tables'!$D$16:$D$27,'Euthanasia Tables'!$D$29:$D$34,'Euthanasia Tables'!$D$36:$D$40)</c15:sqref>
                        </c15:formulaRef>
                      </c:ext>
                    </c:extLst>
                    <c:numCache>
                      <c:formatCode>#,##0</c:formatCode>
                      <c:ptCount val="30"/>
                      <c:pt idx="0">
                        <c:v>9</c:v>
                      </c:pt>
                      <c:pt idx="1">
                        <c:v>15</c:v>
                      </c:pt>
                      <c:pt idx="2">
                        <c:v>20</c:v>
                      </c:pt>
                      <c:pt idx="3">
                        <c:v>48</c:v>
                      </c:pt>
                      <c:pt idx="4">
                        <c:v>16</c:v>
                      </c:pt>
                      <c:pt idx="5">
                        <c:v>24</c:v>
                      </c:pt>
                      <c:pt idx="6">
                        <c:v>21</c:v>
                      </c:pt>
                      <c:pt idx="7">
                        <c:v>7</c:v>
                      </c:pt>
                      <c:pt idx="8">
                        <c:v>8</c:v>
                      </c:pt>
                      <c:pt idx="9">
                        <c:v>25</c:v>
                      </c:pt>
                      <c:pt idx="10">
                        <c:v>42</c:v>
                      </c:pt>
                      <c:pt idx="11">
                        <c:v>2</c:v>
                      </c:pt>
                      <c:pt idx="12">
                        <c:v>11</c:v>
                      </c:pt>
                      <c:pt idx="13">
                        <c:v>9</c:v>
                      </c:pt>
                      <c:pt idx="14">
                        <c:v>11</c:v>
                      </c:pt>
                      <c:pt idx="15">
                        <c:v>10</c:v>
                      </c:pt>
                      <c:pt idx="16">
                        <c:v>3</c:v>
                      </c:pt>
                      <c:pt idx="17">
                        <c:v>1</c:v>
                      </c:pt>
                      <c:pt idx="18">
                        <c:v>0</c:v>
                      </c:pt>
                      <c:pt idx="19">
                        <c:v>3</c:v>
                      </c:pt>
                      <c:pt idx="20">
                        <c:v>0</c:v>
                      </c:pt>
                      <c:pt idx="21">
                        <c:v>21</c:v>
                      </c:pt>
                      <c:pt idx="22">
                        <c:v>33</c:v>
                      </c:pt>
                      <c:pt idx="23">
                        <c:v>38</c:v>
                      </c:pt>
                      <c:pt idx="24">
                        <c:v>24</c:v>
                      </c:pt>
                      <c:pt idx="25">
                        <c:v>18</c:v>
                      </c:pt>
                      <c:pt idx="26">
                        <c:v>34</c:v>
                      </c:pt>
                      <c:pt idx="27">
                        <c:v>18</c:v>
                      </c:pt>
                      <c:pt idx="28">
                        <c:v>0</c:v>
                      </c:pt>
                      <c:pt idx="29">
                        <c:v>0</c:v>
                      </c:pt>
                    </c:numCache>
                  </c:numRef>
                </c:val>
              </c15:ser>
            </c15:filteredBarSeries>
            <c15:filteredBarSeries>
              <c15:ser>
                <c:idx val="5"/>
                <c:order val="5"/>
                <c:tx>
                  <c:v>Dec-June 2016</c:v>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'Euthanasia Tables'!$B$6:$B$40</c15:sqref>
                        </c15:fullRef>
                        <c15:formulaRef>
                          <c15:sqref>('Euthanasia Tables'!$B$7:$B$8,'Euthanasia Tables'!$B$10:$B$14,'Euthanasia Tables'!$B$16:$B$27,'Euthanasia Tables'!$B$29:$B$34,'Euthanasia Tables'!$B$36:$B$40)</c15:sqref>
                        </c15:formulaRef>
                      </c:ext>
                    </c:extLst>
                    <c:strCache>
                      <c:ptCount val="30"/>
                      <c:pt idx="0">
                        <c:v>Bas-Saint-Laurent-01</c:v>
                      </c:pt>
                      <c:pt idx="1">
                        <c:v>Saguenay Lac-Saint-Jean-02</c:v>
                      </c:pt>
                      <c:pt idx="2">
                        <c:v>'Capitale-Nationale-03</c:v>
                      </c:pt>
                      <c:pt idx="3">
                        <c:v>CHU de Quebéc-03</c:v>
                      </c:pt>
                      <c:pt idx="4">
                        <c:v>IUCPQ-03</c:v>
                      </c:pt>
                      <c:pt idx="5">
                        <c:v>Mauricie-et-Centre-du-Québec-04</c:v>
                      </c:pt>
                      <c:pt idx="6">
                        <c:v>Estrie-05</c:v>
                      </c:pt>
                      <c:pt idx="7">
                        <c:v>Centre-Ouest-de-l'Île-de-Montréal-06</c:v>
                      </c:pt>
                      <c:pt idx="8">
                        <c:v>Centre-Sud-de-l'Île-De-Montréal-06</c:v>
                      </c:pt>
                      <c:pt idx="9">
                        <c:v>CHU Montreal-06</c:v>
                      </c:pt>
                      <c:pt idx="10">
                        <c:v>Est-de-l'Île-de-Montréal-06</c:v>
                      </c:pt>
                      <c:pt idx="11">
                        <c:v>Institut de Cardiologie de Montréal-06</c:v>
                      </c:pt>
                      <c:pt idx="12">
                        <c:v>McGill University Health Centre-06</c:v>
                      </c:pt>
                      <c:pt idx="13">
                        <c:v>Nord-de-l'Île-de-MontréaL-06</c:v>
                      </c:pt>
                      <c:pt idx="14">
                        <c:v>Ouest-de-l'Île-de-Montréal-06</c:v>
                      </c:pt>
                      <c:pt idx="15">
                        <c:v>Outaouais-07</c:v>
                      </c:pt>
                      <c:pt idx="16">
                        <c:v>Abitibi-Témiscamingue-08</c:v>
                      </c:pt>
                      <c:pt idx="17">
                        <c:v>Côte-Nord-09</c:v>
                      </c:pt>
                      <c:pt idx="18">
                        <c:v>Nord du Quebec -10</c:v>
                      </c:pt>
                      <c:pt idx="19">
                        <c:v>Gaspésie-11</c:v>
                      </c:pt>
                      <c:pt idx="20">
                        <c:v>Îles-11</c:v>
                      </c:pt>
                      <c:pt idx="21">
                        <c:v>Chaudière-Appalaches-12</c:v>
                      </c:pt>
                      <c:pt idx="22">
                        <c:v> Laval-13</c:v>
                      </c:pt>
                      <c:pt idx="23">
                        <c:v>Lanaudière-14</c:v>
                      </c:pt>
                      <c:pt idx="24">
                        <c:v>Laurentides-15</c:v>
                      </c:pt>
                      <c:pt idx="25">
                        <c:v>Montérégie-Centre-16</c:v>
                      </c:pt>
                      <c:pt idx="26">
                        <c:v>Montérégie-Est-16</c:v>
                      </c:pt>
                      <c:pt idx="27">
                        <c:v>Montérégie-Ouest-16</c:v>
                      </c:pt>
                      <c:pt idx="28">
                        <c:v>Nunavik -17</c:v>
                      </c:pt>
                      <c:pt idx="29">
                        <c:v>Terres-Cries-de-la-Baie-James-18</c:v>
                      </c:pt>
                    </c:strCache>
                  </c:strRef>
                </c:cat>
                <c:val>
                  <c:numRef>
                    <c:extLst>
                      <c:ext xmlns:c15="http://schemas.microsoft.com/office/drawing/2012/chart" uri="{02D57815-91ED-43cb-92C2-25804820EDAC}">
                        <c15:fullRef>
                          <c15:sqref>'Euthanasia Tables'!$C$6:$C$40</c15:sqref>
                        </c15:fullRef>
                        <c15:formulaRef>
                          <c15:sqref>('Euthanasia Tables'!$C$7:$C$8,'Euthanasia Tables'!$C$10:$C$14,'Euthanasia Tables'!$C$16:$C$27,'Euthanasia Tables'!$C$29:$C$34,'Euthanasia Tables'!$C$36:$C$40)</c15:sqref>
                        </c15:formulaRef>
                      </c:ext>
                    </c:extLst>
                    <c:numCache>
                      <c:formatCode>#,##0</c:formatCode>
                      <c:ptCount val="30"/>
                      <c:pt idx="0">
                        <c:v>5</c:v>
                      </c:pt>
                      <c:pt idx="1">
                        <c:v>1</c:v>
                      </c:pt>
                      <c:pt idx="2">
                        <c:v>9</c:v>
                      </c:pt>
                      <c:pt idx="3">
                        <c:v>26</c:v>
                      </c:pt>
                      <c:pt idx="4">
                        <c:v>10</c:v>
                      </c:pt>
                      <c:pt idx="5">
                        <c:v>11</c:v>
                      </c:pt>
                      <c:pt idx="6">
                        <c:v>16</c:v>
                      </c:pt>
                      <c:pt idx="7">
                        <c:v>7</c:v>
                      </c:pt>
                      <c:pt idx="8">
                        <c:v>3</c:v>
                      </c:pt>
                      <c:pt idx="9">
                        <c:v>12</c:v>
                      </c:pt>
                      <c:pt idx="10">
                        <c:v>19</c:v>
                      </c:pt>
                      <c:pt idx="11">
                        <c:v>0</c:v>
                      </c:pt>
                      <c:pt idx="12">
                        <c:v>5</c:v>
                      </c:pt>
                      <c:pt idx="13">
                        <c:v>5</c:v>
                      </c:pt>
                      <c:pt idx="14">
                        <c:v>3</c:v>
                      </c:pt>
                      <c:pt idx="15">
                        <c:v>8</c:v>
                      </c:pt>
                      <c:pt idx="16">
                        <c:v>1</c:v>
                      </c:pt>
                      <c:pt idx="17">
                        <c:v>1</c:v>
                      </c:pt>
                      <c:pt idx="18">
                        <c:v>0</c:v>
                      </c:pt>
                      <c:pt idx="19">
                        <c:v>2</c:v>
                      </c:pt>
                      <c:pt idx="20">
                        <c:v>0</c:v>
                      </c:pt>
                      <c:pt idx="21">
                        <c:v>6</c:v>
                      </c:pt>
                      <c:pt idx="22">
                        <c:v>14</c:v>
                      </c:pt>
                      <c:pt idx="23">
                        <c:v>25</c:v>
                      </c:pt>
                      <c:pt idx="24">
                        <c:v>20</c:v>
                      </c:pt>
                      <c:pt idx="25">
                        <c:v>7</c:v>
                      </c:pt>
                      <c:pt idx="26">
                        <c:v>21</c:v>
                      </c:pt>
                      <c:pt idx="27">
                        <c:v>6</c:v>
                      </c:pt>
                      <c:pt idx="28">
                        <c:v>0</c:v>
                      </c:pt>
                      <c:pt idx="29">
                        <c:v>0</c:v>
                      </c:pt>
                    </c:numCache>
                  </c:numRef>
                </c:val>
              </c15:ser>
            </c15:filteredBarSeries>
          </c:ext>
        </c:extLst>
      </c:barChart>
      <c:catAx>
        <c:axId val="4281243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128656"/>
        <c:crosses val="autoZero"/>
        <c:auto val="1"/>
        <c:lblAlgn val="ctr"/>
        <c:lblOffset val="100"/>
        <c:noMultiLvlLbl val="0"/>
      </c:catAx>
      <c:valAx>
        <c:axId val="42812865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124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3. Number</a:t>
            </a:r>
            <a:r>
              <a:rPr lang="en-US" baseline="0"/>
              <a:t> of Euthanasia Requests in Administrative Regions</a:t>
            </a:r>
          </a:p>
          <a:p>
            <a:pPr>
              <a:defRPr/>
            </a:pPr>
            <a:r>
              <a:rPr lang="en-US" baseline="0"/>
              <a:t>2016 and 2017</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2017</c:v>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'Euthanasia Tables'!$B$6:$B$40</c15:sqref>
                  </c15:fullRef>
                </c:ext>
              </c:extLst>
              <c:f>('Euthanasia Tables'!$B$7:$B$9,'Euthanasia Tables'!$B$13:$B$15,'Euthanasia Tables'!$B$24:$B$28,'Euthanasia Tables'!$B$31:$B$35,'Euthanasia Tables'!$B$39:$B$40)</c:f>
              <c:strCache>
                <c:ptCount val="18"/>
                <c:pt idx="0">
                  <c:v>Bas-Saint-Laurent-01</c:v>
                </c:pt>
                <c:pt idx="1">
                  <c:v>Saguenay Lac-Saint-Jean-02</c:v>
                </c:pt>
                <c:pt idx="2">
                  <c:v>NATIONAL CAPITAL-03</c:v>
                </c:pt>
                <c:pt idx="3">
                  <c:v>Mauricie-et-Centre-du-Québec-04</c:v>
                </c:pt>
                <c:pt idx="4">
                  <c:v>Estrie-05</c:v>
                </c:pt>
                <c:pt idx="5">
                  <c:v>MONTREAL -06</c:v>
                </c:pt>
                <c:pt idx="6">
                  <c:v>Outaouais-07</c:v>
                </c:pt>
                <c:pt idx="7">
                  <c:v>Abitibi-Témiscamingue-08</c:v>
                </c:pt>
                <c:pt idx="8">
                  <c:v>Côte-Nord-09</c:v>
                </c:pt>
                <c:pt idx="9">
                  <c:v>Nord du Quebec -10</c:v>
                </c:pt>
                <c:pt idx="10">
                  <c:v>GASPÉSPIE-ÎLES-DE-LA-MADELEINE -11</c:v>
                </c:pt>
                <c:pt idx="11">
                  <c:v>Chaudière-Appalaches-12</c:v>
                </c:pt>
                <c:pt idx="12">
                  <c:v> Laval-13</c:v>
                </c:pt>
                <c:pt idx="13">
                  <c:v>Lanaudière-14</c:v>
                </c:pt>
                <c:pt idx="14">
                  <c:v>Laurentides-15</c:v>
                </c:pt>
                <c:pt idx="15">
                  <c:v>MONTÉRÉGIE -16</c:v>
                </c:pt>
                <c:pt idx="16">
                  <c:v>Nunavik -17</c:v>
                </c:pt>
                <c:pt idx="17">
                  <c:v>Terres-Cries-de-la-Baie-James-18</c:v>
                </c:pt>
              </c:strCache>
            </c:strRef>
          </c:cat>
          <c:val>
            <c:numRef>
              <c:extLst>
                <c:ext xmlns:c15="http://schemas.microsoft.com/office/drawing/2012/chart" uri="{02D57815-91ED-43cb-92C2-25804820EDAC}">
                  <c15:fullRef>
                    <c15:sqref>'Euthanasia Tables'!$H$6:$H$40</c15:sqref>
                  </c15:fullRef>
                </c:ext>
              </c:extLst>
              <c:f>('Euthanasia Tables'!$H$7:$H$9,'Euthanasia Tables'!$H$13:$H$15,'Euthanasia Tables'!$H$24:$H$28,'Euthanasia Tables'!$H$31:$H$35,'Euthanasia Tables'!$H$39:$H$40)</c:f>
              <c:numCache>
                <c:formatCode>#,##0</c:formatCode>
                <c:ptCount val="18"/>
                <c:pt idx="0">
                  <c:v>51</c:v>
                </c:pt>
                <c:pt idx="1">
                  <c:v>32</c:v>
                </c:pt>
                <c:pt idx="2">
                  <c:v>184</c:v>
                </c:pt>
                <c:pt idx="3">
                  <c:v>55</c:v>
                </c:pt>
                <c:pt idx="4">
                  <c:v>74</c:v>
                </c:pt>
                <c:pt idx="5">
                  <c:v>225</c:v>
                </c:pt>
                <c:pt idx="6">
                  <c:v>29</c:v>
                </c:pt>
                <c:pt idx="7">
                  <c:v>18</c:v>
                </c:pt>
                <c:pt idx="8">
                  <c:v>10</c:v>
                </c:pt>
                <c:pt idx="9">
                  <c:v>0</c:v>
                </c:pt>
                <c:pt idx="10">
                  <c:v>6</c:v>
                </c:pt>
                <c:pt idx="11">
                  <c:v>46</c:v>
                </c:pt>
                <c:pt idx="12">
                  <c:v>82</c:v>
                </c:pt>
                <c:pt idx="13">
                  <c:v>98</c:v>
                </c:pt>
                <c:pt idx="14">
                  <c:v>59</c:v>
                </c:pt>
                <c:pt idx="15">
                  <c:v>209</c:v>
                </c:pt>
                <c:pt idx="16">
                  <c:v>0</c:v>
                </c:pt>
                <c:pt idx="17">
                  <c:v>0</c:v>
                </c:pt>
              </c:numCache>
            </c:numRef>
          </c:val>
        </c:ser>
        <c:ser>
          <c:idx val="3"/>
          <c:order val="3"/>
          <c:tx>
            <c:v>2016</c:v>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'Euthanasia Tables'!$B$6:$B$40</c15:sqref>
                  </c15:fullRef>
                </c:ext>
              </c:extLst>
              <c:f>('Euthanasia Tables'!$B$7:$B$9,'Euthanasia Tables'!$B$13:$B$15,'Euthanasia Tables'!$B$24:$B$28,'Euthanasia Tables'!$B$31:$B$35,'Euthanasia Tables'!$B$39:$B$40)</c:f>
              <c:strCache>
                <c:ptCount val="18"/>
                <c:pt idx="0">
                  <c:v>Bas-Saint-Laurent-01</c:v>
                </c:pt>
                <c:pt idx="1">
                  <c:v>Saguenay Lac-Saint-Jean-02</c:v>
                </c:pt>
                <c:pt idx="2">
                  <c:v>NATIONAL CAPITAL-03</c:v>
                </c:pt>
                <c:pt idx="3">
                  <c:v>Mauricie-et-Centre-du-Québec-04</c:v>
                </c:pt>
                <c:pt idx="4">
                  <c:v>Estrie-05</c:v>
                </c:pt>
                <c:pt idx="5">
                  <c:v>MONTREAL -06</c:v>
                </c:pt>
                <c:pt idx="6">
                  <c:v>Outaouais-07</c:v>
                </c:pt>
                <c:pt idx="7">
                  <c:v>Abitibi-Témiscamingue-08</c:v>
                </c:pt>
                <c:pt idx="8">
                  <c:v>Côte-Nord-09</c:v>
                </c:pt>
                <c:pt idx="9">
                  <c:v>Nord du Quebec -10</c:v>
                </c:pt>
                <c:pt idx="10">
                  <c:v>GASPÉSPIE-ÎLES-DE-LA-MADELEINE -11</c:v>
                </c:pt>
                <c:pt idx="11">
                  <c:v>Chaudière-Appalaches-12</c:v>
                </c:pt>
                <c:pt idx="12">
                  <c:v> Laval-13</c:v>
                </c:pt>
                <c:pt idx="13">
                  <c:v>Lanaudière-14</c:v>
                </c:pt>
                <c:pt idx="14">
                  <c:v>Laurentides-15</c:v>
                </c:pt>
                <c:pt idx="15">
                  <c:v>MONTÉRÉGIE -16</c:v>
                </c:pt>
                <c:pt idx="16">
                  <c:v>Nunavik -17</c:v>
                </c:pt>
                <c:pt idx="17">
                  <c:v>Terres-Cries-de-la-Baie-James-18</c:v>
                </c:pt>
              </c:strCache>
            </c:strRef>
          </c:cat>
          <c:val>
            <c:numRef>
              <c:extLst>
                <c:ext xmlns:c15="http://schemas.microsoft.com/office/drawing/2012/chart" uri="{02D57815-91ED-43cb-92C2-25804820EDAC}">
                  <c15:fullRef>
                    <c15:sqref>'Euthanasia Tables'!$E$6:$E$40</c15:sqref>
                  </c15:fullRef>
                </c:ext>
              </c:extLst>
              <c:f>('Euthanasia Tables'!$E$7:$E$9,'Euthanasia Tables'!$E$13:$E$15,'Euthanasia Tables'!$E$24:$E$28,'Euthanasia Tables'!$E$31:$E$35,'Euthanasia Tables'!$E$39:$E$40)</c:f>
              <c:numCache>
                <c:formatCode>#,##0</c:formatCode>
                <c:ptCount val="18"/>
                <c:pt idx="0">
                  <c:v>14</c:v>
                </c:pt>
                <c:pt idx="1">
                  <c:v>16</c:v>
                </c:pt>
                <c:pt idx="2">
                  <c:v>129</c:v>
                </c:pt>
                <c:pt idx="3">
                  <c:v>35</c:v>
                </c:pt>
                <c:pt idx="4">
                  <c:v>37</c:v>
                </c:pt>
                <c:pt idx="5">
                  <c:v>169</c:v>
                </c:pt>
                <c:pt idx="6">
                  <c:v>18</c:v>
                </c:pt>
                <c:pt idx="7">
                  <c:v>4</c:v>
                </c:pt>
                <c:pt idx="8">
                  <c:v>2</c:v>
                </c:pt>
                <c:pt idx="9">
                  <c:v>0</c:v>
                </c:pt>
                <c:pt idx="10">
                  <c:v>5</c:v>
                </c:pt>
                <c:pt idx="11">
                  <c:v>27</c:v>
                </c:pt>
                <c:pt idx="12">
                  <c:v>47</c:v>
                </c:pt>
                <c:pt idx="13">
                  <c:v>63</c:v>
                </c:pt>
                <c:pt idx="14">
                  <c:v>44</c:v>
                </c:pt>
                <c:pt idx="15">
                  <c:v>104</c:v>
                </c:pt>
                <c:pt idx="16">
                  <c:v>0</c:v>
                </c:pt>
                <c:pt idx="17">
                  <c:v>0</c:v>
                </c:pt>
              </c:numCache>
            </c:numRef>
          </c:val>
        </c:ser>
        <c:dLbls>
          <c:dLblPos val="outEnd"/>
          <c:showLegendKey val="0"/>
          <c:showVal val="1"/>
          <c:showCatName val="0"/>
          <c:showSerName val="0"/>
          <c:showPercent val="0"/>
          <c:showBubbleSize val="0"/>
        </c:dLbls>
        <c:gapWidth val="182"/>
        <c:axId val="428122384"/>
        <c:axId val="428122776"/>
        <c:extLst>
          <c:ext xmlns:c15="http://schemas.microsoft.com/office/drawing/2012/chart" uri="{02D57815-91ED-43cb-92C2-25804820EDAC}">
            <c15:filteredBarSeries>
              <c15:ser>
                <c:idx val="1"/>
                <c:order val="1"/>
                <c:tx>
                  <c:v>June-Dec 2017</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'Euthanasia Tables'!$B$6:$B$40</c15:sqref>
                        </c15:fullRef>
                        <c15:formulaRef>
                          <c15:sqref>('Euthanasia Tables'!$B$7:$B$9,'Euthanasia Tables'!$B$13:$B$15,'Euthanasia Tables'!$B$24:$B$28,'Euthanasia Tables'!$B$31:$B$35,'Euthanasia Tables'!$B$39:$B$40)</c15:sqref>
                        </c15:formulaRef>
                      </c:ext>
                    </c:extLst>
                    <c:strCache>
                      <c:ptCount val="18"/>
                      <c:pt idx="0">
                        <c:v>Bas-Saint-Laurent-01</c:v>
                      </c:pt>
                      <c:pt idx="1">
                        <c:v>Saguenay Lac-Saint-Jean-02</c:v>
                      </c:pt>
                      <c:pt idx="2">
                        <c:v>NATIONAL CAPITAL-03</c:v>
                      </c:pt>
                      <c:pt idx="3">
                        <c:v>Mauricie-et-Centre-du-Québec-04</c:v>
                      </c:pt>
                      <c:pt idx="4">
                        <c:v>Estrie-05</c:v>
                      </c:pt>
                      <c:pt idx="5">
                        <c:v>MONTREAL -06</c:v>
                      </c:pt>
                      <c:pt idx="6">
                        <c:v>Outaouais-07</c:v>
                      </c:pt>
                      <c:pt idx="7">
                        <c:v>Abitibi-Témiscamingue-08</c:v>
                      </c:pt>
                      <c:pt idx="8">
                        <c:v>Côte-Nord-09</c:v>
                      </c:pt>
                      <c:pt idx="9">
                        <c:v>Nord du Quebec -10</c:v>
                      </c:pt>
                      <c:pt idx="10">
                        <c:v>GASPÉSPIE-ÎLES-DE-LA-MADELEINE -11</c:v>
                      </c:pt>
                      <c:pt idx="11">
                        <c:v>Chaudière-Appalaches-12</c:v>
                      </c:pt>
                      <c:pt idx="12">
                        <c:v> Laval-13</c:v>
                      </c:pt>
                      <c:pt idx="13">
                        <c:v>Lanaudière-14</c:v>
                      </c:pt>
                      <c:pt idx="14">
                        <c:v>Laurentides-15</c:v>
                      </c:pt>
                      <c:pt idx="15">
                        <c:v>MONTÉRÉGIE -16</c:v>
                      </c:pt>
                      <c:pt idx="16">
                        <c:v>Nunavik -17</c:v>
                      </c:pt>
                      <c:pt idx="17">
                        <c:v>Terres-Cries-de-la-Baie-James-18</c:v>
                      </c:pt>
                    </c:strCache>
                  </c:strRef>
                </c:cat>
                <c:val>
                  <c:numRef>
                    <c:extLst>
                      <c:ext uri="{02D57815-91ED-43cb-92C2-25804820EDAC}">
                        <c15:fullRef>
                          <c15:sqref>'Euthanasia Tables'!$G$6:$G$40</c15:sqref>
                        </c15:fullRef>
                        <c15:formulaRef>
                          <c15:sqref>('Euthanasia Tables'!$G$7:$G$9,'Euthanasia Tables'!$G$13:$G$15,'Euthanasia Tables'!$G$24:$G$28,'Euthanasia Tables'!$G$31:$G$35,'Euthanasia Tables'!$G$39:$G$40)</c15:sqref>
                        </c15:formulaRef>
                      </c:ext>
                    </c:extLst>
                    <c:numCache>
                      <c:formatCode>#,##0</c:formatCode>
                      <c:ptCount val="18"/>
                      <c:pt idx="0">
                        <c:v>33</c:v>
                      </c:pt>
                      <c:pt idx="1">
                        <c:v>17</c:v>
                      </c:pt>
                      <c:pt idx="2" formatCode="General">
                        <c:v>99</c:v>
                      </c:pt>
                      <c:pt idx="3">
                        <c:v>31</c:v>
                      </c:pt>
                      <c:pt idx="4">
                        <c:v>44</c:v>
                      </c:pt>
                      <c:pt idx="5" formatCode="General">
                        <c:v>136</c:v>
                      </c:pt>
                      <c:pt idx="6">
                        <c:v>12</c:v>
                      </c:pt>
                      <c:pt idx="7">
                        <c:v>13</c:v>
                      </c:pt>
                      <c:pt idx="8">
                        <c:v>9</c:v>
                      </c:pt>
                      <c:pt idx="9">
                        <c:v>0</c:v>
                      </c:pt>
                      <c:pt idx="10" formatCode="General">
                        <c:v>3</c:v>
                      </c:pt>
                      <c:pt idx="11">
                        <c:v>24</c:v>
                      </c:pt>
                      <c:pt idx="12">
                        <c:v>44</c:v>
                      </c:pt>
                      <c:pt idx="13">
                        <c:v>55</c:v>
                      </c:pt>
                      <c:pt idx="14">
                        <c:v>38</c:v>
                      </c:pt>
                      <c:pt idx="15" formatCode="General">
                        <c:v>107</c:v>
                      </c:pt>
                      <c:pt idx="16">
                        <c:v>0</c:v>
                      </c:pt>
                      <c:pt idx="17">
                        <c:v>0</c:v>
                      </c:pt>
                    </c:numCache>
                  </c:numRef>
                </c:val>
              </c15:ser>
            </c15:filteredBarSeries>
            <c15:filteredBarSeries>
              <c15:ser>
                <c:idx val="2"/>
                <c:order val="2"/>
                <c:tx>
                  <c:v>Dec-June 2017</c:v>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'Euthanasia Tables'!$B$6:$B$40</c15:sqref>
                        </c15:fullRef>
                        <c15:formulaRef>
                          <c15:sqref>('Euthanasia Tables'!$B$7:$B$9,'Euthanasia Tables'!$B$13:$B$15,'Euthanasia Tables'!$B$24:$B$28,'Euthanasia Tables'!$B$31:$B$35,'Euthanasia Tables'!$B$39:$B$40)</c15:sqref>
                        </c15:formulaRef>
                      </c:ext>
                    </c:extLst>
                    <c:strCache>
                      <c:ptCount val="18"/>
                      <c:pt idx="0">
                        <c:v>Bas-Saint-Laurent-01</c:v>
                      </c:pt>
                      <c:pt idx="1">
                        <c:v>Saguenay Lac-Saint-Jean-02</c:v>
                      </c:pt>
                      <c:pt idx="2">
                        <c:v>NATIONAL CAPITAL-03</c:v>
                      </c:pt>
                      <c:pt idx="3">
                        <c:v>Mauricie-et-Centre-du-Québec-04</c:v>
                      </c:pt>
                      <c:pt idx="4">
                        <c:v>Estrie-05</c:v>
                      </c:pt>
                      <c:pt idx="5">
                        <c:v>MONTREAL -06</c:v>
                      </c:pt>
                      <c:pt idx="6">
                        <c:v>Outaouais-07</c:v>
                      </c:pt>
                      <c:pt idx="7">
                        <c:v>Abitibi-Témiscamingue-08</c:v>
                      </c:pt>
                      <c:pt idx="8">
                        <c:v>Côte-Nord-09</c:v>
                      </c:pt>
                      <c:pt idx="9">
                        <c:v>Nord du Quebec -10</c:v>
                      </c:pt>
                      <c:pt idx="10">
                        <c:v>GASPÉSPIE-ÎLES-DE-LA-MADELEINE -11</c:v>
                      </c:pt>
                      <c:pt idx="11">
                        <c:v>Chaudière-Appalaches-12</c:v>
                      </c:pt>
                      <c:pt idx="12">
                        <c:v> Laval-13</c:v>
                      </c:pt>
                      <c:pt idx="13">
                        <c:v>Lanaudière-14</c:v>
                      </c:pt>
                      <c:pt idx="14">
                        <c:v>Laurentides-15</c:v>
                      </c:pt>
                      <c:pt idx="15">
                        <c:v>MONTÉRÉGIE -16</c:v>
                      </c:pt>
                      <c:pt idx="16">
                        <c:v>Nunavik -17</c:v>
                      </c:pt>
                      <c:pt idx="17">
                        <c:v>Terres-Cries-de-la-Baie-James-18</c:v>
                      </c:pt>
                    </c:strCache>
                  </c:strRef>
                </c:cat>
                <c:val>
                  <c:numRef>
                    <c:extLst>
                      <c:ext xmlns:c15="http://schemas.microsoft.com/office/drawing/2012/chart" uri="{02D57815-91ED-43cb-92C2-25804820EDAC}">
                        <c15:fullRef>
                          <c15:sqref>'Euthanasia Tables'!$F$6:$F$40</c15:sqref>
                        </c15:fullRef>
                        <c15:formulaRef>
                          <c15:sqref>('Euthanasia Tables'!$F$7:$F$9,'Euthanasia Tables'!$F$13:$F$15,'Euthanasia Tables'!$F$24:$F$28,'Euthanasia Tables'!$F$31:$F$35,'Euthanasia Tables'!$F$39:$F$40)</c15:sqref>
                        </c15:formulaRef>
                      </c:ext>
                    </c:extLst>
                    <c:numCache>
                      <c:formatCode>#,##0</c:formatCode>
                      <c:ptCount val="18"/>
                      <c:pt idx="0">
                        <c:v>18</c:v>
                      </c:pt>
                      <c:pt idx="1">
                        <c:v>15</c:v>
                      </c:pt>
                      <c:pt idx="2" formatCode="General">
                        <c:v>85</c:v>
                      </c:pt>
                      <c:pt idx="3">
                        <c:v>24</c:v>
                      </c:pt>
                      <c:pt idx="4">
                        <c:v>30</c:v>
                      </c:pt>
                      <c:pt idx="5" formatCode="General">
                        <c:v>89</c:v>
                      </c:pt>
                      <c:pt idx="6">
                        <c:v>17</c:v>
                      </c:pt>
                      <c:pt idx="7">
                        <c:v>5</c:v>
                      </c:pt>
                      <c:pt idx="8">
                        <c:v>1</c:v>
                      </c:pt>
                      <c:pt idx="9">
                        <c:v>0</c:v>
                      </c:pt>
                      <c:pt idx="10" formatCode="General">
                        <c:v>3</c:v>
                      </c:pt>
                      <c:pt idx="11">
                        <c:v>22</c:v>
                      </c:pt>
                      <c:pt idx="12">
                        <c:v>38</c:v>
                      </c:pt>
                      <c:pt idx="13">
                        <c:v>43</c:v>
                      </c:pt>
                      <c:pt idx="14">
                        <c:v>21</c:v>
                      </c:pt>
                      <c:pt idx="15" formatCode="General">
                        <c:v>102</c:v>
                      </c:pt>
                      <c:pt idx="16">
                        <c:v>0</c:v>
                      </c:pt>
                      <c:pt idx="17">
                        <c:v>0</c:v>
                      </c:pt>
                    </c:numCache>
                  </c:numRef>
                </c:val>
              </c15:ser>
            </c15:filteredBarSeries>
            <c15:filteredBarSeries>
              <c15:ser>
                <c:idx val="4"/>
                <c:order val="4"/>
                <c:tx>
                  <c:v>Jun-Dec 2016</c:v>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'Euthanasia Tables'!$B$6:$B$40</c15:sqref>
                        </c15:fullRef>
                        <c15:formulaRef>
                          <c15:sqref>('Euthanasia Tables'!$B$7:$B$9,'Euthanasia Tables'!$B$13:$B$15,'Euthanasia Tables'!$B$24:$B$28,'Euthanasia Tables'!$B$31:$B$35,'Euthanasia Tables'!$B$39:$B$40)</c15:sqref>
                        </c15:formulaRef>
                      </c:ext>
                    </c:extLst>
                    <c:strCache>
                      <c:ptCount val="18"/>
                      <c:pt idx="0">
                        <c:v>Bas-Saint-Laurent-01</c:v>
                      </c:pt>
                      <c:pt idx="1">
                        <c:v>Saguenay Lac-Saint-Jean-02</c:v>
                      </c:pt>
                      <c:pt idx="2">
                        <c:v>NATIONAL CAPITAL-03</c:v>
                      </c:pt>
                      <c:pt idx="3">
                        <c:v>Mauricie-et-Centre-du-Québec-04</c:v>
                      </c:pt>
                      <c:pt idx="4">
                        <c:v>Estrie-05</c:v>
                      </c:pt>
                      <c:pt idx="5">
                        <c:v>MONTREAL -06</c:v>
                      </c:pt>
                      <c:pt idx="6">
                        <c:v>Outaouais-07</c:v>
                      </c:pt>
                      <c:pt idx="7">
                        <c:v>Abitibi-Témiscamingue-08</c:v>
                      </c:pt>
                      <c:pt idx="8">
                        <c:v>Côte-Nord-09</c:v>
                      </c:pt>
                      <c:pt idx="9">
                        <c:v>Nord du Quebec -10</c:v>
                      </c:pt>
                      <c:pt idx="10">
                        <c:v>GASPÉSPIE-ÎLES-DE-LA-MADELEINE -11</c:v>
                      </c:pt>
                      <c:pt idx="11">
                        <c:v>Chaudière-Appalaches-12</c:v>
                      </c:pt>
                      <c:pt idx="12">
                        <c:v> Laval-13</c:v>
                      </c:pt>
                      <c:pt idx="13">
                        <c:v>Lanaudière-14</c:v>
                      </c:pt>
                      <c:pt idx="14">
                        <c:v>Laurentides-15</c:v>
                      </c:pt>
                      <c:pt idx="15">
                        <c:v>MONTÉRÉGIE -16</c:v>
                      </c:pt>
                      <c:pt idx="16">
                        <c:v>Nunavik -17</c:v>
                      </c:pt>
                      <c:pt idx="17">
                        <c:v>Terres-Cries-de-la-Baie-James-18</c:v>
                      </c:pt>
                    </c:strCache>
                  </c:strRef>
                </c:cat>
                <c:val>
                  <c:numRef>
                    <c:extLst>
                      <c:ext xmlns:c15="http://schemas.microsoft.com/office/drawing/2012/chart" uri="{02D57815-91ED-43cb-92C2-25804820EDAC}">
                        <c15:fullRef>
                          <c15:sqref>'Euthanasia Tables'!$D$6:$D$40</c15:sqref>
                        </c15:fullRef>
                        <c15:formulaRef>
                          <c15:sqref>('Euthanasia Tables'!$D$7:$D$9,'Euthanasia Tables'!$D$13:$D$15,'Euthanasia Tables'!$D$24:$D$28,'Euthanasia Tables'!$D$31:$D$35,'Euthanasia Tables'!$D$39:$D$40)</c15:sqref>
                        </c15:formulaRef>
                      </c:ext>
                    </c:extLst>
                    <c:numCache>
                      <c:formatCode>#,##0</c:formatCode>
                      <c:ptCount val="18"/>
                      <c:pt idx="0">
                        <c:v>9</c:v>
                      </c:pt>
                      <c:pt idx="1">
                        <c:v>15</c:v>
                      </c:pt>
                      <c:pt idx="2" formatCode="General">
                        <c:v>84</c:v>
                      </c:pt>
                      <c:pt idx="3">
                        <c:v>24</c:v>
                      </c:pt>
                      <c:pt idx="4">
                        <c:v>21</c:v>
                      </c:pt>
                      <c:pt idx="5" formatCode="General">
                        <c:v>115</c:v>
                      </c:pt>
                      <c:pt idx="6">
                        <c:v>10</c:v>
                      </c:pt>
                      <c:pt idx="7">
                        <c:v>3</c:v>
                      </c:pt>
                      <c:pt idx="8">
                        <c:v>1</c:v>
                      </c:pt>
                      <c:pt idx="9">
                        <c:v>0</c:v>
                      </c:pt>
                      <c:pt idx="10" formatCode="General">
                        <c:v>3</c:v>
                      </c:pt>
                      <c:pt idx="11">
                        <c:v>21</c:v>
                      </c:pt>
                      <c:pt idx="12">
                        <c:v>33</c:v>
                      </c:pt>
                      <c:pt idx="13">
                        <c:v>38</c:v>
                      </c:pt>
                      <c:pt idx="14">
                        <c:v>24</c:v>
                      </c:pt>
                      <c:pt idx="15" formatCode="General">
                        <c:v>70</c:v>
                      </c:pt>
                      <c:pt idx="16">
                        <c:v>0</c:v>
                      </c:pt>
                      <c:pt idx="17">
                        <c:v>0</c:v>
                      </c:pt>
                    </c:numCache>
                  </c:numRef>
                </c:val>
              </c15:ser>
            </c15:filteredBarSeries>
            <c15:filteredBarSeries>
              <c15:ser>
                <c:idx val="5"/>
                <c:order val="5"/>
                <c:tx>
                  <c:v>Dec-June 2016</c:v>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'Euthanasia Tables'!$B$6:$B$40</c15:sqref>
                        </c15:fullRef>
                        <c15:formulaRef>
                          <c15:sqref>('Euthanasia Tables'!$B$7:$B$9,'Euthanasia Tables'!$B$13:$B$15,'Euthanasia Tables'!$B$24:$B$28,'Euthanasia Tables'!$B$31:$B$35,'Euthanasia Tables'!$B$39:$B$40)</c15:sqref>
                        </c15:formulaRef>
                      </c:ext>
                    </c:extLst>
                    <c:strCache>
                      <c:ptCount val="18"/>
                      <c:pt idx="0">
                        <c:v>Bas-Saint-Laurent-01</c:v>
                      </c:pt>
                      <c:pt idx="1">
                        <c:v>Saguenay Lac-Saint-Jean-02</c:v>
                      </c:pt>
                      <c:pt idx="2">
                        <c:v>NATIONAL CAPITAL-03</c:v>
                      </c:pt>
                      <c:pt idx="3">
                        <c:v>Mauricie-et-Centre-du-Québec-04</c:v>
                      </c:pt>
                      <c:pt idx="4">
                        <c:v>Estrie-05</c:v>
                      </c:pt>
                      <c:pt idx="5">
                        <c:v>MONTREAL -06</c:v>
                      </c:pt>
                      <c:pt idx="6">
                        <c:v>Outaouais-07</c:v>
                      </c:pt>
                      <c:pt idx="7">
                        <c:v>Abitibi-Témiscamingue-08</c:v>
                      </c:pt>
                      <c:pt idx="8">
                        <c:v>Côte-Nord-09</c:v>
                      </c:pt>
                      <c:pt idx="9">
                        <c:v>Nord du Quebec -10</c:v>
                      </c:pt>
                      <c:pt idx="10">
                        <c:v>GASPÉSPIE-ÎLES-DE-LA-MADELEINE -11</c:v>
                      </c:pt>
                      <c:pt idx="11">
                        <c:v>Chaudière-Appalaches-12</c:v>
                      </c:pt>
                      <c:pt idx="12">
                        <c:v> Laval-13</c:v>
                      </c:pt>
                      <c:pt idx="13">
                        <c:v>Lanaudière-14</c:v>
                      </c:pt>
                      <c:pt idx="14">
                        <c:v>Laurentides-15</c:v>
                      </c:pt>
                      <c:pt idx="15">
                        <c:v>MONTÉRÉGIE -16</c:v>
                      </c:pt>
                      <c:pt idx="16">
                        <c:v>Nunavik -17</c:v>
                      </c:pt>
                      <c:pt idx="17">
                        <c:v>Terres-Cries-de-la-Baie-James-18</c:v>
                      </c:pt>
                    </c:strCache>
                  </c:strRef>
                </c:cat>
                <c:val>
                  <c:numRef>
                    <c:extLst>
                      <c:ext xmlns:c15="http://schemas.microsoft.com/office/drawing/2012/chart" uri="{02D57815-91ED-43cb-92C2-25804820EDAC}">
                        <c15:fullRef>
                          <c15:sqref>'Euthanasia Tables'!$C$6:$C$40</c15:sqref>
                        </c15:fullRef>
                        <c15:formulaRef>
                          <c15:sqref>('Euthanasia Tables'!$C$7:$C$9,'Euthanasia Tables'!$C$13:$C$15,'Euthanasia Tables'!$C$24:$C$28,'Euthanasia Tables'!$C$31:$C$35,'Euthanasia Tables'!$C$39:$C$40)</c15:sqref>
                        </c15:formulaRef>
                      </c:ext>
                    </c:extLst>
                    <c:numCache>
                      <c:formatCode>#,##0</c:formatCode>
                      <c:ptCount val="18"/>
                      <c:pt idx="0">
                        <c:v>5</c:v>
                      </c:pt>
                      <c:pt idx="1">
                        <c:v>1</c:v>
                      </c:pt>
                      <c:pt idx="2" formatCode="General">
                        <c:v>45</c:v>
                      </c:pt>
                      <c:pt idx="3">
                        <c:v>11</c:v>
                      </c:pt>
                      <c:pt idx="4">
                        <c:v>16</c:v>
                      </c:pt>
                      <c:pt idx="5" formatCode="General">
                        <c:v>54</c:v>
                      </c:pt>
                      <c:pt idx="6">
                        <c:v>8</c:v>
                      </c:pt>
                      <c:pt idx="7">
                        <c:v>1</c:v>
                      </c:pt>
                      <c:pt idx="8">
                        <c:v>1</c:v>
                      </c:pt>
                      <c:pt idx="9">
                        <c:v>0</c:v>
                      </c:pt>
                      <c:pt idx="10" formatCode="General">
                        <c:v>2</c:v>
                      </c:pt>
                      <c:pt idx="11">
                        <c:v>6</c:v>
                      </c:pt>
                      <c:pt idx="12">
                        <c:v>14</c:v>
                      </c:pt>
                      <c:pt idx="13">
                        <c:v>25</c:v>
                      </c:pt>
                      <c:pt idx="14">
                        <c:v>20</c:v>
                      </c:pt>
                      <c:pt idx="15" formatCode="General">
                        <c:v>34</c:v>
                      </c:pt>
                      <c:pt idx="16">
                        <c:v>0</c:v>
                      </c:pt>
                      <c:pt idx="17">
                        <c:v>0</c:v>
                      </c:pt>
                    </c:numCache>
                  </c:numRef>
                </c:val>
              </c15:ser>
            </c15:filteredBarSeries>
          </c:ext>
        </c:extLst>
      </c:barChart>
      <c:catAx>
        <c:axId val="4281223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122776"/>
        <c:crosses val="autoZero"/>
        <c:auto val="1"/>
        <c:lblAlgn val="ctr"/>
        <c:lblOffset val="100"/>
        <c:noMultiLvlLbl val="0"/>
      </c:catAx>
      <c:valAx>
        <c:axId val="428122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122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4. Euthanasia Requests Per 100,000 Palliative Patients in Reporting Agencies</a:t>
            </a:r>
          </a:p>
          <a:p>
            <a:pPr>
              <a:defRPr/>
            </a:pPr>
            <a:r>
              <a:rPr lang="en-US"/>
              <a:t>2016 and 2017</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2017</c:v>
          </c:tx>
          <c:spPr>
            <a:solidFill>
              <a:schemeClr val="tx1">
                <a:lumMod val="50000"/>
                <a:lumOff val="50000"/>
              </a:schemeClr>
            </a:solidFill>
            <a:ln>
              <a:noFill/>
            </a:ln>
            <a:effectLst/>
          </c:spPr>
          <c:invertIfNegative val="0"/>
          <c:cat>
            <c:strRef>
              <c:extLst>
                <c:ext xmlns:c15="http://schemas.microsoft.com/office/drawing/2012/chart" uri="{02D57815-91ED-43cb-92C2-25804820EDAC}">
                  <c15:fullRef>
                    <c15:sqref>'Euthanasia Tables'!$B$44:$B$78</c15:sqref>
                  </c15:fullRef>
                </c:ext>
              </c:extLst>
              <c:f>('Euthanasia Tables'!$B$44:$B$46,'Euthanasia Tables'!$B$48:$B$52,'Euthanasia Tables'!$B$54:$B$65,'Euthanasia Tables'!$B$67:$B$72,'Euthanasia Tables'!$B$74:$B$78)</c:f>
              <c:strCache>
                <c:ptCount val="31"/>
                <c:pt idx="0">
                  <c:v>Province Wide</c:v>
                </c:pt>
                <c:pt idx="1">
                  <c:v>Bas-Saint-Laurent-01</c:v>
                </c:pt>
                <c:pt idx="2">
                  <c:v>Saguenay Lac-Saint-Jean-02</c:v>
                </c:pt>
                <c:pt idx="3">
                  <c:v>'Capitale-Nationale-03</c:v>
                </c:pt>
                <c:pt idx="4">
                  <c:v>CHU de Quebéc-03</c:v>
                </c:pt>
                <c:pt idx="5">
                  <c:v>IUCPQ-03</c:v>
                </c:pt>
                <c:pt idx="6">
                  <c:v>Mauricie-et-Centre-du-Québec-04</c:v>
                </c:pt>
                <c:pt idx="7">
                  <c:v>Estrie-05</c:v>
                </c:pt>
                <c:pt idx="8">
                  <c:v>Centre-Ouest-de-l'Île-de-Montréal-06</c:v>
                </c:pt>
                <c:pt idx="9">
                  <c:v>Centre-Sud-de-l'Île-De-Montréal-06</c:v>
                </c:pt>
                <c:pt idx="10">
                  <c:v>CHU Montreal-06</c:v>
                </c:pt>
                <c:pt idx="11">
                  <c:v>Est-de-l'Île-de-Montréal-06</c:v>
                </c:pt>
                <c:pt idx="12">
                  <c:v>Institut de Cardiologie de Montréal-06</c:v>
                </c:pt>
                <c:pt idx="13">
                  <c:v>McGill University Health Centre-06</c:v>
                </c:pt>
                <c:pt idx="14">
                  <c:v>Nord-de-l'Île-de-MontréaL-06</c:v>
                </c:pt>
                <c:pt idx="15">
                  <c:v>Ouest-de-l'Île-de-Montréal-06</c:v>
                </c:pt>
                <c:pt idx="16">
                  <c:v>Outaouais-07</c:v>
                </c:pt>
                <c:pt idx="17">
                  <c:v>Abitibi-Témiscamingue-08</c:v>
                </c:pt>
                <c:pt idx="18">
                  <c:v>Côte-Nord-09</c:v>
                </c:pt>
                <c:pt idx="19">
                  <c:v>Nord du Quebec -10</c:v>
                </c:pt>
                <c:pt idx="20">
                  <c:v>Gaspésie-11</c:v>
                </c:pt>
                <c:pt idx="21">
                  <c:v>Îles-11</c:v>
                </c:pt>
                <c:pt idx="22">
                  <c:v>Chaudière-Appalaches-12</c:v>
                </c:pt>
                <c:pt idx="23">
                  <c:v> Laval-13</c:v>
                </c:pt>
                <c:pt idx="24">
                  <c:v>Lanaudière-14</c:v>
                </c:pt>
                <c:pt idx="25">
                  <c:v>Laurentides-15</c:v>
                </c:pt>
                <c:pt idx="26">
                  <c:v>'Montérégie-Centre-16</c:v>
                </c:pt>
                <c:pt idx="27">
                  <c:v>Montérégie-Est-16</c:v>
                </c:pt>
                <c:pt idx="28">
                  <c:v>Montérégie-Ouest-16</c:v>
                </c:pt>
                <c:pt idx="29">
                  <c:v>Nunavik -17</c:v>
                </c:pt>
                <c:pt idx="30">
                  <c:v>Terres-Cries-de-la-Baie-James-18</c:v>
                </c:pt>
              </c:strCache>
            </c:strRef>
          </c:cat>
          <c:val>
            <c:numRef>
              <c:extLst>
                <c:ext xmlns:c15="http://schemas.microsoft.com/office/drawing/2012/chart" uri="{02D57815-91ED-43cb-92C2-25804820EDAC}">
                  <c15:fullRef>
                    <c15:sqref>'Euthanasia Tables'!$H$44:$H$78</c15:sqref>
                  </c15:fullRef>
                </c:ext>
              </c:extLst>
              <c:f>('Euthanasia Tables'!$H$44:$H$46,'Euthanasia Tables'!$H$48:$H$52,'Euthanasia Tables'!$H$54:$H$65,'Euthanasia Tables'!$H$67:$H$72,'Euthanasia Tables'!$H$74:$H$78)</c:f>
              <c:numCache>
                <c:formatCode>#,##0</c:formatCode>
                <c:ptCount val="31"/>
                <c:pt idx="0">
                  <c:v>2036.0192194683536</c:v>
                </c:pt>
                <c:pt idx="1">
                  <c:v>2627.5115919629056</c:v>
                </c:pt>
                <c:pt idx="2">
                  <c:v>1443.3919711321605</c:v>
                </c:pt>
                <c:pt idx="3">
                  <c:v>1107.011070110701</c:v>
                </c:pt>
                <c:pt idx="4">
                  <c:v>4586.2412761714859</c:v>
                </c:pt>
                <c:pt idx="5">
                  <c:v>6776.8595041322305</c:v>
                </c:pt>
                <c:pt idx="6">
                  <c:v>1132.3862466543133</c:v>
                </c:pt>
                <c:pt idx="7">
                  <c:v>1998.9195029713667</c:v>
                </c:pt>
                <c:pt idx="8">
                  <c:v>1915.4030327214684</c:v>
                </c:pt>
                <c:pt idx="9">
                  <c:v>1068.9470871191877</c:v>
                </c:pt>
                <c:pt idx="10">
                  <c:v>10229.645093945721</c:v>
                </c:pt>
                <c:pt idx="11">
                  <c:v>1706.3989962358846</c:v>
                </c:pt>
                <c:pt idx="12">
                  <c:v>896.86098654708519</c:v>
                </c:pt>
                <c:pt idx="13">
                  <c:v>8710.801393728223</c:v>
                </c:pt>
                <c:pt idx="14">
                  <c:v>1067.4429888403688</c:v>
                </c:pt>
                <c:pt idx="15">
                  <c:v>1076.8126346015792</c:v>
                </c:pt>
                <c:pt idx="16">
                  <c:v>1038.6819484240689</c:v>
                </c:pt>
                <c:pt idx="17">
                  <c:v>1558.4415584415585</c:v>
                </c:pt>
                <c:pt idx="18">
                  <c:v>1353.1799729364006</c:v>
                </c:pt>
                <c:pt idx="19">
                  <c:v>0</c:v>
                </c:pt>
                <c:pt idx="20">
                  <c:v>1452.7845036319613</c:v>
                </c:pt>
                <c:pt idx="21">
                  <c:v>0</c:v>
                </c:pt>
                <c:pt idx="22">
                  <c:v>1667.8752719361855</c:v>
                </c:pt>
                <c:pt idx="23">
                  <c:v>3930.9683604985617</c:v>
                </c:pt>
                <c:pt idx="24">
                  <c:v>3364.2293168554756</c:v>
                </c:pt>
                <c:pt idx="25">
                  <c:v>2162.7565982404694</c:v>
                </c:pt>
                <c:pt idx="26">
                  <c:v>1430.3030303030303</c:v>
                </c:pt>
                <c:pt idx="27">
                  <c:v>3059.2734225621416</c:v>
                </c:pt>
                <c:pt idx="28">
                  <c:v>982.58150960250111</c:v>
                </c:pt>
                <c:pt idx="29">
                  <c:v>0</c:v>
                </c:pt>
                <c:pt idx="30">
                  <c:v>0</c:v>
                </c:pt>
              </c:numCache>
            </c:numRef>
          </c:val>
        </c:ser>
        <c:ser>
          <c:idx val="3"/>
          <c:order val="3"/>
          <c:tx>
            <c:v>2016</c:v>
          </c:tx>
          <c:spPr>
            <a:solidFill>
              <a:srgbClr val="7030A0"/>
            </a:solidFill>
            <a:ln>
              <a:noFill/>
            </a:ln>
            <a:effectLst/>
          </c:spPr>
          <c:invertIfNegative val="0"/>
          <c:cat>
            <c:strRef>
              <c:extLst>
                <c:ext xmlns:c15="http://schemas.microsoft.com/office/drawing/2012/chart" uri="{02D57815-91ED-43cb-92C2-25804820EDAC}">
                  <c15:fullRef>
                    <c15:sqref>'Euthanasia Tables'!$B$44:$B$78</c15:sqref>
                  </c15:fullRef>
                </c:ext>
              </c:extLst>
              <c:f>('Euthanasia Tables'!$B$44:$B$46,'Euthanasia Tables'!$B$48:$B$52,'Euthanasia Tables'!$B$54:$B$65,'Euthanasia Tables'!$B$67:$B$72,'Euthanasia Tables'!$B$74:$B$78)</c:f>
              <c:strCache>
                <c:ptCount val="31"/>
                <c:pt idx="0">
                  <c:v>Province Wide</c:v>
                </c:pt>
                <c:pt idx="1">
                  <c:v>Bas-Saint-Laurent-01</c:v>
                </c:pt>
                <c:pt idx="2">
                  <c:v>Saguenay Lac-Saint-Jean-02</c:v>
                </c:pt>
                <c:pt idx="3">
                  <c:v>'Capitale-Nationale-03</c:v>
                </c:pt>
                <c:pt idx="4">
                  <c:v>CHU de Quebéc-03</c:v>
                </c:pt>
                <c:pt idx="5">
                  <c:v>IUCPQ-03</c:v>
                </c:pt>
                <c:pt idx="6">
                  <c:v>Mauricie-et-Centre-du-Québec-04</c:v>
                </c:pt>
                <c:pt idx="7">
                  <c:v>Estrie-05</c:v>
                </c:pt>
                <c:pt idx="8">
                  <c:v>Centre-Ouest-de-l'Île-de-Montréal-06</c:v>
                </c:pt>
                <c:pt idx="9">
                  <c:v>Centre-Sud-de-l'Île-De-Montréal-06</c:v>
                </c:pt>
                <c:pt idx="10">
                  <c:v>CHU Montreal-06</c:v>
                </c:pt>
                <c:pt idx="11">
                  <c:v>Est-de-l'Île-de-Montréal-06</c:v>
                </c:pt>
                <c:pt idx="12">
                  <c:v>Institut de Cardiologie de Montréal-06</c:v>
                </c:pt>
                <c:pt idx="13">
                  <c:v>McGill University Health Centre-06</c:v>
                </c:pt>
                <c:pt idx="14">
                  <c:v>Nord-de-l'Île-de-MontréaL-06</c:v>
                </c:pt>
                <c:pt idx="15">
                  <c:v>Ouest-de-l'Île-de-Montréal-06</c:v>
                </c:pt>
                <c:pt idx="16">
                  <c:v>Outaouais-07</c:v>
                </c:pt>
                <c:pt idx="17">
                  <c:v>Abitibi-Témiscamingue-08</c:v>
                </c:pt>
                <c:pt idx="18">
                  <c:v>Côte-Nord-09</c:v>
                </c:pt>
                <c:pt idx="19">
                  <c:v>Nord du Quebec -10</c:v>
                </c:pt>
                <c:pt idx="20">
                  <c:v>Gaspésie-11</c:v>
                </c:pt>
                <c:pt idx="21">
                  <c:v>Îles-11</c:v>
                </c:pt>
                <c:pt idx="22">
                  <c:v>Chaudière-Appalaches-12</c:v>
                </c:pt>
                <c:pt idx="23">
                  <c:v> Laval-13</c:v>
                </c:pt>
                <c:pt idx="24">
                  <c:v>Lanaudière-14</c:v>
                </c:pt>
                <c:pt idx="25">
                  <c:v>Laurentides-15</c:v>
                </c:pt>
                <c:pt idx="26">
                  <c:v>'Montérégie-Centre-16</c:v>
                </c:pt>
                <c:pt idx="27">
                  <c:v>Montérégie-Est-16</c:v>
                </c:pt>
                <c:pt idx="28">
                  <c:v>Montérégie-Ouest-16</c:v>
                </c:pt>
                <c:pt idx="29">
                  <c:v>Nunavik -17</c:v>
                </c:pt>
                <c:pt idx="30">
                  <c:v>Terres-Cries-de-la-Baie-James-18</c:v>
                </c:pt>
              </c:strCache>
            </c:strRef>
          </c:cat>
          <c:val>
            <c:numRef>
              <c:extLst>
                <c:ext xmlns:c15="http://schemas.microsoft.com/office/drawing/2012/chart" uri="{02D57815-91ED-43cb-92C2-25804820EDAC}">
                  <c15:fullRef>
                    <c15:sqref>'Euthanasia Tables'!$E$44:$E$78</c15:sqref>
                  </c15:fullRef>
                </c:ext>
              </c:extLst>
              <c:f>('Euthanasia Tables'!$E$44:$E$46,'Euthanasia Tables'!$E$48:$E$52,'Euthanasia Tables'!$E$54:$E$65,'Euthanasia Tables'!$E$67:$E$72,'Euthanasia Tables'!$E$74:$E$78)</c:f>
              <c:numCache>
                <c:formatCode>#,##0</c:formatCode>
                <c:ptCount val="31"/>
                <c:pt idx="0">
                  <c:v>1207.5293003433171</c:v>
                </c:pt>
                <c:pt idx="1">
                  <c:v>680.27210884353735</c:v>
                </c:pt>
                <c:pt idx="2">
                  <c:v>518.13471502590676</c:v>
                </c:pt>
                <c:pt idx="3">
                  <c:v>748.19401444788446</c:v>
                </c:pt>
                <c:pt idx="4">
                  <c:v>4185.5203619909498</c:v>
                </c:pt>
                <c:pt idx="5">
                  <c:v>4207.1197411003232</c:v>
                </c:pt>
                <c:pt idx="6">
                  <c:v>739.80131050517855</c:v>
                </c:pt>
                <c:pt idx="7">
                  <c:v>1115.8021712907118</c:v>
                </c:pt>
                <c:pt idx="8">
                  <c:v>1200.6861063464837</c:v>
                </c:pt>
                <c:pt idx="9">
                  <c:v>525.56139512661252</c:v>
                </c:pt>
                <c:pt idx="10">
                  <c:v>7414.8296593186378</c:v>
                </c:pt>
                <c:pt idx="11">
                  <c:v>1613.7566137566139</c:v>
                </c:pt>
                <c:pt idx="12">
                  <c:v>980.39215686274508</c:v>
                </c:pt>
                <c:pt idx="13">
                  <c:v>6060.606060606061</c:v>
                </c:pt>
                <c:pt idx="14">
                  <c:v>675.02410800385724</c:v>
                </c:pt>
                <c:pt idx="15">
                  <c:v>979.70608817354798</c:v>
                </c:pt>
                <c:pt idx="16">
                  <c:v>665.68047337278108</c:v>
                </c:pt>
                <c:pt idx="17">
                  <c:v>634.92063492063494</c:v>
                </c:pt>
                <c:pt idx="18">
                  <c:v>273.59781121751024</c:v>
                </c:pt>
                <c:pt idx="19">
                  <c:v>0</c:v>
                </c:pt>
                <c:pt idx="20">
                  <c:v>602.40963855421694</c:v>
                </c:pt>
                <c:pt idx="21">
                  <c:v>0</c:v>
                </c:pt>
                <c:pt idx="22">
                  <c:v>1021.180030257186</c:v>
                </c:pt>
                <c:pt idx="23">
                  <c:v>2589.5316804407712</c:v>
                </c:pt>
                <c:pt idx="24">
                  <c:v>2511.961722488038</c:v>
                </c:pt>
                <c:pt idx="25">
                  <c:v>1097.8043912175649</c:v>
                </c:pt>
                <c:pt idx="26">
                  <c:v>649.68814968814968</c:v>
                </c:pt>
                <c:pt idx="27">
                  <c:v>1316.104331179708</c:v>
                </c:pt>
                <c:pt idx="28">
                  <c:v>588.81256133464183</c:v>
                </c:pt>
                <c:pt idx="29">
                  <c:v>0</c:v>
                </c:pt>
                <c:pt idx="30">
                  <c:v>0</c:v>
                </c:pt>
              </c:numCache>
            </c:numRef>
          </c:val>
        </c:ser>
        <c:dLbls>
          <c:showLegendKey val="0"/>
          <c:showVal val="0"/>
          <c:showCatName val="0"/>
          <c:showSerName val="0"/>
          <c:showPercent val="0"/>
          <c:showBubbleSize val="0"/>
        </c:dLbls>
        <c:gapWidth val="182"/>
        <c:axId val="429451888"/>
        <c:axId val="429456592"/>
        <c:extLst>
          <c:ext xmlns:c15="http://schemas.microsoft.com/office/drawing/2012/chart" uri="{02D57815-91ED-43cb-92C2-25804820EDAC}">
            <c15:filteredBarSeries>
              <c15:ser>
                <c:idx val="1"/>
                <c:order val="1"/>
                <c:tx>
                  <c:v>Jun-Dec 2017</c:v>
                </c:tx>
                <c:spPr>
                  <a:solidFill>
                    <a:schemeClr val="accent2"/>
                  </a:solidFill>
                  <a:ln>
                    <a:noFill/>
                  </a:ln>
                  <a:effectLst/>
                </c:spPr>
                <c:invertIfNegative val="0"/>
                <c:cat>
                  <c:strRef>
                    <c:extLst>
                      <c:ext uri="{02D57815-91ED-43cb-92C2-25804820EDAC}">
                        <c15:fullRef>
                          <c15:sqref>'Euthanasia Tables'!$B$44:$B$78</c15:sqref>
                        </c15:fullRef>
                        <c15:formulaRef>
                          <c15:sqref>('Euthanasia Tables'!$B$44:$B$46,'Euthanasia Tables'!$B$48:$B$52,'Euthanasia Tables'!$B$54:$B$65,'Euthanasia Tables'!$B$67:$B$72,'Euthanasia Tables'!$B$74:$B$78)</c15:sqref>
                        </c15:formulaRef>
                      </c:ext>
                    </c:extLst>
                    <c:strCache>
                      <c:ptCount val="31"/>
                      <c:pt idx="0">
                        <c:v>Province Wide</c:v>
                      </c:pt>
                      <c:pt idx="1">
                        <c:v>Bas-Saint-Laurent-01</c:v>
                      </c:pt>
                      <c:pt idx="2">
                        <c:v>Saguenay Lac-Saint-Jean-02</c:v>
                      </c:pt>
                      <c:pt idx="3">
                        <c:v>'Capitale-Nationale-03</c:v>
                      </c:pt>
                      <c:pt idx="4">
                        <c:v>CHU de Quebéc-03</c:v>
                      </c:pt>
                      <c:pt idx="5">
                        <c:v>IUCPQ-03</c:v>
                      </c:pt>
                      <c:pt idx="6">
                        <c:v>Mauricie-et-Centre-du-Québec-04</c:v>
                      </c:pt>
                      <c:pt idx="7">
                        <c:v>Estrie-05</c:v>
                      </c:pt>
                      <c:pt idx="8">
                        <c:v>Centre-Ouest-de-l'Île-de-Montréal-06</c:v>
                      </c:pt>
                      <c:pt idx="9">
                        <c:v>Centre-Sud-de-l'Île-De-Montréal-06</c:v>
                      </c:pt>
                      <c:pt idx="10">
                        <c:v>CHU Montreal-06</c:v>
                      </c:pt>
                      <c:pt idx="11">
                        <c:v>Est-de-l'Île-de-Montréal-06</c:v>
                      </c:pt>
                      <c:pt idx="12">
                        <c:v>Institut de Cardiologie de Montréal-06</c:v>
                      </c:pt>
                      <c:pt idx="13">
                        <c:v>McGill University Health Centre-06</c:v>
                      </c:pt>
                      <c:pt idx="14">
                        <c:v>Nord-de-l'Île-de-MontréaL-06</c:v>
                      </c:pt>
                      <c:pt idx="15">
                        <c:v>Ouest-de-l'Île-de-Montréal-06</c:v>
                      </c:pt>
                      <c:pt idx="16">
                        <c:v>Outaouais-07</c:v>
                      </c:pt>
                      <c:pt idx="17">
                        <c:v>Abitibi-Témiscamingue-08</c:v>
                      </c:pt>
                      <c:pt idx="18">
                        <c:v>Côte-Nord-09</c:v>
                      </c:pt>
                      <c:pt idx="19">
                        <c:v>Nord du Quebec -10</c:v>
                      </c:pt>
                      <c:pt idx="20">
                        <c:v>Gaspésie-11</c:v>
                      </c:pt>
                      <c:pt idx="21">
                        <c:v>Îles-11</c:v>
                      </c:pt>
                      <c:pt idx="22">
                        <c:v>Chaudière-Appalaches-12</c:v>
                      </c:pt>
                      <c:pt idx="23">
                        <c:v> Laval-13</c:v>
                      </c:pt>
                      <c:pt idx="24">
                        <c:v>Lanaudière-14</c:v>
                      </c:pt>
                      <c:pt idx="25">
                        <c:v>Laurentides-15</c:v>
                      </c:pt>
                      <c:pt idx="26">
                        <c:v>'Montérégie-Centre-16</c:v>
                      </c:pt>
                      <c:pt idx="27">
                        <c:v>Montérégie-Est-16</c:v>
                      </c:pt>
                      <c:pt idx="28">
                        <c:v>Montérégie-Ouest-16</c:v>
                      </c:pt>
                      <c:pt idx="29">
                        <c:v>Nunavik -17</c:v>
                      </c:pt>
                      <c:pt idx="30">
                        <c:v>Terres-Cries-de-la-Baie-James-18</c:v>
                      </c:pt>
                    </c:strCache>
                  </c:strRef>
                </c:cat>
                <c:val>
                  <c:numRef>
                    <c:extLst>
                      <c:ext uri="{02D57815-91ED-43cb-92C2-25804820EDAC}">
                        <c15:fullRef>
                          <c15:sqref>'Euthanasia Tables'!$G$44:$G$78</c15:sqref>
                        </c15:fullRef>
                        <c15:formulaRef>
                          <c15:sqref>('Euthanasia Tables'!$G$44:$G$46,'Euthanasia Tables'!$G$48:$G$52,'Euthanasia Tables'!$G$54:$G$65,'Euthanasia Tables'!$G$67:$G$72,'Euthanasia Tables'!$G$74:$G$78)</c15:sqref>
                        </c15:formulaRef>
                      </c:ext>
                    </c:extLst>
                    <c:numCache>
                      <c:formatCode>#,##0</c:formatCode>
                      <c:ptCount val="3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15:ser>
            </c15:filteredBarSeries>
            <c15:filteredBarSeries>
              <c15:ser>
                <c:idx val="2"/>
                <c:order val="2"/>
                <c:tx>
                  <c:v>Dec-June 2017</c:v>
                </c:tx>
                <c:spPr>
                  <a:solidFill>
                    <a:schemeClr val="accent3"/>
                  </a:solidFill>
                  <a:ln>
                    <a:noFill/>
                  </a:ln>
                  <a:effectLst/>
                </c:spPr>
                <c:invertIfNegative val="0"/>
                <c:cat>
                  <c:strRef>
                    <c:extLst>
                      <c:ext xmlns:c15="http://schemas.microsoft.com/office/drawing/2012/chart" uri="{02D57815-91ED-43cb-92C2-25804820EDAC}">
                        <c15:fullRef>
                          <c15:sqref>'Euthanasia Tables'!$B$44:$B$78</c15:sqref>
                        </c15:fullRef>
                        <c15:formulaRef>
                          <c15:sqref>('Euthanasia Tables'!$B$44:$B$46,'Euthanasia Tables'!$B$48:$B$52,'Euthanasia Tables'!$B$54:$B$65,'Euthanasia Tables'!$B$67:$B$72,'Euthanasia Tables'!$B$74:$B$78)</c15:sqref>
                        </c15:formulaRef>
                      </c:ext>
                    </c:extLst>
                    <c:strCache>
                      <c:ptCount val="31"/>
                      <c:pt idx="0">
                        <c:v>Province Wide</c:v>
                      </c:pt>
                      <c:pt idx="1">
                        <c:v>Bas-Saint-Laurent-01</c:v>
                      </c:pt>
                      <c:pt idx="2">
                        <c:v>Saguenay Lac-Saint-Jean-02</c:v>
                      </c:pt>
                      <c:pt idx="3">
                        <c:v>'Capitale-Nationale-03</c:v>
                      </c:pt>
                      <c:pt idx="4">
                        <c:v>CHU de Quebéc-03</c:v>
                      </c:pt>
                      <c:pt idx="5">
                        <c:v>IUCPQ-03</c:v>
                      </c:pt>
                      <c:pt idx="6">
                        <c:v>Mauricie-et-Centre-du-Québec-04</c:v>
                      </c:pt>
                      <c:pt idx="7">
                        <c:v>Estrie-05</c:v>
                      </c:pt>
                      <c:pt idx="8">
                        <c:v>Centre-Ouest-de-l'Île-de-Montréal-06</c:v>
                      </c:pt>
                      <c:pt idx="9">
                        <c:v>Centre-Sud-de-l'Île-De-Montréal-06</c:v>
                      </c:pt>
                      <c:pt idx="10">
                        <c:v>CHU Montreal-06</c:v>
                      </c:pt>
                      <c:pt idx="11">
                        <c:v>Est-de-l'Île-de-Montréal-06</c:v>
                      </c:pt>
                      <c:pt idx="12">
                        <c:v>Institut de Cardiologie de Montréal-06</c:v>
                      </c:pt>
                      <c:pt idx="13">
                        <c:v>McGill University Health Centre-06</c:v>
                      </c:pt>
                      <c:pt idx="14">
                        <c:v>Nord-de-l'Île-de-MontréaL-06</c:v>
                      </c:pt>
                      <c:pt idx="15">
                        <c:v>Ouest-de-l'Île-de-Montréal-06</c:v>
                      </c:pt>
                      <c:pt idx="16">
                        <c:v>Outaouais-07</c:v>
                      </c:pt>
                      <c:pt idx="17">
                        <c:v>Abitibi-Témiscamingue-08</c:v>
                      </c:pt>
                      <c:pt idx="18">
                        <c:v>Côte-Nord-09</c:v>
                      </c:pt>
                      <c:pt idx="19">
                        <c:v>Nord du Quebec -10</c:v>
                      </c:pt>
                      <c:pt idx="20">
                        <c:v>Gaspésie-11</c:v>
                      </c:pt>
                      <c:pt idx="21">
                        <c:v>Îles-11</c:v>
                      </c:pt>
                      <c:pt idx="22">
                        <c:v>Chaudière-Appalaches-12</c:v>
                      </c:pt>
                      <c:pt idx="23">
                        <c:v> Laval-13</c:v>
                      </c:pt>
                      <c:pt idx="24">
                        <c:v>Lanaudière-14</c:v>
                      </c:pt>
                      <c:pt idx="25">
                        <c:v>Laurentides-15</c:v>
                      </c:pt>
                      <c:pt idx="26">
                        <c:v>'Montérégie-Centre-16</c:v>
                      </c:pt>
                      <c:pt idx="27">
                        <c:v>Montérégie-Est-16</c:v>
                      </c:pt>
                      <c:pt idx="28">
                        <c:v>Montérégie-Ouest-16</c:v>
                      </c:pt>
                      <c:pt idx="29">
                        <c:v>Nunavik -17</c:v>
                      </c:pt>
                      <c:pt idx="30">
                        <c:v>Terres-Cries-de-la-Baie-James-18</c:v>
                      </c:pt>
                    </c:strCache>
                  </c:strRef>
                </c:cat>
                <c:val>
                  <c:numRef>
                    <c:extLst>
                      <c:ext xmlns:c15="http://schemas.microsoft.com/office/drawing/2012/chart" uri="{02D57815-91ED-43cb-92C2-25804820EDAC}">
                        <c15:fullRef>
                          <c15:sqref>'Euthanasia Tables'!$F$44:$F$78</c15:sqref>
                        </c15:fullRef>
                        <c15:formulaRef>
                          <c15:sqref>('Euthanasia Tables'!$F$44:$F$46,'Euthanasia Tables'!$F$48:$F$52,'Euthanasia Tables'!$F$54:$F$65,'Euthanasia Tables'!$F$67:$F$72,'Euthanasia Tables'!$F$74:$F$78)</c15:sqref>
                        </c15:formulaRef>
                      </c:ext>
                    </c:extLst>
                    <c:numCache>
                      <c:formatCode>#,##0</c:formatCode>
                      <c:ptCount val="31"/>
                      <c:pt idx="1">
                        <c:v>1832.9938900203665</c:v>
                      </c:pt>
                      <c:pt idx="2">
                        <c:v>1533.7423312883436</c:v>
                      </c:pt>
                      <c:pt idx="3">
                        <c:v>989.20863309352512</c:v>
                      </c:pt>
                      <c:pt idx="4">
                        <c:v>3228.3464566929133</c:v>
                      </c:pt>
                      <c:pt idx="5">
                        <c:v>6606.606606606606</c:v>
                      </c:pt>
                      <c:pt idx="6">
                        <c:v>971.65991902834014</c:v>
                      </c:pt>
                      <c:pt idx="7">
                        <c:v>1735.106998264893</c:v>
                      </c:pt>
                      <c:pt idx="8">
                        <c:v>1293.1034482758621</c:v>
                      </c:pt>
                      <c:pt idx="9">
                        <c:v>750.26795284030015</c:v>
                      </c:pt>
                      <c:pt idx="10">
                        <c:v>9387.7551020408173</c:v>
                      </c:pt>
                      <c:pt idx="11">
                        <c:v>1518.5601799775027</c:v>
                      </c:pt>
                      <c:pt idx="12">
                        <c:v>0</c:v>
                      </c:pt>
                      <c:pt idx="13">
                        <c:v>3484.320557491289</c:v>
                      </c:pt>
                      <c:pt idx="14">
                        <c:v>774.44336882865446</c:v>
                      </c:pt>
                      <c:pt idx="15">
                        <c:v>776.3975155279503</c:v>
                      </c:pt>
                      <c:pt idx="16">
                        <c:v>1180.5555555555554</c:v>
                      </c:pt>
                      <c:pt idx="17">
                        <c:v>936.32958801498125</c:v>
                      </c:pt>
                      <c:pt idx="18">
                        <c:v>268.81720430107526</c:v>
                      </c:pt>
                      <c:pt idx="19">
                        <c:v>0</c:v>
                      </c:pt>
                      <c:pt idx="20">
                        <c:v>726.39225181598067</c:v>
                      </c:pt>
                      <c:pt idx="21">
                        <c:v>0</c:v>
                      </c:pt>
                      <c:pt idx="22">
                        <c:v>1494.5652173913045</c:v>
                      </c:pt>
                      <c:pt idx="23">
                        <c:v>3646.8330134357007</c:v>
                      </c:pt>
                      <c:pt idx="24">
                        <c:v>3228.2282282282285</c:v>
                      </c:pt>
                      <c:pt idx="25">
                        <c:v>1521.7391304347827</c:v>
                      </c:pt>
                      <c:pt idx="26">
                        <c:v>1174.0041928721175</c:v>
                      </c:pt>
                      <c:pt idx="27">
                        <c:v>2935.6943150046595</c:v>
                      </c:pt>
                      <c:pt idx="28">
                        <c:v>1113.3603238866397</c:v>
                      </c:pt>
                      <c:pt idx="29">
                        <c:v>0</c:v>
                      </c:pt>
                      <c:pt idx="30">
                        <c:v>0</c:v>
                      </c:pt>
                    </c:numCache>
                  </c:numRef>
                </c:val>
              </c15:ser>
            </c15:filteredBarSeries>
            <c15:filteredBarSeries>
              <c15:ser>
                <c:idx val="4"/>
                <c:order val="4"/>
                <c:tx>
                  <c:v>Jun-Dec 2016</c:v>
                </c:tx>
                <c:spPr>
                  <a:solidFill>
                    <a:schemeClr val="accent5"/>
                  </a:solidFill>
                  <a:ln>
                    <a:noFill/>
                  </a:ln>
                  <a:effectLst/>
                </c:spPr>
                <c:invertIfNegative val="0"/>
                <c:cat>
                  <c:strRef>
                    <c:extLst>
                      <c:ext xmlns:c15="http://schemas.microsoft.com/office/drawing/2012/chart" uri="{02D57815-91ED-43cb-92C2-25804820EDAC}">
                        <c15:fullRef>
                          <c15:sqref>'Euthanasia Tables'!$B$44:$B$78</c15:sqref>
                        </c15:fullRef>
                        <c15:formulaRef>
                          <c15:sqref>('Euthanasia Tables'!$B$44:$B$46,'Euthanasia Tables'!$B$48:$B$52,'Euthanasia Tables'!$B$54:$B$65,'Euthanasia Tables'!$B$67:$B$72,'Euthanasia Tables'!$B$74:$B$78)</c15:sqref>
                        </c15:formulaRef>
                      </c:ext>
                    </c:extLst>
                    <c:strCache>
                      <c:ptCount val="31"/>
                      <c:pt idx="0">
                        <c:v>Province Wide</c:v>
                      </c:pt>
                      <c:pt idx="1">
                        <c:v>Bas-Saint-Laurent-01</c:v>
                      </c:pt>
                      <c:pt idx="2">
                        <c:v>Saguenay Lac-Saint-Jean-02</c:v>
                      </c:pt>
                      <c:pt idx="3">
                        <c:v>'Capitale-Nationale-03</c:v>
                      </c:pt>
                      <c:pt idx="4">
                        <c:v>CHU de Quebéc-03</c:v>
                      </c:pt>
                      <c:pt idx="5">
                        <c:v>IUCPQ-03</c:v>
                      </c:pt>
                      <c:pt idx="6">
                        <c:v>Mauricie-et-Centre-du-Québec-04</c:v>
                      </c:pt>
                      <c:pt idx="7">
                        <c:v>Estrie-05</c:v>
                      </c:pt>
                      <c:pt idx="8">
                        <c:v>Centre-Ouest-de-l'Île-de-Montréal-06</c:v>
                      </c:pt>
                      <c:pt idx="9">
                        <c:v>Centre-Sud-de-l'Île-De-Montréal-06</c:v>
                      </c:pt>
                      <c:pt idx="10">
                        <c:v>CHU Montreal-06</c:v>
                      </c:pt>
                      <c:pt idx="11">
                        <c:v>Est-de-l'Île-de-Montréal-06</c:v>
                      </c:pt>
                      <c:pt idx="12">
                        <c:v>Institut de Cardiologie de Montréal-06</c:v>
                      </c:pt>
                      <c:pt idx="13">
                        <c:v>McGill University Health Centre-06</c:v>
                      </c:pt>
                      <c:pt idx="14">
                        <c:v>Nord-de-l'Île-de-MontréaL-06</c:v>
                      </c:pt>
                      <c:pt idx="15">
                        <c:v>Ouest-de-l'Île-de-Montréal-06</c:v>
                      </c:pt>
                      <c:pt idx="16">
                        <c:v>Outaouais-07</c:v>
                      </c:pt>
                      <c:pt idx="17">
                        <c:v>Abitibi-Témiscamingue-08</c:v>
                      </c:pt>
                      <c:pt idx="18">
                        <c:v>Côte-Nord-09</c:v>
                      </c:pt>
                      <c:pt idx="19">
                        <c:v>Nord du Quebec -10</c:v>
                      </c:pt>
                      <c:pt idx="20">
                        <c:v>Gaspésie-11</c:v>
                      </c:pt>
                      <c:pt idx="21">
                        <c:v>Îles-11</c:v>
                      </c:pt>
                      <c:pt idx="22">
                        <c:v>Chaudière-Appalaches-12</c:v>
                      </c:pt>
                      <c:pt idx="23">
                        <c:v> Laval-13</c:v>
                      </c:pt>
                      <c:pt idx="24">
                        <c:v>Lanaudière-14</c:v>
                      </c:pt>
                      <c:pt idx="25">
                        <c:v>Laurentides-15</c:v>
                      </c:pt>
                      <c:pt idx="26">
                        <c:v>'Montérégie-Centre-16</c:v>
                      </c:pt>
                      <c:pt idx="27">
                        <c:v>Montérégie-Est-16</c:v>
                      </c:pt>
                      <c:pt idx="28">
                        <c:v>Montérégie-Ouest-16</c:v>
                      </c:pt>
                      <c:pt idx="29">
                        <c:v>Nunavik -17</c:v>
                      </c:pt>
                      <c:pt idx="30">
                        <c:v>Terres-Cries-de-la-Baie-James-18</c:v>
                      </c:pt>
                    </c:strCache>
                  </c:strRef>
                </c:cat>
                <c:val>
                  <c:numRef>
                    <c:extLst>
                      <c:ext xmlns:c15="http://schemas.microsoft.com/office/drawing/2012/chart" uri="{02D57815-91ED-43cb-92C2-25804820EDAC}">
                        <c15:fullRef>
                          <c15:sqref>'Euthanasia Tables'!$D$44:$D$78</c15:sqref>
                        </c15:fullRef>
                        <c15:formulaRef>
                          <c15:sqref>('Euthanasia Tables'!$D$44:$D$46,'Euthanasia Tables'!$D$48:$D$52,'Euthanasia Tables'!$D$54:$D$65,'Euthanasia Tables'!$D$67:$D$72,'Euthanasia Tables'!$D$74:$D$78)</c15:sqref>
                        </c15:formulaRef>
                      </c:ext>
                    </c:extLst>
                    <c:numCache>
                      <c:formatCode>#,##0</c:formatCode>
                      <c:ptCount val="31"/>
                      <c:pt idx="1">
                        <c:v>909.09090909090901</c:v>
                      </c:pt>
                      <c:pt idx="2">
                        <c:v>1157.4074074074074</c:v>
                      </c:pt>
                      <c:pt idx="3">
                        <c:v>953.74344301382916</c:v>
                      </c:pt>
                      <c:pt idx="4">
                        <c:v>6611.5702479338843</c:v>
                      </c:pt>
                      <c:pt idx="5">
                        <c:v>5095.5414012738856</c:v>
                      </c:pt>
                      <c:pt idx="6">
                        <c:v>1033.59173126615</c:v>
                      </c:pt>
                      <c:pt idx="7">
                        <c:v>1130.2475780409043</c:v>
                      </c:pt>
                      <c:pt idx="8">
                        <c:v>1026.3929618768327</c:v>
                      </c:pt>
                      <c:pt idx="9">
                        <c:v>814.66395112016289</c:v>
                      </c:pt>
                      <c:pt idx="10">
                        <c:v>10869.565217391304</c:v>
                      </c:pt>
                      <c:pt idx="11">
                        <c:v>1965.3720168460457</c:v>
                      </c:pt>
                      <c:pt idx="12">
                        <c:v>1538.4615384615386</c:v>
                      </c:pt>
                      <c:pt idx="13">
                        <c:v>8270.6766917293226</c:v>
                      </c:pt>
                      <c:pt idx="14">
                        <c:v>783.97212543554008</c:v>
                      </c:pt>
                      <c:pt idx="15">
                        <c:v>1580.4597701149428</c:v>
                      </c:pt>
                      <c:pt idx="16">
                        <c:v>768.63950807071478</c:v>
                      </c:pt>
                      <c:pt idx="17">
                        <c:v>665.1884700665189</c:v>
                      </c:pt>
                      <c:pt idx="18">
                        <c:v>247.52475247524754</c:v>
                      </c:pt>
                      <c:pt idx="19">
                        <c:v>0</c:v>
                      </c:pt>
                      <c:pt idx="20">
                        <c:v>663.71681415929197</c:v>
                      </c:pt>
                      <c:pt idx="21">
                        <c:v>0</c:v>
                      </c:pt>
                      <c:pt idx="22">
                        <c:v>1535.0877192982455</c:v>
                      </c:pt>
                      <c:pt idx="23">
                        <c:v>3503.184713375796</c:v>
                      </c:pt>
                      <c:pt idx="24">
                        <c:v>2894.1355674028941</c:v>
                      </c:pt>
                      <c:pt idx="25">
                        <c:v>1301.518438177874</c:v>
                      </c:pt>
                      <c:pt idx="26">
                        <c:v>1030.9278350515465</c:v>
                      </c:pt>
                      <c:pt idx="27">
                        <c:v>1611.3744075829384</c:v>
                      </c:pt>
                      <c:pt idx="28">
                        <c:v>923.55053873781435</c:v>
                      </c:pt>
                      <c:pt idx="29">
                        <c:v>0</c:v>
                      </c:pt>
                      <c:pt idx="30">
                        <c:v>0</c:v>
                      </c:pt>
                    </c:numCache>
                  </c:numRef>
                </c:val>
              </c15:ser>
            </c15:filteredBarSeries>
            <c15:filteredBarSeries>
              <c15:ser>
                <c:idx val="5"/>
                <c:order val="5"/>
                <c:tx>
                  <c:v>Dec-Jun 2016</c:v>
                </c:tx>
                <c:spPr>
                  <a:solidFill>
                    <a:schemeClr val="accent6"/>
                  </a:solidFill>
                  <a:ln>
                    <a:noFill/>
                  </a:ln>
                  <a:effectLst/>
                </c:spPr>
                <c:invertIfNegative val="0"/>
                <c:cat>
                  <c:strRef>
                    <c:extLst>
                      <c:ext xmlns:c15="http://schemas.microsoft.com/office/drawing/2012/chart" uri="{02D57815-91ED-43cb-92C2-25804820EDAC}">
                        <c15:fullRef>
                          <c15:sqref>'Euthanasia Tables'!$B$44:$B$78</c15:sqref>
                        </c15:fullRef>
                        <c15:formulaRef>
                          <c15:sqref>('Euthanasia Tables'!$B$44:$B$46,'Euthanasia Tables'!$B$48:$B$52,'Euthanasia Tables'!$B$54:$B$65,'Euthanasia Tables'!$B$67:$B$72,'Euthanasia Tables'!$B$74:$B$78)</c15:sqref>
                        </c15:formulaRef>
                      </c:ext>
                    </c:extLst>
                    <c:strCache>
                      <c:ptCount val="31"/>
                      <c:pt idx="0">
                        <c:v>Province Wide</c:v>
                      </c:pt>
                      <c:pt idx="1">
                        <c:v>Bas-Saint-Laurent-01</c:v>
                      </c:pt>
                      <c:pt idx="2">
                        <c:v>Saguenay Lac-Saint-Jean-02</c:v>
                      </c:pt>
                      <c:pt idx="3">
                        <c:v>'Capitale-Nationale-03</c:v>
                      </c:pt>
                      <c:pt idx="4">
                        <c:v>CHU de Quebéc-03</c:v>
                      </c:pt>
                      <c:pt idx="5">
                        <c:v>IUCPQ-03</c:v>
                      </c:pt>
                      <c:pt idx="6">
                        <c:v>Mauricie-et-Centre-du-Québec-04</c:v>
                      </c:pt>
                      <c:pt idx="7">
                        <c:v>Estrie-05</c:v>
                      </c:pt>
                      <c:pt idx="8">
                        <c:v>Centre-Ouest-de-l'Île-de-Montréal-06</c:v>
                      </c:pt>
                      <c:pt idx="9">
                        <c:v>Centre-Sud-de-l'Île-De-Montréal-06</c:v>
                      </c:pt>
                      <c:pt idx="10">
                        <c:v>CHU Montreal-06</c:v>
                      </c:pt>
                      <c:pt idx="11">
                        <c:v>Est-de-l'Île-de-Montréal-06</c:v>
                      </c:pt>
                      <c:pt idx="12">
                        <c:v>Institut de Cardiologie de Montréal-06</c:v>
                      </c:pt>
                      <c:pt idx="13">
                        <c:v>McGill University Health Centre-06</c:v>
                      </c:pt>
                      <c:pt idx="14">
                        <c:v>Nord-de-l'Île-de-MontréaL-06</c:v>
                      </c:pt>
                      <c:pt idx="15">
                        <c:v>Ouest-de-l'Île-de-Montréal-06</c:v>
                      </c:pt>
                      <c:pt idx="16">
                        <c:v>Outaouais-07</c:v>
                      </c:pt>
                      <c:pt idx="17">
                        <c:v>Abitibi-Témiscamingue-08</c:v>
                      </c:pt>
                      <c:pt idx="18">
                        <c:v>Côte-Nord-09</c:v>
                      </c:pt>
                      <c:pt idx="19">
                        <c:v>Nord du Quebec -10</c:v>
                      </c:pt>
                      <c:pt idx="20">
                        <c:v>Gaspésie-11</c:v>
                      </c:pt>
                      <c:pt idx="21">
                        <c:v>Îles-11</c:v>
                      </c:pt>
                      <c:pt idx="22">
                        <c:v>Chaudière-Appalaches-12</c:v>
                      </c:pt>
                      <c:pt idx="23">
                        <c:v> Laval-13</c:v>
                      </c:pt>
                      <c:pt idx="24">
                        <c:v>Lanaudière-14</c:v>
                      </c:pt>
                      <c:pt idx="25">
                        <c:v>Laurentides-15</c:v>
                      </c:pt>
                      <c:pt idx="26">
                        <c:v>'Montérégie-Centre-16</c:v>
                      </c:pt>
                      <c:pt idx="27">
                        <c:v>Montérégie-Est-16</c:v>
                      </c:pt>
                      <c:pt idx="28">
                        <c:v>Montérégie-Ouest-16</c:v>
                      </c:pt>
                      <c:pt idx="29">
                        <c:v>Nunavik -17</c:v>
                      </c:pt>
                      <c:pt idx="30">
                        <c:v>Terres-Cries-de-la-Baie-James-18</c:v>
                      </c:pt>
                    </c:strCache>
                  </c:strRef>
                </c:cat>
                <c:val>
                  <c:numRef>
                    <c:extLst>
                      <c:ext xmlns:c15="http://schemas.microsoft.com/office/drawing/2012/chart" uri="{02D57815-91ED-43cb-92C2-25804820EDAC}">
                        <c15:fullRef>
                          <c15:sqref>'Euthanasia Tables'!$C$44:$C$78</c15:sqref>
                        </c15:fullRef>
                        <c15:formulaRef>
                          <c15:sqref>('Euthanasia Tables'!$C$44:$C$46,'Euthanasia Tables'!$C$48:$C$52,'Euthanasia Tables'!$C$54:$C$65,'Euthanasia Tables'!$C$67:$C$72,'Euthanasia Tables'!$C$74:$C$78)</c15:sqref>
                        </c15:formulaRef>
                      </c:ext>
                    </c:extLst>
                    <c:numCache>
                      <c:formatCode>#,##0</c:formatCode>
                      <c:ptCount val="31"/>
                      <c:pt idx="1">
                        <c:v>468.16479400749063</c:v>
                      </c:pt>
                      <c:pt idx="2">
                        <c:v>55.803571428571423</c:v>
                      </c:pt>
                      <c:pt idx="3">
                        <c:v>505.90219224283305</c:v>
                      </c:pt>
                      <c:pt idx="4">
                        <c:v>2495.2015355086369</c:v>
                      </c:pt>
                      <c:pt idx="5">
                        <c:v>3289.4736842105262</c:v>
                      </c:pt>
                      <c:pt idx="6">
                        <c:v>456.62100456621005</c:v>
                      </c:pt>
                      <c:pt idx="7">
                        <c:v>1097.3936899862824</c:v>
                      </c:pt>
                      <c:pt idx="8">
                        <c:v>1446.2809917355373</c:v>
                      </c:pt>
                      <c:pt idx="9">
                        <c:v>270.02700270027003</c:v>
                      </c:pt>
                      <c:pt idx="10">
                        <c:v>4460.966542750929</c:v>
                      </c:pt>
                      <c:pt idx="11">
                        <c:v>1156.4211807668898</c:v>
                      </c:pt>
                      <c:pt idx="12">
                        <c:v>0</c:v>
                      </c:pt>
                      <c:pt idx="13">
                        <c:v>3816.7938931297713</c:v>
                      </c:pt>
                      <c:pt idx="14">
                        <c:v>539.9568034557235</c:v>
                      </c:pt>
                      <c:pt idx="15">
                        <c:v>409.27694406548432</c:v>
                      </c:pt>
                      <c:pt idx="16">
                        <c:v>570.20669992872422</c:v>
                      </c:pt>
                      <c:pt idx="17">
                        <c:v>558.65921787709499</c:v>
                      </c:pt>
                      <c:pt idx="18">
                        <c:v>305.81039755351685</c:v>
                      </c:pt>
                      <c:pt idx="19">
                        <c:v>0</c:v>
                      </c:pt>
                      <c:pt idx="20">
                        <c:v>529.10052910052912</c:v>
                      </c:pt>
                      <c:pt idx="21">
                        <c:v>0</c:v>
                      </c:pt>
                      <c:pt idx="22">
                        <c:v>470.21943573667716</c:v>
                      </c:pt>
                      <c:pt idx="23">
                        <c:v>1603.6655211912941</c:v>
                      </c:pt>
                      <c:pt idx="24">
                        <c:v>2092.050209205021</c:v>
                      </c:pt>
                      <c:pt idx="25">
                        <c:v>924.21441774491689</c:v>
                      </c:pt>
                      <c:pt idx="26">
                        <c:v>333.01617507136064</c:v>
                      </c:pt>
                      <c:pt idx="27">
                        <c:v>1014.983083615273</c:v>
                      </c:pt>
                      <c:pt idx="28">
                        <c:v>282.08744710860367</c:v>
                      </c:pt>
                      <c:pt idx="29">
                        <c:v>0</c:v>
                      </c:pt>
                      <c:pt idx="30">
                        <c:v>0</c:v>
                      </c:pt>
                    </c:numCache>
                  </c:numRef>
                </c:val>
              </c15:ser>
            </c15:filteredBarSeries>
          </c:ext>
        </c:extLst>
      </c:barChart>
      <c:catAx>
        <c:axId val="4294518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456592"/>
        <c:crosses val="autoZero"/>
        <c:auto val="1"/>
        <c:lblAlgn val="ctr"/>
        <c:lblOffset val="100"/>
        <c:noMultiLvlLbl val="0"/>
      </c:catAx>
      <c:valAx>
        <c:axId val="4294565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451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creativecommons.org/licenses/by-nc/4.0/"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4.xml"/><Relationship Id="rId13" Type="http://schemas.openxmlformats.org/officeDocument/2006/relationships/chart" Target="../charts/chart19.xml"/><Relationship Id="rId18" Type="http://schemas.openxmlformats.org/officeDocument/2006/relationships/chart" Target="../charts/chart24.xml"/><Relationship Id="rId3" Type="http://schemas.openxmlformats.org/officeDocument/2006/relationships/chart" Target="../charts/chart9.xml"/><Relationship Id="rId21" Type="http://schemas.openxmlformats.org/officeDocument/2006/relationships/chart" Target="../charts/chart27.xml"/><Relationship Id="rId7" Type="http://schemas.openxmlformats.org/officeDocument/2006/relationships/chart" Target="../charts/chart13.xml"/><Relationship Id="rId12" Type="http://schemas.openxmlformats.org/officeDocument/2006/relationships/chart" Target="../charts/chart18.xml"/><Relationship Id="rId17" Type="http://schemas.openxmlformats.org/officeDocument/2006/relationships/chart" Target="../charts/chart23.xml"/><Relationship Id="rId2" Type="http://schemas.openxmlformats.org/officeDocument/2006/relationships/chart" Target="../charts/chart8.xml"/><Relationship Id="rId16" Type="http://schemas.openxmlformats.org/officeDocument/2006/relationships/chart" Target="../charts/chart22.xml"/><Relationship Id="rId20" Type="http://schemas.openxmlformats.org/officeDocument/2006/relationships/chart" Target="../charts/chart26.xml"/><Relationship Id="rId1" Type="http://schemas.openxmlformats.org/officeDocument/2006/relationships/chart" Target="../charts/chart7.xml"/><Relationship Id="rId6" Type="http://schemas.openxmlformats.org/officeDocument/2006/relationships/chart" Target="../charts/chart12.xml"/><Relationship Id="rId11" Type="http://schemas.openxmlformats.org/officeDocument/2006/relationships/chart" Target="../charts/chart17.xml"/><Relationship Id="rId5" Type="http://schemas.openxmlformats.org/officeDocument/2006/relationships/chart" Target="../charts/chart11.xml"/><Relationship Id="rId15" Type="http://schemas.openxmlformats.org/officeDocument/2006/relationships/chart" Target="../charts/chart21.xml"/><Relationship Id="rId10" Type="http://schemas.openxmlformats.org/officeDocument/2006/relationships/chart" Target="../charts/chart16.xml"/><Relationship Id="rId19" Type="http://schemas.openxmlformats.org/officeDocument/2006/relationships/chart" Target="../charts/chart25.xml"/><Relationship Id="rId4" Type="http://schemas.openxmlformats.org/officeDocument/2006/relationships/chart" Target="../charts/chart10.xml"/><Relationship Id="rId9" Type="http://schemas.openxmlformats.org/officeDocument/2006/relationships/chart" Target="../charts/chart15.xml"/><Relationship Id="rId14" Type="http://schemas.openxmlformats.org/officeDocument/2006/relationships/chart" Target="../charts/chart20.xml"/><Relationship Id="rId22" Type="http://schemas.openxmlformats.org/officeDocument/2006/relationships/chart" Target="../charts/chart28.xml"/></Relationships>
</file>

<file path=xl/drawings/_rels/drawing4.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chart" Target="../charts/chart32.xml"/></Relationships>
</file>

<file path=xl/drawings/_rels/drawing5.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6.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chart" Target="../charts/chart38.xml"/></Relationships>
</file>

<file path=xl/drawings/drawing1.xml><?xml version="1.0" encoding="utf-8"?>
<xdr:wsDr xmlns:xdr="http://schemas.openxmlformats.org/drawingml/2006/spreadsheetDrawing" xmlns:a="http://schemas.openxmlformats.org/drawingml/2006/main">
  <xdr:twoCellAnchor editAs="oneCell">
    <xdr:from>
      <xdr:col>0</xdr:col>
      <xdr:colOff>2</xdr:colOff>
      <xdr:row>0</xdr:row>
      <xdr:rowOff>9527</xdr:rowOff>
    </xdr:from>
    <xdr:to>
      <xdr:col>1</xdr:col>
      <xdr:colOff>321818</xdr:colOff>
      <xdr:row>0</xdr:row>
      <xdr:rowOff>704851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 y="9527"/>
          <a:ext cx="464691" cy="695324"/>
        </a:xfrm>
        <a:prstGeom prst="rect">
          <a:avLst/>
        </a:prstGeom>
      </xdr:spPr>
    </xdr:pic>
    <xdr:clientData/>
  </xdr:twoCellAnchor>
  <xdr:twoCellAnchor>
    <xdr:from>
      <xdr:col>1</xdr:col>
      <xdr:colOff>390525</xdr:colOff>
      <xdr:row>0</xdr:row>
      <xdr:rowOff>85725</xdr:rowOff>
    </xdr:from>
    <xdr:to>
      <xdr:col>4</xdr:col>
      <xdr:colOff>971550</xdr:colOff>
      <xdr:row>0</xdr:row>
      <xdr:rowOff>628650</xdr:rowOff>
    </xdr:to>
    <xdr:sp macro="" textlink="">
      <xdr:nvSpPr>
        <xdr:cNvPr id="3" name="TextBox 2"/>
        <xdr:cNvSpPr txBox="1"/>
      </xdr:nvSpPr>
      <xdr:spPr>
        <a:xfrm>
          <a:off x="533400" y="85725"/>
          <a:ext cx="3105150" cy="542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accent5">
                  <a:lumMod val="50000"/>
                </a:schemeClr>
              </a:solidFill>
            </a:rPr>
            <a:t>Protection</a:t>
          </a:r>
          <a:r>
            <a:rPr lang="en-US" sz="1400" b="1" baseline="0">
              <a:solidFill>
                <a:schemeClr val="accent5">
                  <a:lumMod val="50000"/>
                </a:schemeClr>
              </a:solidFill>
            </a:rPr>
            <a:t> of Conscience Project</a:t>
          </a:r>
        </a:p>
        <a:p>
          <a:r>
            <a:rPr lang="en-US" sz="1400" b="1" i="1" baseline="0">
              <a:solidFill>
                <a:schemeClr val="accent5">
                  <a:lumMod val="50000"/>
                </a:schemeClr>
              </a:solidFill>
            </a:rPr>
            <a:t>www.consciencelaws.org</a:t>
          </a:r>
          <a:endParaRPr lang="en-US" sz="1400" b="1" i="1">
            <a:solidFill>
              <a:schemeClr val="accent5">
                <a:lumMod val="50000"/>
              </a:schemeClr>
            </a:solidFill>
          </a:endParaRPr>
        </a:p>
      </xdr:txBody>
    </xdr:sp>
    <xdr:clientData/>
  </xdr:twoCellAnchor>
  <xdr:twoCellAnchor editAs="oneCell">
    <xdr:from>
      <xdr:col>5</xdr:col>
      <xdr:colOff>171449</xdr:colOff>
      <xdr:row>1</xdr:row>
      <xdr:rowOff>76201</xdr:rowOff>
    </xdr:from>
    <xdr:to>
      <xdr:col>7</xdr:col>
      <xdr:colOff>219074</xdr:colOff>
      <xdr:row>1</xdr:row>
      <xdr:rowOff>495301</xdr:rowOff>
    </xdr:to>
    <xdr:pic>
      <xdr:nvPicPr>
        <xdr:cNvPr id="4" name="Picture 3" descr="Creative Commons License">
          <a:hlinkClick xmlns:r="http://schemas.openxmlformats.org/officeDocument/2006/relationships" r:id="rId2"/>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3324" y="790576"/>
          <a:ext cx="1000125"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3</xdr:row>
      <xdr:rowOff>28575</xdr:rowOff>
    </xdr:from>
    <xdr:to>
      <xdr:col>15</xdr:col>
      <xdr:colOff>0</xdr:colOff>
      <xdr:row>41</xdr:row>
      <xdr:rowOff>95250</xdr:rowOff>
    </xdr:to>
    <xdr:graphicFrame macro="">
      <xdr:nvGraphicFramePr>
        <xdr:cNvPr id="4"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3</xdr:row>
      <xdr:rowOff>0</xdr:rowOff>
    </xdr:from>
    <xdr:to>
      <xdr:col>28</xdr:col>
      <xdr:colOff>0</xdr:colOff>
      <xdr:row>41</xdr:row>
      <xdr:rowOff>66675</xdr:rowOff>
    </xdr:to>
    <xdr:graphicFrame macro="">
      <xdr:nvGraphicFramePr>
        <xdr:cNvPr id="5" name="Chart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0</xdr:colOff>
      <xdr:row>3</xdr:row>
      <xdr:rowOff>0</xdr:rowOff>
    </xdr:from>
    <xdr:to>
      <xdr:col>41</xdr:col>
      <xdr:colOff>0</xdr:colOff>
      <xdr:row>41</xdr:row>
      <xdr:rowOff>66675</xdr:rowOff>
    </xdr:to>
    <xdr:graphicFrame macro="">
      <xdr:nvGraphicFramePr>
        <xdr:cNvPr id="6" name="Chart 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19050</xdr:colOff>
      <xdr:row>44</xdr:row>
      <xdr:rowOff>247650</xdr:rowOff>
    </xdr:from>
    <xdr:to>
      <xdr:col>15</xdr:col>
      <xdr:colOff>19050</xdr:colOff>
      <xdr:row>83</xdr:row>
      <xdr:rowOff>57150</xdr:rowOff>
    </xdr:to>
    <xdr:graphicFrame macro="">
      <xdr:nvGraphicFramePr>
        <xdr:cNvPr id="8" name="Chart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0</xdr:colOff>
      <xdr:row>45</xdr:row>
      <xdr:rowOff>0</xdr:rowOff>
    </xdr:from>
    <xdr:to>
      <xdr:col>28</xdr:col>
      <xdr:colOff>0</xdr:colOff>
      <xdr:row>83</xdr:row>
      <xdr:rowOff>66675</xdr:rowOff>
    </xdr:to>
    <xdr:graphicFrame macro="">
      <xdr:nvGraphicFramePr>
        <xdr:cNvPr id="9" name="Chart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88</xdr:row>
      <xdr:rowOff>0</xdr:rowOff>
    </xdr:from>
    <xdr:to>
      <xdr:col>15</xdr:col>
      <xdr:colOff>0</xdr:colOff>
      <xdr:row>126</xdr:row>
      <xdr:rowOff>66675</xdr:rowOff>
    </xdr:to>
    <xdr:graphicFrame macro="">
      <xdr:nvGraphicFramePr>
        <xdr:cNvPr id="10" name="Chart 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9525</xdr:colOff>
      <xdr:row>3</xdr:row>
      <xdr:rowOff>0</xdr:rowOff>
    </xdr:from>
    <xdr:to>
      <xdr:col>15</xdr:col>
      <xdr:colOff>9525</xdr:colOff>
      <xdr:row>40</xdr:row>
      <xdr:rowOff>180975</xdr:rowOff>
    </xdr:to>
    <xdr:graphicFrame macro="">
      <xdr:nvGraphicFramePr>
        <xdr:cNvPr id="2"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3</xdr:row>
      <xdr:rowOff>0</xdr:rowOff>
    </xdr:from>
    <xdr:to>
      <xdr:col>28</xdr:col>
      <xdr:colOff>0</xdr:colOff>
      <xdr:row>40</xdr:row>
      <xdr:rowOff>152400</xdr:rowOff>
    </xdr:to>
    <xdr:graphicFrame macro="">
      <xdr:nvGraphicFramePr>
        <xdr:cNvPr id="3" name="Chart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0</xdr:colOff>
      <xdr:row>3</xdr:row>
      <xdr:rowOff>0</xdr:rowOff>
    </xdr:from>
    <xdr:to>
      <xdr:col>41</xdr:col>
      <xdr:colOff>0</xdr:colOff>
      <xdr:row>40</xdr:row>
      <xdr:rowOff>152400</xdr:rowOff>
    </xdr:to>
    <xdr:graphicFrame macro="">
      <xdr:nvGraphicFramePr>
        <xdr:cNvPr id="7" name="Chart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42</xdr:col>
      <xdr:colOff>0</xdr:colOff>
      <xdr:row>3</xdr:row>
      <xdr:rowOff>0</xdr:rowOff>
    </xdr:from>
    <xdr:to>
      <xdr:col>54</xdr:col>
      <xdr:colOff>0</xdr:colOff>
      <xdr:row>40</xdr:row>
      <xdr:rowOff>152400</xdr:rowOff>
    </xdr:to>
    <xdr:graphicFrame macro="">
      <xdr:nvGraphicFramePr>
        <xdr:cNvPr id="8" name="Chart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68</xdr:col>
      <xdr:colOff>0</xdr:colOff>
      <xdr:row>3</xdr:row>
      <xdr:rowOff>0</xdr:rowOff>
    </xdr:from>
    <xdr:to>
      <xdr:col>80</xdr:col>
      <xdr:colOff>0</xdr:colOff>
      <xdr:row>40</xdr:row>
      <xdr:rowOff>152400</xdr:rowOff>
    </xdr:to>
    <xdr:graphicFrame macro="">
      <xdr:nvGraphicFramePr>
        <xdr:cNvPr id="9" name="Chart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55</xdr:col>
      <xdr:colOff>0</xdr:colOff>
      <xdr:row>3</xdr:row>
      <xdr:rowOff>0</xdr:rowOff>
    </xdr:from>
    <xdr:to>
      <xdr:col>67</xdr:col>
      <xdr:colOff>0</xdr:colOff>
      <xdr:row>40</xdr:row>
      <xdr:rowOff>152400</xdr:rowOff>
    </xdr:to>
    <xdr:graphicFrame macro="">
      <xdr:nvGraphicFramePr>
        <xdr:cNvPr id="10" name="Chart 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81</xdr:col>
      <xdr:colOff>0</xdr:colOff>
      <xdr:row>3</xdr:row>
      <xdr:rowOff>0</xdr:rowOff>
    </xdr:from>
    <xdr:to>
      <xdr:col>93</xdr:col>
      <xdr:colOff>0</xdr:colOff>
      <xdr:row>40</xdr:row>
      <xdr:rowOff>152400</xdr:rowOff>
    </xdr:to>
    <xdr:graphicFrame macro="">
      <xdr:nvGraphicFramePr>
        <xdr:cNvPr id="11" name="Chart 1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94</xdr:col>
      <xdr:colOff>0</xdr:colOff>
      <xdr:row>3</xdr:row>
      <xdr:rowOff>0</xdr:rowOff>
    </xdr:from>
    <xdr:to>
      <xdr:col>106</xdr:col>
      <xdr:colOff>0</xdr:colOff>
      <xdr:row>40</xdr:row>
      <xdr:rowOff>152400</xdr:rowOff>
    </xdr:to>
    <xdr:graphicFrame macro="">
      <xdr:nvGraphicFramePr>
        <xdr:cNvPr id="12" name="Chart 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107</xdr:col>
      <xdr:colOff>0</xdr:colOff>
      <xdr:row>3</xdr:row>
      <xdr:rowOff>0</xdr:rowOff>
    </xdr:from>
    <xdr:to>
      <xdr:col>119</xdr:col>
      <xdr:colOff>0</xdr:colOff>
      <xdr:row>40</xdr:row>
      <xdr:rowOff>152400</xdr:rowOff>
    </xdr:to>
    <xdr:graphicFrame macro="">
      <xdr:nvGraphicFramePr>
        <xdr:cNvPr id="13" name="Chart 1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295275</xdr:colOff>
      <xdr:row>45</xdr:row>
      <xdr:rowOff>9525</xdr:rowOff>
    </xdr:from>
    <xdr:to>
      <xdr:col>14</xdr:col>
      <xdr:colOff>600075</xdr:colOff>
      <xdr:row>83</xdr:row>
      <xdr:rowOff>0</xdr:rowOff>
    </xdr:to>
    <xdr:graphicFrame macro="">
      <xdr:nvGraphicFramePr>
        <xdr:cNvPr id="15" name="Chart 1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0</xdr:colOff>
      <xdr:row>45</xdr:row>
      <xdr:rowOff>0</xdr:rowOff>
    </xdr:from>
    <xdr:to>
      <xdr:col>28</xdr:col>
      <xdr:colOff>0</xdr:colOff>
      <xdr:row>82</xdr:row>
      <xdr:rowOff>180975</xdr:rowOff>
    </xdr:to>
    <xdr:graphicFrame macro="">
      <xdr:nvGraphicFramePr>
        <xdr:cNvPr id="16" name="Chart 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68</xdr:col>
      <xdr:colOff>19050</xdr:colOff>
      <xdr:row>45</xdr:row>
      <xdr:rowOff>19050</xdr:rowOff>
    </xdr:from>
    <xdr:to>
      <xdr:col>80</xdr:col>
      <xdr:colOff>19050</xdr:colOff>
      <xdr:row>83</xdr:row>
      <xdr:rowOff>9525</xdr:rowOff>
    </xdr:to>
    <xdr:graphicFrame macro="">
      <xdr:nvGraphicFramePr>
        <xdr:cNvPr id="18" name="Chart 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29</xdr:col>
      <xdr:colOff>0</xdr:colOff>
      <xdr:row>45</xdr:row>
      <xdr:rowOff>0</xdr:rowOff>
    </xdr:from>
    <xdr:to>
      <xdr:col>41</xdr:col>
      <xdr:colOff>0</xdr:colOff>
      <xdr:row>82</xdr:row>
      <xdr:rowOff>180975</xdr:rowOff>
    </xdr:to>
    <xdr:graphicFrame macro="">
      <xdr:nvGraphicFramePr>
        <xdr:cNvPr id="19" name="Chart 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42</xdr:col>
      <xdr:colOff>0</xdr:colOff>
      <xdr:row>45</xdr:row>
      <xdr:rowOff>0</xdr:rowOff>
    </xdr:from>
    <xdr:to>
      <xdr:col>54</xdr:col>
      <xdr:colOff>0</xdr:colOff>
      <xdr:row>82</xdr:row>
      <xdr:rowOff>180975</xdr:rowOff>
    </xdr:to>
    <xdr:graphicFrame macro="">
      <xdr:nvGraphicFramePr>
        <xdr:cNvPr id="20" name="Chart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55</xdr:col>
      <xdr:colOff>0</xdr:colOff>
      <xdr:row>45</xdr:row>
      <xdr:rowOff>0</xdr:rowOff>
    </xdr:from>
    <xdr:to>
      <xdr:col>67</xdr:col>
      <xdr:colOff>0</xdr:colOff>
      <xdr:row>82</xdr:row>
      <xdr:rowOff>180975</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81</xdr:col>
      <xdr:colOff>0</xdr:colOff>
      <xdr:row>45</xdr:row>
      <xdr:rowOff>0</xdr:rowOff>
    </xdr:from>
    <xdr:to>
      <xdr:col>93</xdr:col>
      <xdr:colOff>0</xdr:colOff>
      <xdr:row>82</xdr:row>
      <xdr:rowOff>180975</xdr:rowOff>
    </xdr:to>
    <xdr:graphicFrame macro="">
      <xdr:nvGraphicFramePr>
        <xdr:cNvPr id="22" name="Chart 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94</xdr:col>
      <xdr:colOff>0</xdr:colOff>
      <xdr:row>45</xdr:row>
      <xdr:rowOff>0</xdr:rowOff>
    </xdr:from>
    <xdr:to>
      <xdr:col>106</xdr:col>
      <xdr:colOff>0</xdr:colOff>
      <xdr:row>82</xdr:row>
      <xdr:rowOff>180975</xdr:rowOff>
    </xdr:to>
    <xdr:graphicFrame macro="">
      <xdr:nvGraphicFramePr>
        <xdr:cNvPr id="23" name="Chart 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107</xdr:col>
      <xdr:colOff>0</xdr:colOff>
      <xdr:row>45</xdr:row>
      <xdr:rowOff>0</xdr:rowOff>
    </xdr:from>
    <xdr:to>
      <xdr:col>119</xdr:col>
      <xdr:colOff>0</xdr:colOff>
      <xdr:row>82</xdr:row>
      <xdr:rowOff>180975</xdr:rowOff>
    </xdr:to>
    <xdr:graphicFrame macro="">
      <xdr:nvGraphicFramePr>
        <xdr:cNvPr id="24" name="Chart 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xdr:col>
      <xdr:colOff>0</xdr:colOff>
      <xdr:row>86</xdr:row>
      <xdr:rowOff>0</xdr:rowOff>
    </xdr:from>
    <xdr:to>
      <xdr:col>15</xdr:col>
      <xdr:colOff>0</xdr:colOff>
      <xdr:row>124</xdr:row>
      <xdr:rowOff>9525</xdr:rowOff>
    </xdr:to>
    <xdr:graphicFrame macro="">
      <xdr:nvGraphicFramePr>
        <xdr:cNvPr id="25" name="Chart 2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29</xdr:col>
      <xdr:colOff>0</xdr:colOff>
      <xdr:row>86</xdr:row>
      <xdr:rowOff>0</xdr:rowOff>
    </xdr:from>
    <xdr:to>
      <xdr:col>41</xdr:col>
      <xdr:colOff>0</xdr:colOff>
      <xdr:row>124</xdr:row>
      <xdr:rowOff>9525</xdr:rowOff>
    </xdr:to>
    <xdr:graphicFrame macro="">
      <xdr:nvGraphicFramePr>
        <xdr:cNvPr id="27" name="Chart 2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16</xdr:col>
      <xdr:colOff>0</xdr:colOff>
      <xdr:row>86</xdr:row>
      <xdr:rowOff>0</xdr:rowOff>
    </xdr:from>
    <xdr:to>
      <xdr:col>28</xdr:col>
      <xdr:colOff>0</xdr:colOff>
      <xdr:row>124</xdr:row>
      <xdr:rowOff>9525</xdr:rowOff>
    </xdr:to>
    <xdr:graphicFrame macro="">
      <xdr:nvGraphicFramePr>
        <xdr:cNvPr id="28" name="Chart 2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42</xdr:col>
      <xdr:colOff>0</xdr:colOff>
      <xdr:row>86</xdr:row>
      <xdr:rowOff>0</xdr:rowOff>
    </xdr:from>
    <xdr:to>
      <xdr:col>54</xdr:col>
      <xdr:colOff>0</xdr:colOff>
      <xdr:row>124</xdr:row>
      <xdr:rowOff>9525</xdr:rowOff>
    </xdr:to>
    <xdr:graphicFrame macro="">
      <xdr:nvGraphicFramePr>
        <xdr:cNvPr id="29" name="Chart 2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19050</xdr:colOff>
      <xdr:row>3</xdr:row>
      <xdr:rowOff>9524</xdr:rowOff>
    </xdr:from>
    <xdr:to>
      <xdr:col>15</xdr:col>
      <xdr:colOff>19050</xdr:colOff>
      <xdr:row>40</xdr:row>
      <xdr:rowOff>152399</xdr:rowOff>
    </xdr:to>
    <xdr:graphicFrame macro="">
      <xdr:nvGraphicFramePr>
        <xdr:cNvPr id="2"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19050</xdr:colOff>
      <xdr:row>3</xdr:row>
      <xdr:rowOff>28574</xdr:rowOff>
    </xdr:from>
    <xdr:to>
      <xdr:col>28</xdr:col>
      <xdr:colOff>19050</xdr:colOff>
      <xdr:row>40</xdr:row>
      <xdr:rowOff>171449</xdr:rowOff>
    </xdr:to>
    <xdr:graphicFrame macro="">
      <xdr:nvGraphicFramePr>
        <xdr:cNvPr id="4"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44</xdr:row>
      <xdr:rowOff>19050</xdr:rowOff>
    </xdr:from>
    <xdr:to>
      <xdr:col>15</xdr:col>
      <xdr:colOff>0</xdr:colOff>
      <xdr:row>82</xdr:row>
      <xdr:rowOff>9525</xdr:rowOff>
    </xdr:to>
    <xdr:graphicFrame macro="">
      <xdr:nvGraphicFramePr>
        <xdr:cNvPr id="5" name="Chart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44</xdr:row>
      <xdr:rowOff>0</xdr:rowOff>
    </xdr:from>
    <xdr:to>
      <xdr:col>28</xdr:col>
      <xdr:colOff>0</xdr:colOff>
      <xdr:row>81</xdr:row>
      <xdr:rowOff>180975</xdr:rowOff>
    </xdr:to>
    <xdr:graphicFrame macro="">
      <xdr:nvGraphicFramePr>
        <xdr:cNvPr id="7" name="Chart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9525</xdr:colOff>
      <xdr:row>4</xdr:row>
      <xdr:rowOff>9525</xdr:rowOff>
    </xdr:from>
    <xdr:to>
      <xdr:col>15</xdr:col>
      <xdr:colOff>9525</xdr:colOff>
      <xdr:row>42</xdr:row>
      <xdr:rowOff>38100</xdr:rowOff>
    </xdr:to>
    <xdr:graphicFrame macro="">
      <xdr:nvGraphicFramePr>
        <xdr:cNvPr id="2"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9525</xdr:colOff>
      <xdr:row>45</xdr:row>
      <xdr:rowOff>19050</xdr:rowOff>
    </xdr:from>
    <xdr:to>
      <xdr:col>15</xdr:col>
      <xdr:colOff>9525</xdr:colOff>
      <xdr:row>83</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9525</xdr:colOff>
      <xdr:row>5</xdr:row>
      <xdr:rowOff>9525</xdr:rowOff>
    </xdr:from>
    <xdr:to>
      <xdr:col>15</xdr:col>
      <xdr:colOff>9525</xdr:colOff>
      <xdr:row>43</xdr:row>
      <xdr:rowOff>38100</xdr:rowOff>
    </xdr:to>
    <xdr:graphicFrame macro="">
      <xdr:nvGraphicFramePr>
        <xdr:cNvPr id="2"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9525</xdr:colOff>
      <xdr:row>46</xdr:row>
      <xdr:rowOff>19050</xdr:rowOff>
    </xdr:from>
    <xdr:to>
      <xdr:col>15</xdr:col>
      <xdr:colOff>9525</xdr:colOff>
      <xdr:row>84</xdr:row>
      <xdr:rowOff>85725</xdr:rowOff>
    </xdr:to>
    <xdr:graphicFrame macro="">
      <xdr:nvGraphicFramePr>
        <xdr:cNvPr id="3" name="Chart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88</xdr:row>
      <xdr:rowOff>28575</xdr:rowOff>
    </xdr:from>
    <xdr:to>
      <xdr:col>15</xdr:col>
      <xdr:colOff>0</xdr:colOff>
      <xdr:row>126</xdr:row>
      <xdr:rowOff>66675</xdr:rowOff>
    </xdr:to>
    <xdr:graphicFrame macro="">
      <xdr:nvGraphicFramePr>
        <xdr:cNvPr id="5" name="Chart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9525</xdr:colOff>
      <xdr:row>130</xdr:row>
      <xdr:rowOff>19050</xdr:rowOff>
    </xdr:from>
    <xdr:to>
      <xdr:col>15</xdr:col>
      <xdr:colOff>9525</xdr:colOff>
      <xdr:row>168</xdr:row>
      <xdr:rowOff>28575</xdr:rowOff>
    </xdr:to>
    <xdr:graphicFrame macro="">
      <xdr:nvGraphicFramePr>
        <xdr:cNvPr id="6" name="Chart 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creativecommons.org/licenses/by-nc/4.0/"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hyperlink" Target="http://www.cisss-bsl.gouv.qc.ca/sites/default/files/fichier/rapport_de_la_p.-d.g._sur_les_soins_de_fin_de_vie.pdf" TargetMode="External"/><Relationship Id="rId2" Type="http://schemas.openxmlformats.org/officeDocument/2006/relationships/hyperlink" Target="http://www.cisss-bsl.gouv.qc.ca/sites/default/files/fichier/rapprot_de_la_p.-d.g_sur_les_soins_de_fin_de_vie.pdf" TargetMode="External"/><Relationship Id="rId1" Type="http://schemas.openxmlformats.org/officeDocument/2006/relationships/hyperlink" Target="http://www.cisss-bsl.gouv.qc.ca/sites/default/files/fichier/rapport_de_la_pdg_sur_les_soins_de_fins_de_vie.pdf" TargetMode="External"/><Relationship Id="rId5" Type="http://schemas.openxmlformats.org/officeDocument/2006/relationships/hyperlink" Target="https://www.cisss-bsl.gouv.qc.ca/sites/default/files/fichier/07.06_rapport_pdg_soins_fin_de_vie.tableau.v2_dec_2017.pdf" TargetMode="External"/><Relationship Id="rId4" Type="http://schemas.openxmlformats.org/officeDocument/2006/relationships/hyperlink" Target="http://www.cisss-bsl.gouv.qc.ca/"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www.santesaglac.com/soins-et-services/soins-palliatifs-et-de-fin-de-vie?download=838:rapport-concernant-les-soins-de-fin-de-vie-juin-2017" TargetMode="External"/><Relationship Id="rId2" Type="http://schemas.openxmlformats.org/officeDocument/2006/relationships/hyperlink" Target="http://www.santesaglac.com/documentation/category/131-soins-de-fin-de-vie?download=781:application-de-la-politique-concernant-les-soins-de-fin-de-vie" TargetMode="External"/><Relationship Id="rId1" Type="http://schemas.openxmlformats.org/officeDocument/2006/relationships/hyperlink" Target="http://www.santesaglac.com/documentation/category/131-soins-de-fin-de-vie?download=693:application-de-la-politique-concernant-les-soins-de-fin-de-vie-rapport-du-directeur-general-au-conseil-d-administration-de-l-etablissement-et-a-la-commission-sur-les-so" TargetMode="External"/><Relationship Id="rId5" Type="http://schemas.openxmlformats.org/officeDocument/2006/relationships/hyperlink" Target="http://www.santesaglac.com/soins-et-services/soins-palliatifs-et-de-fin-de-vie?download=909:rapport-concernant-les-soins-de-fin-de-vie-du-10-juin-2017-au-10-decembre-2017" TargetMode="External"/><Relationship Id="rId4" Type="http://schemas.openxmlformats.org/officeDocument/2006/relationships/hyperlink" Target="http://www.santesaglac.com/"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www.ciusss-capitalenationale.gouv.qc.ca/sites/default/files/7.3-reddition_de_comptes_soins_de_fin_de_vie.pdf" TargetMode="External"/><Relationship Id="rId2" Type="http://schemas.openxmlformats.org/officeDocument/2006/relationships/hyperlink" Target="http://www.ciusss-capitalenationale.gouv.qc.ca/sites/default/files/politique_spfv.tableau_2016-09-01.pdf" TargetMode="External"/><Relationship Id="rId1" Type="http://schemas.openxmlformats.org/officeDocument/2006/relationships/hyperlink" Target="http://www.ciusss-capitalenationale.gouv.qc.ca/sites/default/files/rapport_politique_soins_fin_vie_ca_ciusss-cn_2016-06-14_final.pdf" TargetMode="External"/><Relationship Id="rId5" Type="http://schemas.openxmlformats.org/officeDocument/2006/relationships/hyperlink" Target="http://www.ciusss-capitalenationale.gouv.qc.ca/sites/default/files/rapport_politique_spfv_ciussscn_juin-dec_2017_ca_12dec2017_0.pdf" TargetMode="External"/><Relationship Id="rId4" Type="http://schemas.openxmlformats.org/officeDocument/2006/relationships/hyperlink" Target="http://www.ciusss-capitalenationale.gouv.qc.ca/"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chudequebec.ca/getmedia/73e5e7e6-aadc-4d98-86ba-134b24754a4f/2017-06-09_SFV_RAP_PDG.aspx" TargetMode="External"/><Relationship Id="rId2" Type="http://schemas.openxmlformats.org/officeDocument/2006/relationships/hyperlink" Target="https://www.chudequebec.ca/getmedia/7146f7d3-26eb-4ca0-b060-381c8a59666a/rapport_soins_fin_vie_juin_dec2016.aspx" TargetMode="External"/><Relationship Id="rId1" Type="http://schemas.openxmlformats.org/officeDocument/2006/relationships/hyperlink" Target="https://www.chudequebec.ca/getmedia/02bfcb92-5a94-474f-9ff9-bced589b4ba0/rap-aide-med-a-mourrir.aspx" TargetMode="External"/><Relationship Id="rId5" Type="http://schemas.openxmlformats.org/officeDocument/2006/relationships/hyperlink" Target="https://www.chudequebec.ca/getmedia/5a6f26e1-a469-4876-b196-b2f1dc102c56/2017-06-10_au_2017-12-09_TAB_RAPP_PDG_CSFV.aspx" TargetMode="External"/><Relationship Id="rId4" Type="http://schemas.openxmlformats.org/officeDocument/2006/relationships/hyperlink" Target="http://www.chudequebec.ca/accueil.aspx"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iucpq.qc.ca/sites/default/files/rapport_soins_fin_vie_iucpq-ul_2016-12-10_au_2017-06-09.pdf" TargetMode="External"/><Relationship Id="rId2" Type="http://schemas.openxmlformats.org/officeDocument/2006/relationships/hyperlink" Target="http://iucpq.qc.ca/sites/default/files/rapport_iucpq-ul_soins_de_fin_de_vie_10_juin_au_9_dec_2016.pdf" TargetMode="External"/><Relationship Id="rId1" Type="http://schemas.openxmlformats.org/officeDocument/2006/relationships/hyperlink" Target="http://iucpq.qc.ca/sites/default/files/ca2016-06-14_13.3a.pdf" TargetMode="External"/><Relationship Id="rId5" Type="http://schemas.openxmlformats.org/officeDocument/2006/relationships/hyperlink" Target="http://iucpq.qc.ca/sites/default/files/16-mu-00385_iucpq-ul_sfv_reddition_de_compte_10_decembre_2017.pdf" TargetMode="External"/><Relationship Id="rId4" Type="http://schemas.openxmlformats.org/officeDocument/2006/relationships/hyperlink" Target="http://iucpq.qc.ca/fr"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tatbel.fgov.be/fr/binaries/BE%20Mortalit%C3%A9%20g%C3%A9n%C3%A9rale_2015_FR_tcm326-268221.xls" TargetMode="External"/><Relationship Id="rId18" Type="http://schemas.openxmlformats.org/officeDocument/2006/relationships/hyperlink" Target="http://www.stat.gouv.qc.ca/statistiques/profils/region_02/region_02_00_an.htm" TargetMode="External"/><Relationship Id="rId26" Type="http://schemas.openxmlformats.org/officeDocument/2006/relationships/hyperlink" Target="http://www.stat.gouv.qc.ca/statistiques/profils/region_10/region_10_00_an.htm" TargetMode="External"/><Relationship Id="rId39" Type="http://schemas.openxmlformats.org/officeDocument/2006/relationships/hyperlink" Target="http://nrbhss.gouv.qc.ca/en/communities" TargetMode="External"/><Relationship Id="rId3" Type="http://schemas.openxmlformats.org/officeDocument/2006/relationships/hyperlink" Target="http://ec.europa.eu/eurostat/tgm/table.do?tab=table&amp;init=1&amp;language=en&amp;pcode=tps00001&amp;plugin=1" TargetMode="External"/><Relationship Id="rId21" Type="http://schemas.openxmlformats.org/officeDocument/2006/relationships/hyperlink" Target="http://www.stat.gouv.qc.ca/statistiques/profils/region_05/region_05_00_an.htm" TargetMode="External"/><Relationship Id="rId34" Type="http://schemas.openxmlformats.org/officeDocument/2006/relationships/hyperlink" Target="http://www.stat.gouv.qc.ca/statistiques/population-demographie/deces-mortalite/320a_t.htm" TargetMode="External"/><Relationship Id="rId42" Type="http://schemas.openxmlformats.org/officeDocument/2006/relationships/hyperlink" Target="https://www.inspq.qc.ca/sites/default/files/publications/2345_mortalite_suicide_quebec_2018.pdf" TargetMode="External"/><Relationship Id="rId47" Type="http://schemas.openxmlformats.org/officeDocument/2006/relationships/hyperlink" Target="https://www.euthanasiecommissie.nl/actueel/nieuws/2018/maart/7/vijftien-jaar-euthanasiewet-belangrijkste-cijfers-2017" TargetMode="External"/><Relationship Id="rId50" Type="http://schemas.openxmlformats.org/officeDocument/2006/relationships/hyperlink" Target="https://opendata.cbs.nl/" TargetMode="External"/><Relationship Id="rId7" Type="http://schemas.openxmlformats.org/officeDocument/2006/relationships/hyperlink" Target="http://appsso.eurostat.ec.europa.eu/nui/show.do?dataset=hlth_cd_anr&amp;lang=en" TargetMode="External"/><Relationship Id="rId12" Type="http://schemas.openxmlformats.org/officeDocument/2006/relationships/hyperlink" Target="http://statline.cbs.nl/Statweb/publication/?DM=SLEN&amp;PA=7022ENG&amp;D1=0&amp;D2=0&amp;D3=a&amp;D4=51-65&amp;LA=EN&amp;HDR=G1,G2&amp;STB=G3,T&amp;VW=T" TargetMode="External"/><Relationship Id="rId17" Type="http://schemas.openxmlformats.org/officeDocument/2006/relationships/hyperlink" Target="http://www.stat.gouv.qc.ca/statistiques/profils/region_01/region_01_00_an.htm" TargetMode="External"/><Relationship Id="rId25" Type="http://schemas.openxmlformats.org/officeDocument/2006/relationships/hyperlink" Target="http://www.stat.gouv.qc.ca/statistiques/profils/region_09/region_09_00_an.htm" TargetMode="External"/><Relationship Id="rId33" Type="http://schemas.openxmlformats.org/officeDocument/2006/relationships/hyperlink" Target="http://www.stat.gouv.qc.ca/statistiques/population-demographie/deces-mortalite/320a_t.htm" TargetMode="External"/><Relationship Id="rId38" Type="http://schemas.openxmlformats.org/officeDocument/2006/relationships/hyperlink" Target="http://www.creehealth.org/about-us" TargetMode="External"/><Relationship Id="rId46" Type="http://schemas.openxmlformats.org/officeDocument/2006/relationships/hyperlink" Target="http://statbel.fgov.be/sites/default/files/2018-01/BE_COD_2015_FR_v1.xls" TargetMode="External"/><Relationship Id="rId2" Type="http://schemas.openxmlformats.org/officeDocument/2006/relationships/hyperlink" Target="http://ec.europa.eu/eurostat/tgm/table.do?tab=table&amp;init=1&amp;language=en&amp;pcode=tps00001&amp;plugin=1" TargetMode="External"/><Relationship Id="rId16" Type="http://schemas.openxmlformats.org/officeDocument/2006/relationships/hyperlink" Target="http://www.statcan.gc.ca/tables-tableaux/sum-som/l01/cst01/legal12a-eng.htm" TargetMode="External"/><Relationship Id="rId20" Type="http://schemas.openxmlformats.org/officeDocument/2006/relationships/hyperlink" Target="http://www.stat.gouv.qc.ca/statistiques/profils/region_04/region_04_00_an.htm" TargetMode="External"/><Relationship Id="rId29" Type="http://schemas.openxmlformats.org/officeDocument/2006/relationships/hyperlink" Target="http://www.stat.gouv.qc.ca/statistiques/profils/region_15/region_15_00_an.htm" TargetMode="External"/><Relationship Id="rId41" Type="http://schemas.openxmlformats.org/officeDocument/2006/relationships/hyperlink" Target="http://www.stat.gouv.qc.ca/statistiques/profils/region_12/region_12_00_an.htm" TargetMode="External"/><Relationship Id="rId1" Type="http://schemas.openxmlformats.org/officeDocument/2006/relationships/hyperlink" Target="http://www.creehealth.org/about-us" TargetMode="External"/><Relationship Id="rId6" Type="http://schemas.openxmlformats.org/officeDocument/2006/relationships/hyperlink" Target="http://nrbhss.gouv.qc.ca/en/communities" TargetMode="External"/><Relationship Id="rId11" Type="http://schemas.openxmlformats.org/officeDocument/2006/relationships/hyperlink" Target="http://statline.cbs.nl/Statweb/publication/?DM=SLEN&amp;PA=7233ENG&amp;D1=0&amp;D2=0&amp;D3=0&amp;D4=0%2c4%2c9%2c14%2c(l-1)-l&amp;LA=EN&amp;VW=T" TargetMode="External"/><Relationship Id="rId24" Type="http://schemas.openxmlformats.org/officeDocument/2006/relationships/hyperlink" Target="http://www.stat.gouv.qc.ca/statistiques/profils/region_08/region_08_00_an.htm" TargetMode="External"/><Relationship Id="rId32" Type="http://schemas.openxmlformats.org/officeDocument/2006/relationships/hyperlink" Target="http://www.stat.gouv.qc.ca/statistiques/population-demographie/deces-mortalite/320a_t.htm" TargetMode="External"/><Relationship Id="rId37" Type="http://schemas.openxmlformats.org/officeDocument/2006/relationships/hyperlink" Target="http://www.stat.gouv.qc.ca/statistiques/profils/region_17/region_17_00_an.htm" TargetMode="External"/><Relationship Id="rId40" Type="http://schemas.openxmlformats.org/officeDocument/2006/relationships/hyperlink" Target="http://www.stat.gouv.qc.ca/statistiques/profils/region_14/region_14_00_an.htm" TargetMode="External"/><Relationship Id="rId45" Type="http://schemas.openxmlformats.org/officeDocument/2006/relationships/hyperlink" Target="http://appsso.eurostat.ec.europa.eu/nui/show.do?dataset=hlth_cd_aro&amp;lang=en" TargetMode="External"/><Relationship Id="rId5" Type="http://schemas.openxmlformats.org/officeDocument/2006/relationships/hyperlink" Target="http://ec.europa.eu/eurostat/tgm/table.do?tab=table&amp;init=1&amp;language=en&amp;pcode=tps00001&amp;plugin=1" TargetMode="External"/><Relationship Id="rId15" Type="http://schemas.openxmlformats.org/officeDocument/2006/relationships/hyperlink" Target="http://www.stat.gouv.qc.ca/statistiques/population-demographie/deces-mortalite/301.htm" TargetMode="External"/><Relationship Id="rId23" Type="http://schemas.openxmlformats.org/officeDocument/2006/relationships/hyperlink" Target="http://www.stat.gouv.qc.ca/statistiques/profils/region_07/region_07_00_an.htm" TargetMode="External"/><Relationship Id="rId28" Type="http://schemas.openxmlformats.org/officeDocument/2006/relationships/hyperlink" Target="http://www.stat.gouv.qc.ca/statistiques/profils/region_13/region_13_00_an.htm" TargetMode="External"/><Relationship Id="rId36" Type="http://schemas.openxmlformats.org/officeDocument/2006/relationships/hyperlink" Target="http://www.stat.gouv.qc.ca/statistiques/population-demographie/deces-mortalite/320a_t.htm" TargetMode="External"/><Relationship Id="rId49" Type="http://schemas.openxmlformats.org/officeDocument/2006/relationships/hyperlink" Target="http://statline.cbs.nl/Statweb/publication/?DM=SLEN&amp;PA=7022ENG&amp;D1=0&amp;D2=0&amp;D3=a&amp;D4=51-65&amp;LA=EN&amp;HDR=G1,G2&amp;STB=G3,T&amp;VW=T" TargetMode="External"/><Relationship Id="rId10" Type="http://schemas.openxmlformats.org/officeDocument/2006/relationships/hyperlink" Target="http://appsso.eurostat.ec.europa.eu/nui/show.do?dataset=hlth_cd_aro&amp;lang=en" TargetMode="External"/><Relationship Id="rId19" Type="http://schemas.openxmlformats.org/officeDocument/2006/relationships/hyperlink" Target="http://www.stat.gouv.qc.ca/statistiques/profils/region_03/region_03_00_an.htm" TargetMode="External"/><Relationship Id="rId31" Type="http://schemas.openxmlformats.org/officeDocument/2006/relationships/hyperlink" Target="http://www.stat.gouv.qc.ca/statistiques/population-demographie/deces-mortalite/320a_t.htm" TargetMode="External"/><Relationship Id="rId44" Type="http://schemas.openxmlformats.org/officeDocument/2006/relationships/hyperlink" Target="http://appsso.eurostat.ec.europa.eu/nui/show.do?dataset=hlth_cd_anr&amp;lang=en" TargetMode="External"/><Relationship Id="rId4" Type="http://schemas.openxmlformats.org/officeDocument/2006/relationships/hyperlink" Target="http://ec.europa.eu/eurostat/tgm/table.do?tab=table&amp;init=1&amp;language=en&amp;pcode=tps00001&amp;plugin=1" TargetMode="External"/><Relationship Id="rId9" Type="http://schemas.openxmlformats.org/officeDocument/2006/relationships/hyperlink" Target="http://appsso.eurostat.ec.europa.eu/nui/show.do?dataset=hlth_cd_anr&amp;lang=en" TargetMode="External"/><Relationship Id="rId14" Type="http://schemas.openxmlformats.org/officeDocument/2006/relationships/hyperlink" Target="http://www5.statcan.gc.ca/cansim/a26?id=510001" TargetMode="External"/><Relationship Id="rId22" Type="http://schemas.openxmlformats.org/officeDocument/2006/relationships/hyperlink" Target="http://www.stat.gouv.qc.ca/statistiques/profils/region_06/region_06_00_an.htm" TargetMode="External"/><Relationship Id="rId27" Type="http://schemas.openxmlformats.org/officeDocument/2006/relationships/hyperlink" Target="http://www.stat.gouv.qc.ca/statistiques/profils/region_11/region_11_00_an.htm" TargetMode="External"/><Relationship Id="rId30" Type="http://schemas.openxmlformats.org/officeDocument/2006/relationships/hyperlink" Target="http://www.stat.gouv.qc.ca/statistiques/profils/region_16/region_16_00_an.htm" TargetMode="External"/><Relationship Id="rId35" Type="http://schemas.openxmlformats.org/officeDocument/2006/relationships/hyperlink" Target="http://www.stat.gouv.qc.ca/statistiques/population-demographie/deces-mortalite/320a_t.htm" TargetMode="External"/><Relationship Id="rId43" Type="http://schemas.openxmlformats.org/officeDocument/2006/relationships/hyperlink" Target="https://www.inspq.qc.ca/sites/default/files/publications/2345_mortalite_suicide_quebec_2018.pdf" TargetMode="External"/><Relationship Id="rId48" Type="http://schemas.openxmlformats.org/officeDocument/2006/relationships/hyperlink" Target="https://www.euthanasiecommissie.nl/actueel/nieuws/2018/maart/7/vijftien-jaar-euthanasiewet-belangrijkste-cijfers-2017" TargetMode="External"/><Relationship Id="rId8" Type="http://schemas.openxmlformats.org/officeDocument/2006/relationships/hyperlink" Target="http://appsso.eurostat.ec.europa.eu/nui/show.do?dataset=hlth_cd_aro&amp;lang=en" TargetMode="External"/><Relationship Id="rId5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hyperlink" Target="http://ciusssmcq.ca/Content/Client/Librairie/REG04_rapport_du_PDG_Politique-soins-fin-vie__10_dec_2016_au_9_juin_2017.pdf" TargetMode="External"/><Relationship Id="rId2" Type="http://schemas.openxmlformats.org/officeDocument/2006/relationships/hyperlink" Target="http://ciusssmcq.ca/Content/Client/Librairie/Documents/REG04_rapport_du_PDG_final_10_juin_2016_au_9_decembre_2016_ca_20_dec.pdf" TargetMode="External"/><Relationship Id="rId1" Type="http://schemas.openxmlformats.org/officeDocument/2006/relationships/hyperlink" Target="http://ciusssmcq.ca/telechargement/246/rapport-du-directeur-general-du-conseil-d-administration-de-l-etablissement-et-a" TargetMode="External"/><Relationship Id="rId5" Type="http://schemas.openxmlformats.org/officeDocument/2006/relationships/hyperlink" Target="http://ciusssmcq.ca/telechargement/657/rapport-du-directeur-general-au-conseil-d-administration-de-l-etablissement-et-a/" TargetMode="External"/><Relationship Id="rId4" Type="http://schemas.openxmlformats.org/officeDocument/2006/relationships/hyperlink" Target="http://ciusssmcq.ca/"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www.santeestrie.qc.ca/clients/CIUSSSE-CHUS/medias-publications/publication/rapports/Rapport-soins-fin-vie-2017-07-28.pdf" TargetMode="External"/><Relationship Id="rId2" Type="http://schemas.openxmlformats.org/officeDocument/2006/relationships/hyperlink" Target="http://www.santeestrie.qc.ca/clients/CIUSSSE-CHUS/medias-publications/publication/rapports/Rapport_Soins_fin_vie-2016-12-10.pdf" TargetMode="External"/><Relationship Id="rId1" Type="http://schemas.openxmlformats.org/officeDocument/2006/relationships/hyperlink" Target="http://www.santeestrie.qc.ca/clients/CIUSSSE-CHUS/medias-publications/publication/rapports/CIUSSS_Estrie_CHUS_Rapport_Soins_fin_vie_2016-06-10.pdf" TargetMode="External"/><Relationship Id="rId5" Type="http://schemas.openxmlformats.org/officeDocument/2006/relationships/hyperlink" Target="https://www.santeestrie.qc.ca/clients/CIUSSSE-CHUS/medias-publications/publication/rapports/Rapport_Soins-fin-vie-2017-12-10.pdf" TargetMode="External"/><Relationship Id="rId4" Type="http://schemas.openxmlformats.org/officeDocument/2006/relationships/hyperlink" Target="https://www.santeestrie.qc.ca/"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www.ciusss-centreouestmtl.gouv.qc.ca/fileadmin/ciusss_coim/Soins_et_services/Soins_de_fin_de_vie/Rapport%20sur%20l%27application%20de%20la%20politique%20concernant%20les%20soins%20de%20fin%20devie-%20Juin%202017.pdf" TargetMode="External"/><Relationship Id="rId2" Type="http://schemas.openxmlformats.org/officeDocument/2006/relationships/hyperlink" Target="http://www.ciusss-centreouestmtl.gouv.qc.ca/fileadmin/ciusss_coim/Soins_et_services/Soins_de_fin_de_vie/16-MU-00385_PJ_Tab_appli_polit_concer_SFV_10_juin_2016_au_10_decembre_2016dec_Version_Internet.pdf" TargetMode="External"/><Relationship Id="rId1" Type="http://schemas.openxmlformats.org/officeDocument/2006/relationships/hyperlink" Target="http://www.ciusss-centreouestmtl.gouv.qc.ca/fileadmin/ciusss_coim/Soins_et_services/Soins_de_fin_de_vie/16-MU-00385_PJ_Tab_appli_polit_concer_SFV__juin_2016version_site_internet.pdf" TargetMode="External"/><Relationship Id="rId5" Type="http://schemas.openxmlformats.org/officeDocument/2006/relationships/hyperlink" Target="http://ciusss-centreouestmtl.gouv.qc.ca/fileadmin/ciusss_coim/Soins_et_services/Soins_de_fin_de_vie/Rapport_sur_l_application_de_la_politique_concernant_les_soins_de_fin_de_vie-_Decembre_2017.pdf" TargetMode="External"/><Relationship Id="rId4" Type="http://schemas.openxmlformats.org/officeDocument/2006/relationships/hyperlink" Target="http://www.ciusss-centreouestmtl.gouv.qc.ca/"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ciusss-centresudmtl.gouv.qc.ca/fileadmin/ciusss_ceim/Menu/LeCIUSSS/Documentation/Rapports/Rapport_soins_de_fin_de_vie/2017_06_09_RapportFinVie.pdf" TargetMode="External"/><Relationship Id="rId2" Type="http://schemas.openxmlformats.org/officeDocument/2006/relationships/hyperlink" Target="https://www.ciusss-centresudmtl.gouv.qc.ca/fileadmin/ciusss_ceim/Menu/LeCIUSSS/Documentation/Rapports/Rapport_soins_de_fin_de_vie/13.1_PJ_Rapport_soins_de_fin_de_vie.pdf" TargetMode="External"/><Relationship Id="rId1" Type="http://schemas.openxmlformats.org/officeDocument/2006/relationships/hyperlink" Target="https://www.ciusss-centresudmtl.gouv.qc.ca/fileadmin/ciusss_ceim/Menu/LeCIUSSS/Documentation/Rapports/Rapport_soins_de_fin_de_vie/20160705_Rapport_soins_de_fin_de_vie.pdf" TargetMode="External"/><Relationship Id="rId5" Type="http://schemas.openxmlformats.org/officeDocument/2006/relationships/hyperlink" Target="https://ciusss-centresudmtl.gouv.qc.ca/fileadmin/ciusss_ceim/Menu/LeCIUSSS/Documentation/Rapports/RapportFinVie/2017_12_09_RapportFinVie.pdf" TargetMode="External"/><Relationship Id="rId4" Type="http://schemas.openxmlformats.org/officeDocument/2006/relationships/hyperlink" Target="https://www.ciusss-centresudmtl.gouv.qc.ca/"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www.chumontreal.qc.ca/sites/default/files/documents/A_propos/CA/tableau_msss-soins_de_fin_de_vie_decembre_2016_mod.pdf" TargetMode="External"/><Relationship Id="rId2" Type="http://schemas.openxmlformats.org/officeDocument/2006/relationships/hyperlink" Target="http://www.chumontreal.qc.ca/sites/default/files/documents/A_propos/CA/16-mu-00385_pj_tab_appli_polit_concer_sfv_dec2015_25mai2016_corrige_28chum29.pdf" TargetMode="External"/><Relationship Id="rId1" Type="http://schemas.openxmlformats.org/officeDocument/2006/relationships/hyperlink" Target="http://www.chumontreal.qc.ca/" TargetMode="External"/><Relationship Id="rId5" Type="http://schemas.openxmlformats.org/officeDocument/2006/relationships/hyperlink" Target="http://www.chumontreal.qc.ca/sites/default/files/documents/A_propos/CA/180206_chum_tableau_msss_soins_fin_de_vie.pdf" TargetMode="External"/><Relationship Id="rId4" Type="http://schemas.openxmlformats.org/officeDocument/2006/relationships/hyperlink" Target="http://www.chumontreal.qc.ca/sites/default/files/documents/A_propos/CA/20170616_chum_tableau_msss_juin_2017.xl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ciusss-estmtl.gouv.qc.ca/wp-content/uploads/2017/01/SoinsDeFinDeVie_rapport.pdf" TargetMode="External"/><Relationship Id="rId2" Type="http://schemas.openxmlformats.org/officeDocument/2006/relationships/hyperlink" Target="http://ciusss-estmtl.gouv.qc.ca/wp-content/uploads/2016/08/Soins-de-fin-de-vie_Rapport_PDG_Dec2016-Intranet-m&#233;dias-Final.pdf" TargetMode="External"/><Relationship Id="rId1" Type="http://schemas.openxmlformats.org/officeDocument/2006/relationships/hyperlink" Target="file:///C:\Users\Project\AppData\Roaming\Microsoft\Excel\Est-de-l'&#206;le-de-Montr&#233;al-06" TargetMode="External"/><Relationship Id="rId5" Type="http://schemas.openxmlformats.org/officeDocument/2006/relationships/hyperlink" Target="http://ciusss-estmtl.gouv.qc.ca/wp-content/uploads/2017/12/Rapport-PDG-CSFV_12-2017.pdf" TargetMode="External"/><Relationship Id="rId4" Type="http://schemas.openxmlformats.org/officeDocument/2006/relationships/hyperlink" Target="http://ciusss-estmtl.gouv.qc.ca/"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icm-mhi.org/sites/www.icm-mhi.com/files/docs/Politiques/16-mu-00385_pj_tab_appli_polit_concer_sfv_icm_10_dec_2016_au_9juin2017_-_.pdf" TargetMode="External"/><Relationship Id="rId2" Type="http://schemas.openxmlformats.org/officeDocument/2006/relationships/hyperlink" Target="https://www.icm-mhi.org/sites/www.icm-mhi.com/files/docs/Politiques/16-mu-00385_pj_tab_appli_polit_concer_sfv_icm_10juin_au_9dec2016.pdf" TargetMode="External"/><Relationship Id="rId1" Type="http://schemas.openxmlformats.org/officeDocument/2006/relationships/hyperlink" Target="https://www.icm-mhi.org/sites/www.icm-mhi.com/files/docs/Politiques/16-mu-00385_pj_tab_appli_polit_concer_sfv_icm_10dec2015_au_9_juin2016.pdf" TargetMode="External"/><Relationship Id="rId5" Type="http://schemas.openxmlformats.org/officeDocument/2006/relationships/hyperlink" Target="https://www.icm-mhi.org/sites/default/files/docs/Politiques/16-mu-00385_pj_tab_appli_polit_concer_sfv_icm_10_juin_au_9_dec_2017.pdf" TargetMode="External"/><Relationship Id="rId4" Type="http://schemas.openxmlformats.org/officeDocument/2006/relationships/hyperlink" Target="https://icm-mhi.org/"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cusm.ca/sites/default/files/users/user170/juin%202017%20%20Tab%20appli%20polit%20concer%20SFV.pdf" TargetMode="External"/><Relationship Id="rId2" Type="http://schemas.openxmlformats.org/officeDocument/2006/relationships/hyperlink" Target="https://muhc.ca/sites/default/files/users/user170/~5621548.pdf" TargetMode="External"/><Relationship Id="rId1" Type="http://schemas.openxmlformats.org/officeDocument/2006/relationships/hyperlink" Target="https://muhc.ca/sites/default/files/docs/2016-06-10-RAPPORT_16-MU-00385_PJ_Tab_appli_polit_concer_SFV_dec2015.pdf" TargetMode="External"/><Relationship Id="rId5" Type="http://schemas.openxmlformats.org/officeDocument/2006/relationships/hyperlink" Target="https://muhc.ca/sites/default/files/docs/Rapport_DG_CAEC_Soins_Fin_Vie_Dec_2017.pdf" TargetMode="External"/><Relationship Id="rId4" Type="http://schemas.openxmlformats.org/officeDocument/2006/relationships/hyperlink" Target="https://muhc.ca/"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ciusss-nordmtl.gouv.qc.ca/" TargetMode="External"/><Relationship Id="rId2" Type="http://schemas.openxmlformats.org/officeDocument/2006/relationships/hyperlink" Target="http://ciusss-nordmtl.gouv.qc.ca/fileadmin/ciusss_nim/Menu/Soins_et_services/Soins_fin_de_vie/201606-201612_APPLICATION_DE_LA_POLITIQUE_CONCERNANT_LES_SOINS_DE_FIN_DE_VIE.pdf" TargetMode="External"/><Relationship Id="rId1" Type="http://schemas.openxmlformats.org/officeDocument/2006/relationships/hyperlink" Target="http://ciusss-nordmtl.gouv.qc.ca/fileadmin/ciusss_nim/Menu/Soins_et_services/Soins_fin_de_vie/20160621_APPLICATION_DE_LA_POLITIQUE_CONCERNANT_LES_SOINS_DE_FIN_DE_VIE.pdf" TargetMode="External"/><Relationship Id="rId4" Type="http://schemas.openxmlformats.org/officeDocument/2006/relationships/hyperlink" Target="http://ciusss-nordmtl.gouv.qc.ca/fileadmin/ciusss_nim/Menu/Soins_et_services/Soins_fin_de_vie/201612-201706_APPLICATION%20DE%20LA%20POLITIQUE%20CONCERNANT%20LES%20SOINS%20DE%20FIN%20DE%20VIE.pdf"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ciusss-ouestmtl.gouv.qc.ca/" TargetMode="External"/><Relationship Id="rId2" Type="http://schemas.openxmlformats.org/officeDocument/2006/relationships/hyperlink" Target="https://www.ciusss-ouestmtl.gouv.qc.ca/fileadmin/ciusss_oim/Soins_et_services/Soins_de_fin_de_vie/Donnees_SPFV_Dec.2016.pdf" TargetMode="External"/><Relationship Id="rId1" Type="http://schemas.openxmlformats.org/officeDocument/2006/relationships/hyperlink" Target="https://www.ciusss-ouestmtl.gouv.qc.ca/fileadmin/ciusss_oim/Soins_et_services/Soins_de_fin_de_vie/Rapport_sur_les_soins_de_fin_de_vie.pdf" TargetMode="External"/><Relationship Id="rId5" Type="http://schemas.openxmlformats.org/officeDocument/2006/relationships/hyperlink" Target="https://ciusss-ouestmtl.gouv.qc.ca/fileadmin/ciusss_oim/Soins_et_services/Soins_de_fin_de_vie/16-MU-00385_PJ_Tab_appli_polit_concer_SFV_10_juin_2017_au_9_decembre_2017_.pdf" TargetMode="External"/><Relationship Id="rId4" Type="http://schemas.openxmlformats.org/officeDocument/2006/relationships/hyperlink" Target="https://www.ciusss-ouestmtl.gouv.qc.ca/fileadmin/ciusss_oim/Soins_et_services/Soins_de_fin_de_vie/20170730_PJ_Rapport_CSFV-dec2016_10juin2017.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cisss-outaouais.gouv.qc.ca/wp-content/uploads/2017/09/Rapport-SFV-CISSS-de-lOutaouais-d&#233;c2016-juin2017.pdf" TargetMode="External"/><Relationship Id="rId2" Type="http://schemas.openxmlformats.org/officeDocument/2006/relationships/hyperlink" Target="http://cisss-outaouais.gouv.qc.ca/?page_id=3459&amp;lang=en" TargetMode="External"/><Relationship Id="rId1" Type="http://schemas.openxmlformats.org/officeDocument/2006/relationships/hyperlink" Target="http://santeoutaouais.qc.ca/fileadmin/documents/rapportsCISSSO/Application_de_la_politique_portant_sur_les_soins_de_fin_de_vie_-_Rapport__Juin-dec_2016.pdf" TargetMode="External"/><Relationship Id="rId5" Type="http://schemas.openxmlformats.org/officeDocument/2006/relationships/hyperlink" Target="https://cisss-outaouais.gouv.qc.ca/wp-content/uploads/2017/03/Rapport-SFV-CISSS-de-lOutaouais-juin2017-dec2017.pdf" TargetMode="External"/><Relationship Id="rId4" Type="http://schemas.openxmlformats.org/officeDocument/2006/relationships/hyperlink" Target="http://cisss-outaouais.gouv.qc.ca/wp-content/uploads/2017/09/Rapport-SFV-CISSS-de-lOutaouais-d&#233;c2015-juin2016.pdf"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www.cisss-at.gouv.qc.ca/fileadmin/documents/agence/Documentation/Rapports/Soins_fin_vie_Rapport_2016-12-10_2017-06-09.pdf" TargetMode="External"/><Relationship Id="rId2" Type="http://schemas.openxmlformats.org/officeDocument/2006/relationships/hyperlink" Target="http://www.cisss-at.gouv.qc.ca/fileadmin/documents/agence/Soins_et_services/Soins_fin_vie/2016-06-10_2016-12-09_Rapport-soins-fin-vie.pdf" TargetMode="External"/><Relationship Id="rId1" Type="http://schemas.openxmlformats.org/officeDocument/2006/relationships/hyperlink" Target="http://www.sante-abitibi-temiscamingue.gouv.qc.ca/fileadmin/documents/agence/Documentation/Rapports/Rapport_soin_fin_vie.pdf" TargetMode="External"/><Relationship Id="rId5" Type="http://schemas.openxmlformats.org/officeDocument/2006/relationships/hyperlink" Target="http://www.cisss-at.gouv.qc.ca/fileadmin/documents/agence/Soins_et_services/Soins_fin_vie/2017-06-10-au-2017-12-09_Rapport-Soins-fin-vie_CISSS-AT.pdf" TargetMode="External"/><Relationship Id="rId4" Type="http://schemas.openxmlformats.org/officeDocument/2006/relationships/hyperlink" Target="http://www.cisss-at.gouv.qc.ca/"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www.cisss-cotenord.gouv.qc.ca/fileadmin/documents/Documentation/Autres_publications/Soins_de_fin_de_vie/2017-06-12_Rapport_soins_de_fin_de_vie.pdf" TargetMode="External"/><Relationship Id="rId2" Type="http://schemas.openxmlformats.org/officeDocument/2006/relationships/hyperlink" Target="http://www.cisss-cotenord.gouv.qc.ca/fileadmin/documents/Documentation/Autres_publications/Soins_de_fin_de_vie/2017-01-24_Rapport_soins_de_fin_de_vie.pdf" TargetMode="External"/><Relationship Id="rId1" Type="http://schemas.openxmlformats.org/officeDocument/2006/relationships/hyperlink" Target="http://www.cisss-cotenord.gouv.qc.ca/fileadmin/documents/Documentation/Autres_publications/Soins_de_fin_de_vie/Soins_de_fin_de_vie_-_Juin_2016.pdf" TargetMode="External"/><Relationship Id="rId5" Type="http://schemas.openxmlformats.org/officeDocument/2006/relationships/hyperlink" Target="http://www.cisss-cotenord.gouv.qc.ca/fileadmin/documents/Documentation/Autres_publications/Soins_de_fin_de_vie/2018-01-31_Rapport_soins_de_fin_vie__Version_approuvee_CA_.pdf" TargetMode="External"/><Relationship Id="rId4" Type="http://schemas.openxmlformats.org/officeDocument/2006/relationships/hyperlink" Target="http://www.cisss-cotenord.gouv.qc.ca/"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www.crsssbaiejames.gouv.qc.ca/docs/Rapport%20PDG%20SPFV%20d&#233;cembre%202016-juin%202017%20WEB.pdf" TargetMode="External"/><Relationship Id="rId2" Type="http://schemas.openxmlformats.org/officeDocument/2006/relationships/hyperlink" Target="http://www.crsssbaiejames.gouv.qc.ca/docs/Soins%20de%20fin%20de%20vie/Rapport%20d'application%20de%20la%20politique%20de%20soins%20de%20fin%20de%20vie%20d&#233;c%202016.pdf" TargetMode="External"/><Relationship Id="rId1" Type="http://schemas.openxmlformats.org/officeDocument/2006/relationships/hyperlink" Target="http://www.crsssbaiejames.gouv.qc.ca/docs/Soins%20de%20fin%20de%20vie/Rapport%20d'application%20de%20la%20politique%20de%20soins%20de%20fin%20de%20vie%20juin%202016.pdf" TargetMode="External"/><Relationship Id="rId5" Type="http://schemas.openxmlformats.org/officeDocument/2006/relationships/hyperlink" Target="http://www.crsssbaiejames.gouv.qc.ca/docs/Rapport%20PDG%20SPFV%20juin%20-%20d&#233;cembre%202017.pdf" TargetMode="External"/><Relationship Id="rId4" Type="http://schemas.openxmlformats.org/officeDocument/2006/relationships/hyperlink" Target="http://www.crsssbaiejames.gouv.qc.ca/1/accueil.crsssbaiejames"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www.cisss-gaspesie.gouv.qc.ca/images/Documents/Soins_et_services/Soins_de_fin_de_vie/Rapport_PDG_soins_palliatifs_et_soins_de_fin_de_vie__juin_2017.pdf" TargetMode="External"/><Relationship Id="rId2" Type="http://schemas.openxmlformats.org/officeDocument/2006/relationships/hyperlink" Target="http://www.cisss-gaspesie.gouv.qc.ca/images/Documents/Soins_et_services/Aines/20161210-CISSS_de_la_Gasp&#233;sie_Commission_sur_les_soins_de_fin_de_vie_D&#233;p&#244;t_du_rapport_PDG_des_soins_palliatifs_et_de_fin_de_vie_CA_du.pdf" TargetMode="External"/><Relationship Id="rId1" Type="http://schemas.openxmlformats.org/officeDocument/2006/relationships/hyperlink" Target="http://www.cisss-gaspesie.gouv.qc.ca/images/Documents/Soins_et_services/Soins_de_fin_de_vie/Rapport_PDG_soins_palliatifs_et_soins_de_fin_de_vie_2016.pdf" TargetMode="External"/><Relationship Id="rId5" Type="http://schemas.openxmlformats.org/officeDocument/2006/relationships/hyperlink" Target="http://www.cisss-gaspesie.gouv.qc.ca/images/Documents/Soins_et_services/Soins_de_fin_de_vie/Rapport_PDG_soins_palliatifs_et_soins_de_fin_de_vie_-_d&#233;cembre_2017.pdf" TargetMode="External"/><Relationship Id="rId4" Type="http://schemas.openxmlformats.org/officeDocument/2006/relationships/hyperlink" Target="http://www.cisss-gaspesie.gouv.qc.ca/"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www.cisssdesiles.com/wp-content/uploads/2014/07/Rapport-concernant-les-soins-de-fin-de-vie-fin-juin2017.pdf" TargetMode="External"/><Relationship Id="rId2" Type="http://schemas.openxmlformats.org/officeDocument/2006/relationships/hyperlink" Target="http://www.cisssdesiles.com/wp-content/uploads/2014/07/Rapport-de-la-politique-concernant-les-soins-de-fin-de-vie-Fin-d&#233;cembre-2016.pdf" TargetMode="External"/><Relationship Id="rId1" Type="http://schemas.openxmlformats.org/officeDocument/2006/relationships/hyperlink" Target="http://www.cisssdesiles.com/wp-content/uploads/2014/07/Rapport-de-la-politique-concernant-les-soins-de-fin-de-vie.pdf" TargetMode="External"/><Relationship Id="rId5" Type="http://schemas.openxmlformats.org/officeDocument/2006/relationships/hyperlink" Target="http://www.cisssdesiles.com/wp-content/uploads/2014/07/Rapport-concernant-les-soins-de-fin-de-vie-fin-d&#233;cembre2017.pdf" TargetMode="External"/><Relationship Id="rId4" Type="http://schemas.openxmlformats.org/officeDocument/2006/relationships/hyperlink" Target="http://www.cisssdesiles.com/"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www.cisss-ca.gouv.qc.ca/index.php" TargetMode="External"/><Relationship Id="rId2" Type="http://schemas.openxmlformats.org/officeDocument/2006/relationships/hyperlink" Target="http://www.cisss-ca.gouv.qc.ca/index.php?eID=tx_nawsecuredl&amp;u=0&amp;g=0&amp;t=1502156331&amp;hash=60d8f076eddb9fb03d9711ca44a1cff558406d04&amp;file=fileadmin/Extranet_CISSS_de_Chaudi%C3%A8re-Appalaches/Document_Extranet/Soins_palliatifs_et_de_fin_de_vie/RAP_juin_%C3%A0_d" TargetMode="External"/><Relationship Id="rId1" Type="http://schemas.openxmlformats.org/officeDocument/2006/relationships/hyperlink" Target="http://www.cisss-ca.gouv.qc.ca/index.php?eID=tx_nawsecuredl&amp;u=0&amp;g=0&amp;t=1502156331&amp;hash=59d980d39e7145de00568683b42c675c62ddcfd9&amp;file=fileadmin/Extranet_CISSS_de_Chaudi%C3%A8re-Appalaches/Document_Extranet/Soins_palliatifs_et_de_fin_de_vie/RAP_d%C3%A9cembre" TargetMode="External"/><Relationship Id="rId5" Type="http://schemas.openxmlformats.org/officeDocument/2006/relationships/hyperlink" Target="http://www.cisss-ca.gouv.qc.ca/fileadmin/documents/Services_offerts/Soins_palliatifs_et_de_fin_de_vie/Rapport_du_10_juin_2017_au_9_d&#233;cembre_2017.pdf" TargetMode="External"/><Relationship Id="rId4" Type="http://schemas.openxmlformats.org/officeDocument/2006/relationships/hyperlink" Target="http://www.cisss-ca.gouv.qc.ca/index.php?eID=tx_nawsecuredl&amp;u=0&amp;g=0&amp;t=1504306488&amp;hash=27c67e189647e0e6de45204a72c811db3253fded&amp;file=fileadmin/Extranet_CISSS_de_Chaudi%C3%A8re-Appalaches/Document_Extranet/Soins_palliatifs_et_de_fin_de_vie/RAP_d%C3%A9cembre"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www.lavalensante.com/fileadmin/internet/cisss_laval/Documentation/Rapport_du_MSSS/Rapport_soinsfindevie_2016-2017.pdf" TargetMode="External"/><Relationship Id="rId2" Type="http://schemas.openxmlformats.org/officeDocument/2006/relationships/hyperlink" Target="http://www.lavalensante.com/fileadmin/internet/cisss_laval/Soins_et_services/Soins_palliatifs_fin_vie/CISSSLaval-Rapport_Application_politique_soins_fin_de_vie-10_juin_2016-9_decembre_2016.pdf" TargetMode="External"/><Relationship Id="rId1" Type="http://schemas.openxmlformats.org/officeDocument/2006/relationships/hyperlink" Target="http://www.lavalensante.com/fileadmin/internet/cisss_laval/Soins_et_services/Soins_palliatifs_fin_vie/CISSS_Laval_Rapport_application_politique_soins_fin_de_vie._15_juin_2016.pdf" TargetMode="External"/><Relationship Id="rId5" Type="http://schemas.openxmlformats.org/officeDocument/2006/relationships/hyperlink" Target="http://www.lavalensante.com/fileadmin/internet/cisss_laval/Documentation/Rapport_du_MSSS/RapportSPFV_10062017_08122017.pdf" TargetMode="External"/><Relationship Id="rId4" Type="http://schemas.openxmlformats.org/officeDocument/2006/relationships/hyperlink" Target="http://www.lavalensante.com/"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www.cisss-lanaudiere.gouv.qc.ca/fileadmin/internet/cisss_lanaudiere/Documentation/Rapports/16-MU-00385_tab_CISSSLan_2017-06-21.pdf" TargetMode="External"/><Relationship Id="rId2" Type="http://schemas.openxmlformats.org/officeDocument/2006/relationships/hyperlink" Target="http://www.cisss-lanaudiere.gouv.qc.ca/fileadmin/internet/cisss_lanaudiere/Documentation/Rapports/16-MU-00385_tab_CISSSLan_2016-12-22.pdf" TargetMode="External"/><Relationship Id="rId1" Type="http://schemas.openxmlformats.org/officeDocument/2006/relationships/hyperlink" Target="http://www.cisss-lanaudiere.gouv.qc.ca/fileadmin/internet/cisss_lanaudiere/Documentation/Rapports/Rapport_PDG_CSFV_2016_du_president.pdf" TargetMode="External"/><Relationship Id="rId5" Type="http://schemas.openxmlformats.org/officeDocument/2006/relationships/hyperlink" Target="http://www.cisss-lanaudiere.gouv.qc.ca/fileadmin/internet/cisss_lanaudiere/Documentation/Rapports/2017/Rapport_soin_de_vie_-_Decembre_2017.pdf" TargetMode="External"/><Relationship Id="rId4" Type="http://schemas.openxmlformats.org/officeDocument/2006/relationships/hyperlink" Target="http://www.santelanaudiere.qc.ca/asss/Pages/default.aspx"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www.santelaurentides.gouv.qc.ca/fileadmin/documents/documentation/2017/FOR_2017-06-14_SPFV_16-MU-00385_Rapport_commission_10_juin_2017_VF.pdf" TargetMode="External"/><Relationship Id="rId2" Type="http://schemas.openxmlformats.org/officeDocument/2006/relationships/hyperlink" Target="http://www.santelaurentides.gouv.qc.ca/fileadmin/documents/documentation/2017/FOR_2016-12-22_SPFV_16-MU-00385_Rapport_commission_VT04.pdf" TargetMode="External"/><Relationship Id="rId1" Type="http://schemas.openxmlformats.org/officeDocument/2006/relationships/hyperlink" Target="http://www.santelaurentides.gouv.qc.ca/fileadmin/documents/documentation/2016/RAP_2016-06-28_SPFV.pdf" TargetMode="External"/><Relationship Id="rId5" Type="http://schemas.openxmlformats.org/officeDocument/2006/relationships/hyperlink" Target="http://www.santelaurentides.gouv.qc.ca/fileadmin/documents/documentation/2018/FOR_2017-12-10_Rapport_commission_SPFV_10_decembre_2017_VF.pdf" TargetMode="External"/><Relationship Id="rId4" Type="http://schemas.openxmlformats.org/officeDocument/2006/relationships/hyperlink" Target="http://www.santelaurentides.gouv.qc.ca/"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3" Type="http://schemas.openxmlformats.org/officeDocument/2006/relationships/hyperlink" Target="http://santemc.quebec/" TargetMode="External"/><Relationship Id="rId2" Type="http://schemas.openxmlformats.org/officeDocument/2006/relationships/hyperlink" Target="http://www.santemonteregie.qc.ca/depot/document/1883/application_soins_de_fin_de_vie_dec_2016%20CISSSMC.pdf" TargetMode="External"/><Relationship Id="rId1" Type="http://schemas.openxmlformats.org/officeDocument/2006/relationships/hyperlink" Target="http://www.santemonteregie.qc.ca/depot/document/1867/RA_SFV_20152016.pdf" TargetMode="External"/><Relationship Id="rId5" Type="http://schemas.openxmlformats.org/officeDocument/2006/relationships/hyperlink" Target="http://www.santemonteregie.qc.ca/depot/document/1928/Rapport_application_soins_fin_vie_janvier_2018_CISSSMC.pdf" TargetMode="External"/><Relationship Id="rId4" Type="http://schemas.openxmlformats.org/officeDocument/2006/relationships/hyperlink" Target="http://www.santemonteregie.qc.ca/depot/document/1910/Rapport_soins_%20fin_vie_juin_2017_CISSSMC.pdf"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www.santemonteregie.qc.ca/depot/document/1907/Rapport%20semestriel%20SFV_10%20d&#233;c%202016%20au%209%20juin%202017.pdf;jsessionid=FBD419647637CCA04C6E9BBEB8188050" TargetMode="External"/><Relationship Id="rId2" Type="http://schemas.openxmlformats.org/officeDocument/2006/relationships/hyperlink" Target="http://www.santemonteregie.qc.ca/depot/document/1886/Rapport%20amend&#233;%20semestriel%20SFV%202017%2002%2017.pdf" TargetMode="External"/><Relationship Id="rId1" Type="http://schemas.openxmlformats.org/officeDocument/2006/relationships/hyperlink" Target="http://www.santemonteregie.qc.ca/depot/document/1885/07.1.b_%20Rapport%20semestriel%20SFV%202016%2012%2028%20CISSSME.pdf" TargetMode="External"/><Relationship Id="rId5" Type="http://schemas.openxmlformats.org/officeDocument/2006/relationships/hyperlink" Target="http://www.santemonteregie.qc.ca/depot/document/1923/16-MU-00385%20PJ%20Tab%20appli%20polit%20concer%20SFV%2010%20juin%20au%209%20d&#233;cembre%202017.pdf" TargetMode="External"/><Relationship Id="rId4" Type="http://schemas.openxmlformats.org/officeDocument/2006/relationships/hyperlink" Target="http://santeme.quebec/"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santemo.quebec/documentation/CISSSMO_tableau_statistiques_soins_de_fin_de_vie_2016-12-10_au_2017-06-09.pdf" TargetMode="External"/><Relationship Id="rId2" Type="http://schemas.openxmlformats.org/officeDocument/2006/relationships/hyperlink" Target="http://santemo.quebec/documentation/CISSSMO_tableau_statistiques_soins_de_fin_de_vie_2016-06-10_au_2016-12-09.pdf" TargetMode="External"/><Relationship Id="rId1" Type="http://schemas.openxmlformats.org/officeDocument/2006/relationships/hyperlink" Target="http://www.santemonteregie.qc.ca/depot/document/1857/CISSSMO-Tableau%20statistiques%20soins%20de%20fin%20de%20vie%20-%202015-12-10%20au%202016-06-09.pdf" TargetMode="External"/><Relationship Id="rId5" Type="http://schemas.openxmlformats.org/officeDocument/2006/relationships/hyperlink" Target="http://santemo.quebec/documentation/CISSSMO_tableau_statistiques_soins_de_fin_de_vie_2017-06-10_au_2017-12-09.pdf" TargetMode="External"/><Relationship Id="rId4" Type="http://schemas.openxmlformats.org/officeDocument/2006/relationships/hyperlink" Target="http://santemo.quebec/" TargetMode="External"/></Relationships>
</file>

<file path=xl/worksheets/_rels/sheet43.xml.rels><?xml version="1.0" encoding="UTF-8" standalone="yes"?>
<Relationships xmlns="http://schemas.openxmlformats.org/package/2006/relationships"><Relationship Id="rId1" Type="http://schemas.openxmlformats.org/officeDocument/2006/relationships/hyperlink" Target="http://nrbhss.gouv.qc.ca/" TargetMode="External"/></Relationships>
</file>

<file path=xl/worksheets/_rels/sheet44.xml.rels><?xml version="1.0" encoding="UTF-8" standalone="yes"?>
<Relationships xmlns="http://schemas.openxmlformats.org/package/2006/relationships"><Relationship Id="rId2" Type="http://schemas.openxmlformats.org/officeDocument/2006/relationships/hyperlink" Target="http://www.creehealth.org/sites/default/files/rapport-findevie-201612-201706.pdf" TargetMode="External"/><Relationship Id="rId1" Type="http://schemas.openxmlformats.org/officeDocument/2006/relationships/hyperlink" Target="http://www.creehealth.org/fr"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7"/>
  <sheetViews>
    <sheetView tabSelected="1" workbookViewId="0">
      <pane ySplit="8" topLeftCell="A9" activePane="bottomLeft" state="frozen"/>
      <selection pane="bottomLeft" sqref="A1:P1"/>
    </sheetView>
  </sheetViews>
  <sheetFormatPr defaultRowHeight="15" x14ac:dyDescent="0.25"/>
  <cols>
    <col min="1" max="1" width="2.140625" customWidth="1"/>
    <col min="2" max="2" width="44" customWidth="1"/>
    <col min="3" max="3" width="8.42578125" customWidth="1"/>
    <col min="4" max="4" width="3" customWidth="1"/>
    <col min="5" max="5" width="53.140625" customWidth="1"/>
    <col min="6" max="6" width="7.42578125" customWidth="1"/>
    <col min="7" max="7" width="6.85546875" customWidth="1"/>
    <col min="8" max="8" width="7.140625" customWidth="1"/>
    <col min="9" max="9" width="7.5703125" customWidth="1"/>
    <col min="16" max="16" width="9" customWidth="1"/>
  </cols>
  <sheetData>
    <row r="1" spans="1:32" ht="56.25" customHeight="1" thickBot="1" x14ac:dyDescent="0.3">
      <c r="A1" s="595"/>
      <c r="B1" s="596"/>
      <c r="C1" s="596"/>
      <c r="D1" s="596"/>
      <c r="E1" s="596"/>
      <c r="F1" s="596"/>
      <c r="G1" s="596"/>
      <c r="H1" s="596"/>
      <c r="I1" s="596"/>
      <c r="J1" s="596"/>
      <c r="K1" s="596"/>
      <c r="L1" s="596"/>
      <c r="M1" s="596"/>
      <c r="N1" s="596"/>
      <c r="O1" s="596"/>
      <c r="P1" s="596"/>
      <c r="Q1" s="597"/>
      <c r="R1" s="597"/>
      <c r="S1" s="597"/>
      <c r="T1" s="597"/>
      <c r="U1" s="597"/>
      <c r="V1" s="597"/>
      <c r="W1" s="597"/>
      <c r="X1" s="597"/>
      <c r="Y1" s="597"/>
      <c r="Z1" s="597"/>
      <c r="AA1" s="597"/>
      <c r="AB1" s="597"/>
      <c r="AC1" s="597"/>
      <c r="AD1" s="597"/>
      <c r="AE1" s="597"/>
      <c r="AF1" s="597"/>
    </row>
    <row r="2" spans="1:32" ht="47.25" customHeight="1" thickTop="1" x14ac:dyDescent="0.25">
      <c r="A2" s="598" t="s">
        <v>433</v>
      </c>
      <c r="B2" s="599"/>
      <c r="C2" s="599"/>
      <c r="D2" s="599"/>
      <c r="E2" s="600"/>
      <c r="F2" s="35"/>
      <c r="G2" s="35"/>
      <c r="I2" s="606" t="s">
        <v>34</v>
      </c>
      <c r="J2" s="606"/>
      <c r="K2" s="606"/>
      <c r="L2" s="606"/>
      <c r="M2" s="606"/>
      <c r="N2" s="606"/>
      <c r="O2" s="606"/>
      <c r="P2" s="37"/>
    </row>
    <row r="3" spans="1:32" ht="60.75" customHeight="1" thickBot="1" x14ac:dyDescent="0.3">
      <c r="A3" s="601" t="s">
        <v>429</v>
      </c>
      <c r="B3" s="602"/>
      <c r="C3" s="602"/>
      <c r="D3" s="602"/>
      <c r="E3" s="603"/>
      <c r="F3" s="607" t="s">
        <v>434</v>
      </c>
      <c r="G3" s="608"/>
      <c r="H3" s="608"/>
      <c r="I3" s="608"/>
      <c r="J3" s="608"/>
      <c r="K3" s="608"/>
      <c r="L3" s="608"/>
      <c r="M3" s="608"/>
      <c r="N3" s="608"/>
      <c r="O3" s="608"/>
      <c r="P3" s="38"/>
    </row>
    <row r="4" spans="1:32" ht="14.25" customHeight="1" thickTop="1" x14ac:dyDescent="0.25">
      <c r="A4" s="17"/>
      <c r="B4" s="18"/>
      <c r="C4" s="18"/>
      <c r="D4" s="18"/>
      <c r="E4" s="18"/>
      <c r="F4" s="19"/>
      <c r="G4" s="19"/>
      <c r="H4" s="19"/>
      <c r="I4" s="19"/>
      <c r="J4" s="19"/>
      <c r="K4" s="20"/>
      <c r="L4" s="20"/>
      <c r="M4" s="21"/>
      <c r="N4" s="22"/>
      <c r="O4" s="22"/>
      <c r="P4" s="22"/>
      <c r="Q4" s="22"/>
    </row>
    <row r="5" spans="1:32" s="1" customFormat="1" ht="20.25" thickBot="1" x14ac:dyDescent="0.35">
      <c r="A5" s="23"/>
      <c r="B5" s="609" t="s">
        <v>35</v>
      </c>
      <c r="C5" s="609"/>
      <c r="D5" s="609"/>
      <c r="E5" s="609"/>
      <c r="F5" s="609"/>
      <c r="G5" s="609"/>
      <c r="H5" s="609"/>
      <c r="I5" s="609"/>
      <c r="J5" s="609"/>
      <c r="K5" s="609"/>
      <c r="L5" s="24"/>
      <c r="M5" s="25"/>
      <c r="N5" s="25"/>
      <c r="O5" s="25"/>
      <c r="P5" s="25"/>
      <c r="Q5" s="25"/>
      <c r="R5"/>
      <c r="S5"/>
      <c r="T5"/>
      <c r="U5"/>
      <c r="V5"/>
    </row>
    <row r="6" spans="1:32" ht="18" thickTop="1" x14ac:dyDescent="0.3">
      <c r="A6" s="26"/>
      <c r="B6" s="610" t="s">
        <v>428</v>
      </c>
      <c r="C6" s="610"/>
      <c r="D6" s="610"/>
      <c r="E6" s="610"/>
      <c r="F6" s="610"/>
      <c r="G6" s="610"/>
      <c r="H6" s="610"/>
      <c r="I6" s="610"/>
      <c r="J6" s="610"/>
      <c r="K6" s="610"/>
      <c r="L6" s="610"/>
      <c r="M6" s="610"/>
      <c r="N6" s="610"/>
      <c r="O6" s="610"/>
    </row>
    <row r="7" spans="1:32" ht="18.75" customHeight="1" x14ac:dyDescent="0.3">
      <c r="A7" s="26"/>
      <c r="B7" s="21"/>
      <c r="C7" s="27"/>
      <c r="D7" s="28"/>
      <c r="E7" s="28"/>
      <c r="F7" s="28"/>
      <c r="G7" s="28"/>
      <c r="H7" s="28"/>
      <c r="I7" s="28"/>
      <c r="J7" s="28"/>
      <c r="K7" s="28"/>
      <c r="L7" s="28"/>
      <c r="M7" s="28"/>
      <c r="N7" s="22"/>
      <c r="O7" s="22"/>
      <c r="P7" s="22"/>
      <c r="Q7" s="22"/>
    </row>
    <row r="8" spans="1:32" ht="20.25" customHeight="1" thickBot="1" x14ac:dyDescent="0.35">
      <c r="A8" s="26"/>
      <c r="B8" s="197" t="s">
        <v>36</v>
      </c>
      <c r="C8" s="197"/>
      <c r="D8" s="21"/>
      <c r="E8" s="197" t="s">
        <v>273</v>
      </c>
      <c r="F8" s="611">
        <v>2016</v>
      </c>
      <c r="G8" s="611"/>
      <c r="H8" s="612">
        <v>2017</v>
      </c>
      <c r="I8" s="613"/>
      <c r="J8" s="612">
        <v>2018</v>
      </c>
      <c r="K8" s="613"/>
      <c r="L8" s="614">
        <v>2019</v>
      </c>
      <c r="M8" s="615"/>
      <c r="N8" s="604">
        <v>2020</v>
      </c>
      <c r="O8" s="605"/>
      <c r="P8" s="604">
        <v>2021</v>
      </c>
      <c r="Q8" s="605"/>
    </row>
    <row r="9" spans="1:32" ht="18.75" thickTop="1" thickBot="1" x14ac:dyDescent="0.35">
      <c r="A9" s="26"/>
      <c r="B9" s="75" t="s">
        <v>38</v>
      </c>
      <c r="C9" s="75"/>
      <c r="D9" s="21"/>
      <c r="E9" s="415" t="s">
        <v>37</v>
      </c>
      <c r="G9" s="541"/>
      <c r="H9" s="549"/>
      <c r="I9" s="550"/>
      <c r="J9" s="539"/>
      <c r="K9" s="30"/>
      <c r="L9" s="32"/>
      <c r="M9" s="33"/>
      <c r="N9" s="31"/>
      <c r="O9" s="30"/>
    </row>
    <row r="10" spans="1:32" ht="15.75" thickTop="1" x14ac:dyDescent="0.25">
      <c r="A10" s="26"/>
      <c r="B10" s="198" t="s">
        <v>368</v>
      </c>
      <c r="C10" s="193" t="s">
        <v>40</v>
      </c>
      <c r="D10" s="21"/>
      <c r="E10" s="184" t="s">
        <v>39</v>
      </c>
      <c r="F10" s="193" t="s">
        <v>40</v>
      </c>
      <c r="G10" s="542"/>
      <c r="H10" s="551" t="s">
        <v>40</v>
      </c>
      <c r="I10" s="543"/>
      <c r="J10" s="540"/>
      <c r="K10" s="30"/>
      <c r="L10" s="32"/>
      <c r="M10" s="33"/>
      <c r="N10" s="31"/>
      <c r="O10" s="30"/>
    </row>
    <row r="11" spans="1:32" x14ac:dyDescent="0.25">
      <c r="A11" s="26"/>
      <c r="B11" s="34" t="s">
        <v>369</v>
      </c>
      <c r="C11" s="193" t="s">
        <v>40</v>
      </c>
      <c r="D11" s="21"/>
      <c r="E11" s="185" t="s">
        <v>2</v>
      </c>
      <c r="F11" s="193" t="s">
        <v>40</v>
      </c>
      <c r="G11" s="542"/>
      <c r="H11" s="551" t="s">
        <v>40</v>
      </c>
      <c r="I11" s="543"/>
      <c r="J11" s="540"/>
      <c r="K11" s="30"/>
      <c r="L11" s="32"/>
      <c r="M11" s="33"/>
      <c r="N11" s="31"/>
      <c r="O11" s="30"/>
    </row>
    <row r="12" spans="1:32" x14ac:dyDescent="0.25">
      <c r="A12" s="26"/>
      <c r="B12" s="34" t="s">
        <v>384</v>
      </c>
      <c r="C12" s="193" t="s">
        <v>40</v>
      </c>
      <c r="D12" s="21"/>
      <c r="E12" s="185" t="s">
        <v>271</v>
      </c>
      <c r="F12" s="193" t="s">
        <v>40</v>
      </c>
      <c r="G12" s="542"/>
      <c r="H12" s="551" t="s">
        <v>40</v>
      </c>
      <c r="I12" s="544"/>
      <c r="J12" s="540"/>
      <c r="K12" s="30"/>
      <c r="L12" s="32"/>
      <c r="M12" s="33"/>
      <c r="N12" s="31"/>
      <c r="O12" s="30"/>
    </row>
    <row r="13" spans="1:32" x14ac:dyDescent="0.25">
      <c r="A13" s="26"/>
      <c r="B13" s="198" t="s">
        <v>353</v>
      </c>
      <c r="C13" s="193" t="s">
        <v>40</v>
      </c>
      <c r="D13" s="21"/>
      <c r="E13" s="185" t="s">
        <v>272</v>
      </c>
      <c r="F13" s="193" t="s">
        <v>40</v>
      </c>
      <c r="G13" s="542"/>
      <c r="H13" s="551" t="s">
        <v>40</v>
      </c>
      <c r="I13" s="543"/>
      <c r="J13" s="540"/>
      <c r="K13" s="30"/>
      <c r="L13" s="32"/>
      <c r="M13" s="33"/>
      <c r="N13" s="31"/>
      <c r="O13" s="30"/>
    </row>
    <row r="14" spans="1:32" x14ac:dyDescent="0.25">
      <c r="A14" s="26"/>
      <c r="B14" s="34" t="s">
        <v>354</v>
      </c>
      <c r="C14" s="274" t="s">
        <v>40</v>
      </c>
      <c r="D14" s="21"/>
      <c r="E14" s="341"/>
      <c r="G14" s="542"/>
      <c r="H14" s="551"/>
      <c r="I14" s="543"/>
      <c r="J14" s="540"/>
      <c r="K14" s="30"/>
      <c r="L14" s="32"/>
      <c r="M14" s="33"/>
      <c r="N14" s="31"/>
      <c r="O14" s="30"/>
    </row>
    <row r="15" spans="1:32" ht="18" thickBot="1" x14ac:dyDescent="0.35">
      <c r="A15" s="26"/>
      <c r="B15" s="34" t="s">
        <v>355</v>
      </c>
      <c r="C15" s="193" t="s">
        <v>40</v>
      </c>
      <c r="D15" s="21"/>
      <c r="E15" s="488" t="s">
        <v>44</v>
      </c>
      <c r="F15" s="293" t="s">
        <v>45</v>
      </c>
      <c r="G15" s="542"/>
      <c r="H15" s="552" t="s">
        <v>45</v>
      </c>
      <c r="I15" s="543"/>
      <c r="J15" s="540"/>
      <c r="K15" s="30"/>
      <c r="L15" s="32"/>
      <c r="M15" s="33"/>
      <c r="N15" s="31"/>
      <c r="O15" s="30"/>
    </row>
    <row r="16" spans="1:32" ht="15.75" thickTop="1" x14ac:dyDescent="0.25">
      <c r="A16" s="26"/>
      <c r="B16" s="34" t="s">
        <v>356</v>
      </c>
      <c r="C16" s="193" t="s">
        <v>40</v>
      </c>
      <c r="D16" s="21"/>
      <c r="E16" s="186" t="s">
        <v>46</v>
      </c>
      <c r="F16" s="194"/>
      <c r="G16" s="542" t="s">
        <v>42</v>
      </c>
      <c r="H16" s="553"/>
      <c r="I16" s="542" t="s">
        <v>42</v>
      </c>
      <c r="J16" s="540"/>
      <c r="K16" s="30"/>
      <c r="L16" s="32"/>
      <c r="M16" s="33"/>
      <c r="N16" s="31"/>
      <c r="O16" s="30"/>
    </row>
    <row r="17" spans="1:15" x14ac:dyDescent="0.25">
      <c r="A17" s="26"/>
      <c r="B17" s="34" t="s">
        <v>370</v>
      </c>
      <c r="C17" s="193" t="s">
        <v>40</v>
      </c>
      <c r="D17" s="21"/>
      <c r="E17" s="187" t="s">
        <v>47</v>
      </c>
      <c r="F17" s="194"/>
      <c r="G17" s="542" t="s">
        <v>42</v>
      </c>
      <c r="H17" s="551"/>
      <c r="I17" s="542" t="s">
        <v>42</v>
      </c>
      <c r="J17" s="540"/>
      <c r="K17" s="30"/>
      <c r="L17" s="32"/>
      <c r="M17" s="33"/>
      <c r="N17" s="31"/>
      <c r="O17" s="30"/>
    </row>
    <row r="18" spans="1:15" x14ac:dyDescent="0.25">
      <c r="A18" s="26"/>
      <c r="B18" s="34" t="s">
        <v>372</v>
      </c>
      <c r="C18" s="193" t="s">
        <v>40</v>
      </c>
      <c r="D18" s="21"/>
      <c r="E18" s="16" t="s">
        <v>49</v>
      </c>
      <c r="F18" s="196"/>
      <c r="G18" s="542" t="s">
        <v>42</v>
      </c>
      <c r="H18" s="551"/>
      <c r="I18" s="542" t="s">
        <v>42</v>
      </c>
      <c r="J18" s="540"/>
      <c r="K18" s="30"/>
      <c r="L18" s="32"/>
      <c r="M18" s="33"/>
      <c r="N18" s="31"/>
      <c r="O18" s="30"/>
    </row>
    <row r="19" spans="1:15" x14ac:dyDescent="0.25">
      <c r="A19" s="26"/>
      <c r="B19" s="34" t="s">
        <v>357</v>
      </c>
      <c r="C19" s="579" t="s">
        <v>40</v>
      </c>
      <c r="D19" s="21"/>
      <c r="E19" s="186" t="s">
        <v>182</v>
      </c>
      <c r="F19" s="193" t="s">
        <v>40</v>
      </c>
      <c r="G19" s="543"/>
      <c r="H19" s="551" t="s">
        <v>40</v>
      </c>
      <c r="I19" s="543"/>
      <c r="J19" s="540"/>
      <c r="K19" s="30"/>
      <c r="L19" s="32"/>
      <c r="M19" s="33"/>
      <c r="N19" s="31"/>
      <c r="O19" s="30"/>
    </row>
    <row r="20" spans="1:15" x14ac:dyDescent="0.25">
      <c r="A20" s="26"/>
      <c r="B20" s="34" t="s">
        <v>358</v>
      </c>
      <c r="C20" s="193" t="s">
        <v>40</v>
      </c>
      <c r="D20" s="21"/>
      <c r="E20" s="186" t="s">
        <v>51</v>
      </c>
      <c r="F20" s="194"/>
      <c r="G20" s="542" t="s">
        <v>42</v>
      </c>
      <c r="H20" s="551"/>
      <c r="I20" s="542" t="s">
        <v>42</v>
      </c>
      <c r="J20" s="540"/>
      <c r="K20" s="30"/>
      <c r="L20" s="32"/>
      <c r="M20" s="33"/>
      <c r="N20" s="31"/>
      <c r="O20" s="30"/>
    </row>
    <row r="21" spans="1:15" x14ac:dyDescent="0.25">
      <c r="A21" s="26"/>
      <c r="B21" s="34" t="s">
        <v>53</v>
      </c>
      <c r="C21" s="193" t="s">
        <v>40</v>
      </c>
      <c r="D21" s="21"/>
      <c r="E21" s="186" t="s">
        <v>52</v>
      </c>
      <c r="F21" s="194"/>
      <c r="G21" s="542" t="s">
        <v>42</v>
      </c>
      <c r="H21" s="551"/>
      <c r="I21" s="542" t="s">
        <v>42</v>
      </c>
      <c r="J21" s="540"/>
      <c r="K21" s="30"/>
      <c r="L21" s="32"/>
      <c r="M21" s="33"/>
      <c r="N21" s="31"/>
      <c r="O21" s="30"/>
    </row>
    <row r="22" spans="1:15" x14ac:dyDescent="0.25">
      <c r="A22" s="26"/>
      <c r="B22" s="34" t="s">
        <v>373</v>
      </c>
      <c r="C22" s="193" t="s">
        <v>40</v>
      </c>
      <c r="D22" s="21"/>
      <c r="E22" s="34" t="s">
        <v>54</v>
      </c>
      <c r="F22" s="193" t="s">
        <v>40</v>
      </c>
      <c r="G22" s="542" t="s">
        <v>42</v>
      </c>
      <c r="H22" s="551" t="s">
        <v>40</v>
      </c>
      <c r="I22" s="542" t="s">
        <v>42</v>
      </c>
      <c r="J22" s="540"/>
      <c r="K22" s="30"/>
      <c r="L22" s="32"/>
      <c r="M22" s="33"/>
      <c r="N22" s="31"/>
      <c r="O22" s="30"/>
    </row>
    <row r="23" spans="1:15" ht="18" customHeight="1" x14ac:dyDescent="0.25">
      <c r="A23" s="26"/>
      <c r="B23" s="34" t="s">
        <v>359</v>
      </c>
      <c r="C23" s="193" t="s">
        <v>40</v>
      </c>
      <c r="D23" s="21"/>
      <c r="G23" s="544"/>
      <c r="H23" s="540"/>
      <c r="I23" s="544"/>
      <c r="J23" s="540"/>
      <c r="K23" s="30"/>
      <c r="L23" s="32"/>
      <c r="M23" s="33"/>
      <c r="N23" s="31"/>
      <c r="O23" s="30"/>
    </row>
    <row r="24" spans="1:15" ht="15" customHeight="1" thickBot="1" x14ac:dyDescent="0.3">
      <c r="A24" s="26"/>
      <c r="B24" s="34" t="s">
        <v>378</v>
      </c>
      <c r="C24" s="193" t="s">
        <v>40</v>
      </c>
      <c r="D24" s="21"/>
      <c r="E24" s="489" t="s">
        <v>12</v>
      </c>
      <c r="F24" s="293" t="s">
        <v>45</v>
      </c>
      <c r="G24" s="543"/>
      <c r="H24" s="552" t="s">
        <v>45</v>
      </c>
      <c r="I24" s="543"/>
      <c r="J24" s="540"/>
      <c r="K24" s="30"/>
      <c r="L24" s="32"/>
      <c r="M24" s="33"/>
      <c r="N24" s="31"/>
      <c r="O24" s="30"/>
    </row>
    <row r="25" spans="1:15" ht="15.75" thickTop="1" x14ac:dyDescent="0.25">
      <c r="A25" s="26"/>
      <c r="B25" s="34" t="s">
        <v>360</v>
      </c>
      <c r="C25" s="193" t="s">
        <v>40</v>
      </c>
      <c r="D25" s="21"/>
      <c r="E25" s="75" t="s">
        <v>46</v>
      </c>
      <c r="F25" s="193" t="s">
        <v>40</v>
      </c>
      <c r="G25" s="542" t="s">
        <v>42</v>
      </c>
      <c r="H25" s="551" t="s">
        <v>40</v>
      </c>
      <c r="I25" s="542" t="s">
        <v>42</v>
      </c>
      <c r="J25" s="540"/>
      <c r="K25" s="30"/>
      <c r="L25" s="32"/>
      <c r="M25" s="33"/>
      <c r="N25" s="31"/>
      <c r="O25" s="30"/>
    </row>
    <row r="26" spans="1:15" x14ac:dyDescent="0.25">
      <c r="A26" s="26"/>
      <c r="B26" s="34" t="s">
        <v>362</v>
      </c>
      <c r="C26" s="193" t="s">
        <v>40</v>
      </c>
      <c r="D26" s="21"/>
      <c r="E26" s="186" t="s">
        <v>56</v>
      </c>
      <c r="F26" s="194"/>
      <c r="G26" s="542" t="s">
        <v>42</v>
      </c>
      <c r="H26" s="553"/>
      <c r="I26" s="542" t="s">
        <v>42</v>
      </c>
      <c r="J26" s="540"/>
      <c r="K26" s="30"/>
      <c r="L26" s="32"/>
      <c r="M26" s="33"/>
      <c r="N26" s="31"/>
      <c r="O26" s="30"/>
    </row>
    <row r="27" spans="1:15" x14ac:dyDescent="0.25">
      <c r="A27" s="26"/>
      <c r="B27" s="34" t="s">
        <v>380</v>
      </c>
      <c r="C27" s="193" t="s">
        <v>40</v>
      </c>
      <c r="D27" s="21"/>
      <c r="E27" s="186" t="s">
        <v>49</v>
      </c>
      <c r="F27" s="194"/>
      <c r="G27" s="542" t="s">
        <v>42</v>
      </c>
      <c r="H27" s="553"/>
      <c r="I27" s="542" t="s">
        <v>42</v>
      </c>
      <c r="J27" s="540"/>
      <c r="K27" s="30"/>
      <c r="L27" s="32"/>
      <c r="M27" s="33"/>
      <c r="N27" s="31"/>
      <c r="O27" s="30"/>
    </row>
    <row r="28" spans="1:15" x14ac:dyDescent="0.25">
      <c r="A28" s="26"/>
      <c r="B28" s="34" t="s">
        <v>430</v>
      </c>
      <c r="C28" s="193" t="s">
        <v>40</v>
      </c>
      <c r="D28" s="21"/>
      <c r="E28" s="186" t="s">
        <v>189</v>
      </c>
      <c r="F28" s="193" t="s">
        <v>40</v>
      </c>
      <c r="G28" s="543"/>
      <c r="H28" s="551" t="s">
        <v>40</v>
      </c>
      <c r="I28" s="543"/>
      <c r="J28" s="540"/>
      <c r="K28" s="30"/>
      <c r="L28" s="32"/>
      <c r="M28" s="33"/>
      <c r="N28" s="31"/>
      <c r="O28" s="30"/>
    </row>
    <row r="29" spans="1:15" x14ac:dyDescent="0.25">
      <c r="A29" s="26"/>
      <c r="B29" s="34" t="s">
        <v>363</v>
      </c>
      <c r="C29" s="193" t="s">
        <v>40</v>
      </c>
      <c r="D29" s="21"/>
      <c r="E29" s="186" t="s">
        <v>51</v>
      </c>
      <c r="F29" s="194"/>
      <c r="G29" s="542" t="s">
        <v>42</v>
      </c>
      <c r="H29" s="553"/>
      <c r="I29" s="542" t="s">
        <v>42</v>
      </c>
      <c r="J29" s="540"/>
      <c r="K29" s="30"/>
      <c r="L29" s="32"/>
      <c r="M29" s="33"/>
      <c r="N29" s="31"/>
      <c r="O29" s="30"/>
    </row>
    <row r="30" spans="1:15" x14ac:dyDescent="0.25">
      <c r="A30" s="26"/>
      <c r="B30" s="198" t="s">
        <v>425</v>
      </c>
      <c r="C30" s="193" t="s">
        <v>40</v>
      </c>
      <c r="D30" s="21"/>
      <c r="E30" s="186" t="s">
        <v>52</v>
      </c>
      <c r="F30" s="194"/>
      <c r="G30" s="542" t="s">
        <v>42</v>
      </c>
      <c r="H30" s="553"/>
      <c r="I30" s="542" t="s">
        <v>42</v>
      </c>
      <c r="J30" s="540"/>
      <c r="K30" s="30"/>
      <c r="L30" s="32"/>
      <c r="M30" s="33"/>
      <c r="N30" s="31"/>
      <c r="O30" s="30"/>
    </row>
    <row r="31" spans="1:15" x14ac:dyDescent="0.25">
      <c r="A31" s="26"/>
      <c r="B31" s="34" t="s">
        <v>364</v>
      </c>
      <c r="C31" s="193" t="s">
        <v>40</v>
      </c>
      <c r="D31" s="21"/>
      <c r="E31" s="186" t="s">
        <v>54</v>
      </c>
      <c r="F31" s="193" t="s">
        <v>40</v>
      </c>
      <c r="G31" s="542" t="s">
        <v>42</v>
      </c>
      <c r="H31" s="551" t="s">
        <v>40</v>
      </c>
      <c r="I31" s="542" t="s">
        <v>42</v>
      </c>
      <c r="J31" s="540"/>
      <c r="K31" s="30"/>
      <c r="L31" s="32"/>
      <c r="M31" s="33"/>
      <c r="N31" s="31"/>
      <c r="O31" s="30"/>
    </row>
    <row r="32" spans="1:15" x14ac:dyDescent="0.25">
      <c r="A32" s="26"/>
      <c r="B32" s="34" t="s">
        <v>386</v>
      </c>
      <c r="C32" s="193" t="s">
        <v>40</v>
      </c>
      <c r="D32" s="21"/>
      <c r="E32" s="185" t="s">
        <v>59</v>
      </c>
      <c r="F32" s="274" t="s">
        <v>40</v>
      </c>
      <c r="G32" s="543"/>
      <c r="H32" s="554" t="s">
        <v>40</v>
      </c>
      <c r="I32" s="543"/>
      <c r="J32" s="540"/>
      <c r="K32" s="30"/>
      <c r="L32" s="32"/>
      <c r="M32" s="33"/>
      <c r="N32" s="31"/>
      <c r="O32" s="30"/>
    </row>
    <row r="33" spans="1:15" x14ac:dyDescent="0.25">
      <c r="A33" s="26"/>
      <c r="B33" s="198" t="s">
        <v>365</v>
      </c>
      <c r="C33" s="274" t="s">
        <v>40</v>
      </c>
      <c r="D33" s="21"/>
      <c r="E33" s="186" t="s">
        <v>277</v>
      </c>
      <c r="F33" s="194"/>
      <c r="G33" s="542" t="s">
        <v>42</v>
      </c>
      <c r="H33" s="553"/>
      <c r="I33" s="542" t="s">
        <v>42</v>
      </c>
      <c r="J33" s="540"/>
      <c r="K33" s="30"/>
      <c r="L33" s="32"/>
      <c r="M33" s="33"/>
      <c r="N33" s="31"/>
      <c r="O33" s="30"/>
    </row>
    <row r="34" spans="1:15" x14ac:dyDescent="0.25">
      <c r="A34" s="26"/>
      <c r="B34" s="34" t="s">
        <v>366</v>
      </c>
      <c r="C34" s="193" t="s">
        <v>40</v>
      </c>
      <c r="D34" s="21"/>
      <c r="E34" s="186" t="s">
        <v>278</v>
      </c>
      <c r="F34" s="194"/>
      <c r="G34" s="542" t="s">
        <v>42</v>
      </c>
      <c r="H34" s="553"/>
      <c r="I34" s="542" t="s">
        <v>42</v>
      </c>
      <c r="J34" s="540"/>
      <c r="K34" s="30"/>
      <c r="L34" s="32"/>
      <c r="M34" s="33"/>
      <c r="N34" s="31"/>
      <c r="O34" s="30"/>
    </row>
    <row r="35" spans="1:15" x14ac:dyDescent="0.25">
      <c r="A35" s="26"/>
      <c r="B35" s="537" t="s">
        <v>426</v>
      </c>
      <c r="C35" s="193" t="s">
        <v>40</v>
      </c>
      <c r="D35" s="21"/>
      <c r="E35" s="186" t="s">
        <v>279</v>
      </c>
      <c r="F35" s="194"/>
      <c r="G35" s="542" t="s">
        <v>42</v>
      </c>
      <c r="H35" s="553"/>
      <c r="I35" s="542" t="s">
        <v>42</v>
      </c>
      <c r="J35" s="540"/>
      <c r="K35" s="30"/>
      <c r="L35" s="32"/>
      <c r="M35" s="33"/>
      <c r="N35" s="31"/>
      <c r="O35" s="30"/>
    </row>
    <row r="36" spans="1:15" x14ac:dyDescent="0.25">
      <c r="A36" s="26"/>
      <c r="B36" s="198" t="s">
        <v>381</v>
      </c>
      <c r="C36" s="193" t="s">
        <v>40</v>
      </c>
      <c r="D36" s="21"/>
      <c r="G36" s="544"/>
      <c r="H36" s="540"/>
      <c r="I36" s="544"/>
      <c r="J36" s="540"/>
      <c r="K36" s="30"/>
      <c r="L36" s="32"/>
      <c r="M36" s="33"/>
      <c r="N36" s="31"/>
      <c r="O36" s="30"/>
    </row>
    <row r="37" spans="1:15" ht="18" thickBot="1" x14ac:dyDescent="0.3">
      <c r="A37" s="26"/>
      <c r="B37" s="198" t="s">
        <v>382</v>
      </c>
      <c r="C37" s="193" t="s">
        <v>40</v>
      </c>
      <c r="D37" s="21"/>
      <c r="E37" s="489" t="s">
        <v>60</v>
      </c>
      <c r="F37" s="193" t="s">
        <v>45</v>
      </c>
      <c r="G37" s="543"/>
      <c r="H37" s="551" t="s">
        <v>45</v>
      </c>
      <c r="I37" s="543"/>
      <c r="J37" s="540"/>
      <c r="K37" s="30"/>
      <c r="L37" s="32"/>
      <c r="M37" s="33"/>
      <c r="N37" s="31"/>
      <c r="O37" s="30"/>
    </row>
    <row r="38" spans="1:15" ht="15.75" thickTop="1" x14ac:dyDescent="0.25">
      <c r="A38" s="26"/>
      <c r="B38" s="34" t="s">
        <v>385</v>
      </c>
      <c r="C38" s="193" t="s">
        <v>40</v>
      </c>
      <c r="D38" s="21"/>
      <c r="E38" s="188" t="s">
        <v>46</v>
      </c>
      <c r="F38" s="193" t="s">
        <v>40</v>
      </c>
      <c r="G38" s="542" t="s">
        <v>42</v>
      </c>
      <c r="H38" s="551" t="s">
        <v>40</v>
      </c>
      <c r="I38" s="542" t="s">
        <v>42</v>
      </c>
      <c r="J38" s="540"/>
      <c r="K38" s="30"/>
      <c r="L38" s="32"/>
      <c r="M38" s="33"/>
      <c r="N38" s="31"/>
      <c r="O38" s="30"/>
    </row>
    <row r="39" spans="1:15" x14ac:dyDescent="0.25">
      <c r="A39" s="26"/>
      <c r="B39" s="537" t="s">
        <v>427</v>
      </c>
      <c r="C39" s="193" t="s">
        <v>40</v>
      </c>
      <c r="D39" s="21"/>
      <c r="E39" s="186" t="s">
        <v>56</v>
      </c>
      <c r="F39" s="194"/>
      <c r="G39" s="542" t="s">
        <v>42</v>
      </c>
      <c r="H39" s="553"/>
      <c r="I39" s="542" t="s">
        <v>42</v>
      </c>
      <c r="J39" s="540"/>
      <c r="K39" s="30"/>
      <c r="L39" s="32"/>
      <c r="M39" s="33"/>
      <c r="N39" s="31"/>
      <c r="O39" s="30"/>
    </row>
    <row r="40" spans="1:15" x14ac:dyDescent="0.25">
      <c r="A40" s="26"/>
      <c r="B40" s="16"/>
      <c r="C40" s="194"/>
      <c r="D40" s="21"/>
      <c r="E40" s="186" t="s">
        <v>49</v>
      </c>
      <c r="F40" s="194"/>
      <c r="G40" s="542" t="s">
        <v>42</v>
      </c>
      <c r="H40" s="553"/>
      <c r="I40" s="542" t="s">
        <v>42</v>
      </c>
      <c r="J40" s="540"/>
      <c r="K40" s="30"/>
      <c r="L40" s="32"/>
      <c r="M40" s="33"/>
      <c r="N40" s="31"/>
      <c r="O40" s="30"/>
    </row>
    <row r="41" spans="1:15" x14ac:dyDescent="0.25">
      <c r="A41" s="26"/>
      <c r="B41" s="593" t="s">
        <v>431</v>
      </c>
      <c r="C41" s="194"/>
      <c r="D41" s="21"/>
      <c r="E41" s="189" t="s">
        <v>189</v>
      </c>
      <c r="F41" s="193" t="s">
        <v>40</v>
      </c>
      <c r="G41" s="543"/>
      <c r="H41" s="551" t="s">
        <v>40</v>
      </c>
      <c r="I41" s="543"/>
      <c r="J41" s="540"/>
      <c r="K41" s="30"/>
      <c r="L41" s="32"/>
      <c r="M41" s="33"/>
      <c r="N41" s="31"/>
      <c r="O41" s="30"/>
    </row>
    <row r="42" spans="1:15" ht="18.75" customHeight="1" x14ac:dyDescent="0.25">
      <c r="A42" s="26"/>
      <c r="B42" s="594"/>
      <c r="C42" s="194"/>
      <c r="D42" s="21"/>
      <c r="E42" s="190" t="s">
        <v>61</v>
      </c>
      <c r="F42" s="194"/>
      <c r="G42" s="274" t="s">
        <v>42</v>
      </c>
      <c r="H42" s="553"/>
      <c r="I42" s="274" t="s">
        <v>42</v>
      </c>
      <c r="J42" s="540"/>
      <c r="K42" s="30"/>
      <c r="L42" s="32"/>
      <c r="M42" s="33"/>
      <c r="N42" s="31"/>
      <c r="O42" s="30"/>
    </row>
    <row r="43" spans="1:15" x14ac:dyDescent="0.25">
      <c r="A43" s="26"/>
      <c r="B43" s="594"/>
      <c r="C43" s="194"/>
      <c r="D43" s="21"/>
      <c r="E43" s="190" t="s">
        <v>52</v>
      </c>
      <c r="F43" s="194"/>
      <c r="G43" s="545" t="s">
        <v>42</v>
      </c>
      <c r="H43" s="553"/>
      <c r="I43" s="545" t="s">
        <v>42</v>
      </c>
      <c r="J43" s="540"/>
      <c r="K43" s="30"/>
      <c r="L43" s="32"/>
      <c r="M43" s="33"/>
      <c r="N43" s="31"/>
      <c r="O43" s="30"/>
    </row>
    <row r="44" spans="1:15" x14ac:dyDescent="0.25">
      <c r="A44" s="26"/>
      <c r="B44" s="594"/>
      <c r="C44" s="194"/>
      <c r="D44" s="21"/>
      <c r="E44" s="190" t="s">
        <v>54</v>
      </c>
      <c r="F44" s="193" t="s">
        <v>40</v>
      </c>
      <c r="G44" s="542" t="s">
        <v>42</v>
      </c>
      <c r="H44" s="551" t="s">
        <v>40</v>
      </c>
      <c r="I44" s="542" t="s">
        <v>42</v>
      </c>
      <c r="J44" s="540"/>
      <c r="K44" s="30"/>
      <c r="L44" s="32"/>
      <c r="M44" s="33"/>
      <c r="N44" s="31"/>
      <c r="O44" s="30"/>
    </row>
    <row r="45" spans="1:15" x14ac:dyDescent="0.25">
      <c r="A45" s="26"/>
      <c r="B45" s="199"/>
      <c r="C45" s="194"/>
      <c r="D45" s="21"/>
      <c r="E45" s="185" t="s">
        <v>62</v>
      </c>
      <c r="F45" s="193" t="s">
        <v>45</v>
      </c>
      <c r="G45" s="543"/>
      <c r="H45" s="551" t="s">
        <v>45</v>
      </c>
      <c r="I45" s="543"/>
      <c r="J45" s="540"/>
      <c r="K45" s="30"/>
      <c r="L45" s="32"/>
      <c r="M45" s="33"/>
      <c r="N45" s="31"/>
      <c r="O45" s="30"/>
    </row>
    <row r="46" spans="1:15" x14ac:dyDescent="0.25">
      <c r="A46" s="26"/>
      <c r="B46" s="75"/>
      <c r="C46" s="195"/>
      <c r="D46" s="22"/>
      <c r="E46" s="186" t="s">
        <v>282</v>
      </c>
      <c r="F46" s="194"/>
      <c r="G46" s="542" t="s">
        <v>42</v>
      </c>
      <c r="H46" s="553"/>
      <c r="I46" s="542" t="s">
        <v>42</v>
      </c>
      <c r="J46" s="540"/>
      <c r="K46" s="30"/>
      <c r="L46" s="32"/>
      <c r="M46" s="33"/>
      <c r="N46" s="31"/>
      <c r="O46" s="30"/>
    </row>
    <row r="47" spans="1:15" x14ac:dyDescent="0.25">
      <c r="A47" s="26"/>
      <c r="B47" s="75"/>
      <c r="C47" s="195"/>
      <c r="D47" s="22"/>
      <c r="E47" s="186" t="s">
        <v>280</v>
      </c>
      <c r="F47" s="194"/>
      <c r="G47" s="542" t="s">
        <v>42</v>
      </c>
      <c r="H47" s="553"/>
      <c r="I47" s="542" t="s">
        <v>42</v>
      </c>
      <c r="J47" s="540"/>
      <c r="K47" s="30"/>
      <c r="L47" s="32"/>
      <c r="M47" s="33"/>
      <c r="N47" s="31"/>
      <c r="O47" s="30"/>
    </row>
    <row r="48" spans="1:15" x14ac:dyDescent="0.25">
      <c r="A48" s="26"/>
      <c r="B48" s="75"/>
      <c r="C48" s="195"/>
      <c r="D48" s="22"/>
      <c r="E48" s="186" t="s">
        <v>281</v>
      </c>
      <c r="F48" s="194"/>
      <c r="G48" s="542" t="s">
        <v>42</v>
      </c>
      <c r="H48" s="553"/>
      <c r="I48" s="542" t="s">
        <v>42</v>
      </c>
      <c r="J48" s="540"/>
      <c r="K48" s="30"/>
      <c r="L48" s="32"/>
      <c r="M48" s="33"/>
      <c r="N48" s="31"/>
      <c r="O48" s="30"/>
    </row>
    <row r="49" spans="1:15" x14ac:dyDescent="0.25">
      <c r="A49" s="26"/>
      <c r="B49" s="75"/>
      <c r="C49" s="195"/>
      <c r="D49" s="22"/>
      <c r="G49" s="544"/>
      <c r="H49" s="540"/>
      <c r="I49" s="544"/>
      <c r="J49" s="540"/>
      <c r="K49" s="30"/>
      <c r="L49" s="32"/>
      <c r="M49" s="33"/>
      <c r="N49" s="31"/>
      <c r="O49" s="30"/>
    </row>
    <row r="50" spans="1:15" ht="18" thickBot="1" x14ac:dyDescent="0.35">
      <c r="A50" s="26"/>
      <c r="B50" s="75"/>
      <c r="C50" s="195"/>
      <c r="D50" s="22"/>
      <c r="E50" s="488" t="s">
        <v>63</v>
      </c>
      <c r="F50" s="327" t="s">
        <v>45</v>
      </c>
      <c r="G50" s="546"/>
      <c r="H50" s="554" t="s">
        <v>45</v>
      </c>
      <c r="I50" s="543"/>
      <c r="J50" s="540"/>
      <c r="K50" s="30"/>
      <c r="L50" s="32"/>
      <c r="M50" s="33"/>
      <c r="N50" s="31"/>
      <c r="O50" s="30"/>
    </row>
    <row r="51" spans="1:15" ht="15.75" thickTop="1" x14ac:dyDescent="0.25">
      <c r="A51" s="26"/>
      <c r="B51" s="75"/>
      <c r="C51" s="195"/>
      <c r="D51" s="22"/>
      <c r="E51" s="190" t="s">
        <v>284</v>
      </c>
      <c r="F51" s="193"/>
      <c r="G51" s="542" t="s">
        <v>42</v>
      </c>
      <c r="H51" s="551"/>
      <c r="I51" s="542" t="s">
        <v>42</v>
      </c>
      <c r="J51" s="540"/>
      <c r="K51" s="30"/>
      <c r="L51" s="32"/>
      <c r="M51" s="33"/>
      <c r="N51" s="31"/>
      <c r="O51" s="30"/>
    </row>
    <row r="52" spans="1:15" x14ac:dyDescent="0.25">
      <c r="A52" s="26"/>
      <c r="B52" s="75"/>
      <c r="C52" s="195"/>
      <c r="D52" s="22"/>
      <c r="E52" s="191" t="s">
        <v>285</v>
      </c>
      <c r="F52" s="193"/>
      <c r="G52" s="542" t="s">
        <v>42</v>
      </c>
      <c r="H52" s="551"/>
      <c r="I52" s="542" t="s">
        <v>42</v>
      </c>
      <c r="J52" s="540"/>
      <c r="K52" s="30"/>
      <c r="L52" s="32"/>
      <c r="M52" s="33"/>
      <c r="N52" s="31"/>
      <c r="O52" s="30"/>
    </row>
    <row r="53" spans="1:15" x14ac:dyDescent="0.25">
      <c r="A53" s="26"/>
      <c r="B53" s="75"/>
      <c r="C53" s="195"/>
      <c r="D53" s="22"/>
      <c r="E53" s="191" t="s">
        <v>286</v>
      </c>
      <c r="F53" s="194"/>
      <c r="G53" s="542" t="s">
        <v>42</v>
      </c>
      <c r="H53" s="555"/>
      <c r="I53" s="542" t="s">
        <v>42</v>
      </c>
      <c r="J53" s="540"/>
      <c r="K53" s="30"/>
      <c r="L53" s="32"/>
      <c r="M53" s="33"/>
      <c r="N53" s="31"/>
      <c r="O53" s="30"/>
    </row>
    <row r="54" spans="1:15" x14ac:dyDescent="0.25">
      <c r="A54" s="26"/>
      <c r="B54" s="16"/>
      <c r="C54" s="194"/>
      <c r="D54" s="21"/>
      <c r="E54" s="493" t="s">
        <v>287</v>
      </c>
      <c r="G54" s="545" t="s">
        <v>42</v>
      </c>
      <c r="H54" s="540"/>
      <c r="I54" s="545" t="s">
        <v>42</v>
      </c>
      <c r="J54" s="540"/>
      <c r="K54" s="30"/>
      <c r="L54" s="32"/>
      <c r="M54" s="33"/>
      <c r="N54" s="31"/>
      <c r="O54" s="30"/>
    </row>
    <row r="55" spans="1:15" x14ac:dyDescent="0.25">
      <c r="A55" s="26"/>
      <c r="B55" s="16"/>
      <c r="C55" s="194"/>
      <c r="D55" s="21"/>
      <c r="G55" s="544"/>
      <c r="H55" s="540"/>
      <c r="I55" s="544"/>
      <c r="J55" s="540"/>
      <c r="K55" s="30"/>
      <c r="L55" s="32"/>
      <c r="M55" s="33"/>
      <c r="N55" s="31"/>
      <c r="O55" s="30"/>
    </row>
    <row r="56" spans="1:15" ht="18" thickBot="1" x14ac:dyDescent="0.35">
      <c r="A56" s="26"/>
      <c r="B56" s="16"/>
      <c r="C56" s="194"/>
      <c r="D56" s="21"/>
      <c r="E56" s="488" t="s">
        <v>288</v>
      </c>
      <c r="F56" s="193"/>
      <c r="G56" s="543"/>
      <c r="H56" s="555"/>
      <c r="I56" s="543"/>
      <c r="J56" s="540"/>
      <c r="K56" s="30"/>
      <c r="L56" s="32"/>
      <c r="M56" s="33"/>
      <c r="N56" s="31"/>
      <c r="O56" s="30"/>
    </row>
    <row r="57" spans="1:15" ht="15.75" thickTop="1" x14ac:dyDescent="0.25">
      <c r="A57" s="26"/>
      <c r="B57" s="16"/>
      <c r="C57" s="194"/>
      <c r="D57" s="21"/>
      <c r="E57" s="186" t="s">
        <v>294</v>
      </c>
      <c r="F57" s="293" t="s">
        <v>40</v>
      </c>
      <c r="G57" s="543"/>
      <c r="H57" s="552" t="s">
        <v>40</v>
      </c>
      <c r="I57" s="543"/>
      <c r="J57" s="540"/>
      <c r="K57" s="30"/>
      <c r="L57" s="32"/>
      <c r="M57" s="33"/>
      <c r="N57" s="31"/>
      <c r="O57" s="30"/>
    </row>
    <row r="58" spans="1:15" x14ac:dyDescent="0.25">
      <c r="A58" s="26"/>
      <c r="B58" s="16"/>
      <c r="C58" s="194"/>
      <c r="D58" s="21"/>
      <c r="E58" s="186" t="s">
        <v>67</v>
      </c>
      <c r="F58" s="193" t="s">
        <v>40</v>
      </c>
      <c r="G58" s="543"/>
      <c r="H58" s="551" t="s">
        <v>40</v>
      </c>
      <c r="I58" s="543"/>
      <c r="J58" s="540"/>
      <c r="K58" s="30"/>
      <c r="L58" s="32"/>
      <c r="M58" s="33"/>
      <c r="N58" s="31"/>
      <c r="O58" s="30"/>
    </row>
    <row r="59" spans="1:15" x14ac:dyDescent="0.25">
      <c r="A59" s="26"/>
      <c r="B59" s="16"/>
      <c r="C59" s="194"/>
      <c r="D59" s="21"/>
      <c r="E59" s="341" t="s">
        <v>297</v>
      </c>
      <c r="G59" s="547" t="s">
        <v>42</v>
      </c>
      <c r="H59" s="540"/>
      <c r="I59" s="585" t="s">
        <v>42</v>
      </c>
      <c r="J59" s="540"/>
      <c r="K59" s="30"/>
      <c r="L59" s="32"/>
      <c r="M59" s="33"/>
      <c r="N59" s="31"/>
      <c r="O59" s="30"/>
    </row>
    <row r="60" spans="1:15" s="318" customFormat="1" ht="15" customHeight="1" x14ac:dyDescent="0.25">
      <c r="A60" s="26"/>
      <c r="B60" s="355"/>
      <c r="C60" s="194"/>
      <c r="D60" s="21"/>
      <c r="E60" s="514" t="s">
        <v>299</v>
      </c>
      <c r="G60" s="547" t="s">
        <v>42</v>
      </c>
      <c r="H60" s="540"/>
      <c r="I60" s="585" t="s">
        <v>42</v>
      </c>
      <c r="J60" s="540"/>
      <c r="K60" s="30"/>
      <c r="L60" s="32"/>
      <c r="M60" s="33"/>
      <c r="N60" s="31"/>
      <c r="O60" s="30"/>
    </row>
    <row r="61" spans="1:15" ht="19.5" customHeight="1" x14ac:dyDescent="0.25">
      <c r="A61" s="26"/>
      <c r="B61" s="16"/>
      <c r="C61" s="194"/>
      <c r="D61" s="21"/>
      <c r="E61" s="617" t="s">
        <v>298</v>
      </c>
      <c r="F61" s="318"/>
      <c r="G61" s="616" t="s">
        <v>42</v>
      </c>
      <c r="H61" s="540"/>
      <c r="I61" s="616" t="s">
        <v>42</v>
      </c>
      <c r="J61" s="540"/>
      <c r="K61" s="30"/>
      <c r="L61" s="32"/>
      <c r="M61" s="33"/>
      <c r="N61" s="31"/>
      <c r="O61" s="30"/>
    </row>
    <row r="62" spans="1:15" ht="15" customHeight="1" x14ac:dyDescent="0.25">
      <c r="A62" s="22"/>
      <c r="B62" s="75"/>
      <c r="C62" s="195"/>
      <c r="D62" s="22"/>
      <c r="E62" s="617"/>
      <c r="G62" s="616"/>
      <c r="H62" s="540"/>
      <c r="I62" s="616"/>
      <c r="J62" s="540"/>
    </row>
    <row r="63" spans="1:15" ht="17.25" customHeight="1" x14ac:dyDescent="0.25">
      <c r="A63" s="22"/>
      <c r="B63" s="75"/>
      <c r="C63" s="195"/>
      <c r="D63" s="22"/>
      <c r="E63" s="617" t="s">
        <v>300</v>
      </c>
      <c r="G63" s="616" t="s">
        <v>42</v>
      </c>
      <c r="H63" s="540"/>
      <c r="I63" s="616" t="s">
        <v>42</v>
      </c>
      <c r="J63" s="540"/>
    </row>
    <row r="64" spans="1:15" x14ac:dyDescent="0.25">
      <c r="A64" s="26"/>
      <c r="B64" s="16"/>
      <c r="C64" s="194"/>
      <c r="D64" s="21"/>
      <c r="E64" s="617"/>
      <c r="G64" s="616"/>
      <c r="H64" s="555"/>
      <c r="I64" s="616"/>
      <c r="J64" s="540"/>
      <c r="K64" s="30"/>
      <c r="L64" s="32"/>
      <c r="M64" s="33"/>
      <c r="N64" s="31"/>
      <c r="O64" s="30"/>
    </row>
    <row r="65" spans="1:15" x14ac:dyDescent="0.25">
      <c r="A65" s="26"/>
      <c r="B65" s="16"/>
      <c r="C65" s="194"/>
      <c r="D65" s="21"/>
      <c r="G65" s="544"/>
      <c r="H65" s="555"/>
      <c r="I65" s="543"/>
      <c r="J65" s="540"/>
      <c r="K65" s="30"/>
      <c r="L65" s="32"/>
      <c r="M65" s="33"/>
      <c r="N65" s="31"/>
      <c r="O65" s="30"/>
    </row>
    <row r="66" spans="1:15" ht="18" thickBot="1" x14ac:dyDescent="0.35">
      <c r="A66" s="26"/>
      <c r="B66" s="16"/>
      <c r="C66" s="194"/>
      <c r="D66" s="21"/>
      <c r="E66" s="488" t="s">
        <v>203</v>
      </c>
      <c r="F66" s="193" t="s">
        <v>45</v>
      </c>
      <c r="G66" s="543"/>
      <c r="H66" s="556"/>
      <c r="I66" s="543"/>
      <c r="J66" s="540"/>
      <c r="K66" s="30"/>
      <c r="L66" s="32"/>
      <c r="M66" s="33"/>
      <c r="N66" s="31"/>
      <c r="O66" s="30"/>
    </row>
    <row r="67" spans="1:15" ht="15.75" thickTop="1" x14ac:dyDescent="0.25">
      <c r="A67" s="26"/>
      <c r="B67" s="16"/>
      <c r="C67" s="194"/>
      <c r="D67" s="21"/>
      <c r="E67" s="186" t="s">
        <v>195</v>
      </c>
      <c r="G67" s="543"/>
      <c r="H67" s="556"/>
      <c r="I67" s="543"/>
      <c r="J67" s="540"/>
      <c r="K67" s="30"/>
      <c r="L67" s="32"/>
      <c r="M67" s="33"/>
      <c r="N67" s="31"/>
      <c r="O67" s="30"/>
    </row>
    <row r="68" spans="1:15" x14ac:dyDescent="0.25">
      <c r="A68" s="26"/>
      <c r="B68" s="16"/>
      <c r="C68" s="194"/>
      <c r="D68" s="21"/>
      <c r="E68" s="186" t="s">
        <v>423</v>
      </c>
      <c r="F68" s="194"/>
      <c r="H68" s="555"/>
      <c r="I68" s="542" t="s">
        <v>42</v>
      </c>
      <c r="J68" s="540"/>
      <c r="K68" s="30"/>
      <c r="L68" s="32"/>
      <c r="M68" s="33"/>
      <c r="N68" s="31"/>
      <c r="O68" s="30"/>
    </row>
    <row r="69" spans="1:15" x14ac:dyDescent="0.25">
      <c r="A69" s="26"/>
      <c r="B69" s="16"/>
      <c r="C69" s="194"/>
      <c r="D69" s="21"/>
      <c r="E69" s="186" t="s">
        <v>424</v>
      </c>
      <c r="F69" s="194"/>
      <c r="H69" s="540"/>
      <c r="I69" s="542" t="s">
        <v>42</v>
      </c>
      <c r="J69" s="540"/>
      <c r="K69" s="30"/>
      <c r="L69" s="32"/>
      <c r="M69" s="33"/>
      <c r="N69" s="31"/>
      <c r="O69" s="30"/>
    </row>
    <row r="70" spans="1:15" x14ac:dyDescent="0.25">
      <c r="A70" s="26"/>
      <c r="B70" s="16"/>
      <c r="C70" s="194"/>
      <c r="D70" s="21"/>
      <c r="G70" s="544"/>
      <c r="H70" s="540"/>
      <c r="I70" s="544"/>
      <c r="J70" s="540"/>
      <c r="K70" s="30"/>
      <c r="L70" s="32"/>
      <c r="M70" s="33"/>
      <c r="N70" s="31"/>
      <c r="O70" s="30"/>
    </row>
    <row r="71" spans="1:15" ht="18" thickBot="1" x14ac:dyDescent="0.35">
      <c r="A71" s="22"/>
      <c r="B71" s="75"/>
      <c r="C71" s="75"/>
      <c r="D71" s="22"/>
      <c r="E71" s="192" t="s">
        <v>64</v>
      </c>
      <c r="F71" s="195"/>
      <c r="G71" s="543"/>
      <c r="H71" s="555"/>
      <c r="I71" s="543"/>
      <c r="J71" s="540"/>
    </row>
    <row r="72" spans="1:15" ht="15.75" thickTop="1" x14ac:dyDescent="0.25">
      <c r="A72" s="22"/>
      <c r="B72" s="75"/>
      <c r="C72" s="75"/>
      <c r="D72" s="22"/>
      <c r="E72" s="185" t="s">
        <v>65</v>
      </c>
      <c r="F72" s="194"/>
      <c r="G72" s="543"/>
      <c r="H72" s="555"/>
      <c r="I72" s="543"/>
      <c r="J72" s="540"/>
    </row>
    <row r="73" spans="1:15" x14ac:dyDescent="0.25">
      <c r="A73" s="22"/>
      <c r="B73" s="16"/>
      <c r="C73" s="16"/>
      <c r="D73" s="21"/>
      <c r="E73" s="186" t="s">
        <v>205</v>
      </c>
      <c r="F73" s="196" t="s">
        <v>40</v>
      </c>
      <c r="G73" s="542" t="s">
        <v>42</v>
      </c>
      <c r="H73" s="555"/>
      <c r="I73" s="542" t="s">
        <v>42</v>
      </c>
      <c r="J73" s="540"/>
    </row>
    <row r="74" spans="1:15" x14ac:dyDescent="0.25">
      <c r="A74" s="22"/>
      <c r="B74" s="16"/>
      <c r="C74" s="16"/>
      <c r="D74" s="21"/>
      <c r="E74" s="186" t="s">
        <v>66</v>
      </c>
      <c r="F74" s="196" t="s">
        <v>40</v>
      </c>
      <c r="G74" s="542" t="s">
        <v>42</v>
      </c>
      <c r="H74" s="555"/>
      <c r="I74" s="542" t="s">
        <v>42</v>
      </c>
      <c r="J74" s="540"/>
    </row>
    <row r="75" spans="1:15" x14ac:dyDescent="0.25">
      <c r="A75" s="22"/>
      <c r="B75" s="16"/>
      <c r="C75" s="16"/>
      <c r="D75" s="21"/>
      <c r="E75" s="186" t="s">
        <v>269</v>
      </c>
      <c r="F75" s="193" t="s">
        <v>40</v>
      </c>
      <c r="G75" s="542" t="s">
        <v>42</v>
      </c>
      <c r="H75" s="555"/>
      <c r="I75" s="542" t="s">
        <v>42</v>
      </c>
      <c r="J75" s="540"/>
    </row>
    <row r="76" spans="1:15" x14ac:dyDescent="0.25">
      <c r="B76" s="16"/>
      <c r="C76" s="16"/>
      <c r="D76" s="21"/>
      <c r="E76" s="186" t="s">
        <v>267</v>
      </c>
      <c r="F76" s="193" t="s">
        <v>40</v>
      </c>
      <c r="G76" s="542" t="s">
        <v>42</v>
      </c>
      <c r="H76" s="555"/>
      <c r="I76" s="542" t="s">
        <v>42</v>
      </c>
      <c r="J76" s="540"/>
    </row>
    <row r="77" spans="1:15" x14ac:dyDescent="0.25">
      <c r="B77" s="16"/>
      <c r="C77" s="16"/>
      <c r="D77" s="21"/>
      <c r="G77" s="544"/>
      <c r="H77" s="540"/>
      <c r="I77" s="544"/>
      <c r="J77" s="540"/>
    </row>
    <row r="78" spans="1:15" ht="18" thickBot="1" x14ac:dyDescent="0.35">
      <c r="B78" s="16"/>
      <c r="C78" s="16"/>
      <c r="D78" s="21"/>
      <c r="E78" s="486" t="s">
        <v>251</v>
      </c>
      <c r="F78" s="293" t="s">
        <v>45</v>
      </c>
      <c r="G78" s="543"/>
      <c r="H78" s="540"/>
      <c r="I78" s="544"/>
      <c r="J78" s="540"/>
    </row>
    <row r="79" spans="1:15" ht="15.75" thickTop="1" x14ac:dyDescent="0.25">
      <c r="B79" s="16"/>
      <c r="C79" s="16"/>
      <c r="D79" s="21"/>
      <c r="E79" t="s">
        <v>216</v>
      </c>
      <c r="F79" s="193" t="s">
        <v>40</v>
      </c>
      <c r="G79" s="548"/>
      <c r="H79" s="555"/>
      <c r="I79" s="543"/>
      <c r="J79" s="540"/>
    </row>
    <row r="80" spans="1:15" x14ac:dyDescent="0.25">
      <c r="B80" s="16"/>
      <c r="C80" s="16"/>
      <c r="D80" s="21"/>
      <c r="E80" t="s">
        <v>217</v>
      </c>
      <c r="F80" s="193" t="s">
        <v>40</v>
      </c>
      <c r="G80" s="548"/>
      <c r="H80" s="555"/>
      <c r="I80" s="548"/>
      <c r="J80" s="540"/>
    </row>
    <row r="81" spans="2:10" x14ac:dyDescent="0.25">
      <c r="B81" s="16"/>
      <c r="C81" s="16"/>
      <c r="D81" s="21"/>
      <c r="E81" t="s">
        <v>73</v>
      </c>
      <c r="F81" s="193" t="s">
        <v>40</v>
      </c>
      <c r="G81" s="548"/>
      <c r="H81" s="555"/>
      <c r="I81" s="548"/>
      <c r="J81" s="540"/>
    </row>
    <row r="82" spans="2:10" x14ac:dyDescent="0.25">
      <c r="B82" s="16"/>
      <c r="C82" s="16"/>
      <c r="D82" s="29"/>
      <c r="G82" s="544"/>
      <c r="H82" s="555"/>
      <c r="I82" s="548"/>
      <c r="J82" s="540"/>
    </row>
    <row r="83" spans="2:10" x14ac:dyDescent="0.25">
      <c r="B83" s="16"/>
      <c r="C83" s="16"/>
      <c r="D83" s="29"/>
      <c r="H83" s="557"/>
      <c r="I83" s="535"/>
    </row>
    <row r="84" spans="2:10" x14ac:dyDescent="0.25">
      <c r="B84" s="16"/>
      <c r="C84" s="16"/>
      <c r="D84" s="29"/>
      <c r="F84" s="195"/>
      <c r="G84" s="75"/>
      <c r="H84" s="557"/>
      <c r="I84" s="535"/>
    </row>
    <row r="85" spans="2:10" x14ac:dyDescent="0.25">
      <c r="B85" s="16"/>
      <c r="C85" s="16"/>
      <c r="D85" s="29"/>
      <c r="F85" s="75"/>
      <c r="G85" s="75"/>
      <c r="H85" s="535"/>
      <c r="I85" s="535"/>
    </row>
    <row r="86" spans="2:10" x14ac:dyDescent="0.25">
      <c r="B86" s="16"/>
      <c r="C86" s="16"/>
      <c r="D86" s="29"/>
      <c r="H86" s="53"/>
      <c r="I86" s="53"/>
    </row>
    <row r="87" spans="2:10" x14ac:dyDescent="0.25">
      <c r="B87" s="16"/>
      <c r="C87" s="16"/>
      <c r="D87" s="29"/>
    </row>
    <row r="88" spans="2:10" x14ac:dyDescent="0.25">
      <c r="B88" s="16"/>
      <c r="C88" s="16"/>
      <c r="D88" s="29"/>
    </row>
    <row r="89" spans="2:10" x14ac:dyDescent="0.25">
      <c r="B89" s="16"/>
      <c r="C89" s="16"/>
      <c r="D89" s="29"/>
    </row>
    <row r="90" spans="2:10" x14ac:dyDescent="0.25">
      <c r="B90" s="16"/>
      <c r="C90" s="16"/>
      <c r="D90" s="29"/>
    </row>
    <row r="91" spans="2:10" x14ac:dyDescent="0.25">
      <c r="B91" s="75"/>
      <c r="C91" s="75"/>
    </row>
    <row r="92" spans="2:10" x14ac:dyDescent="0.25">
      <c r="B92" s="75"/>
      <c r="C92" s="75"/>
    </row>
    <row r="93" spans="2:10" x14ac:dyDescent="0.25">
      <c r="B93" s="75"/>
      <c r="C93" s="75"/>
    </row>
    <row r="94" spans="2:10" x14ac:dyDescent="0.25">
      <c r="B94" s="75"/>
      <c r="C94" s="75"/>
    </row>
    <row r="95" spans="2:10" x14ac:dyDescent="0.25">
      <c r="B95" s="75"/>
      <c r="C95" s="75"/>
    </row>
    <row r="96" spans="2:10" x14ac:dyDescent="0.25">
      <c r="B96" s="75"/>
      <c r="C96" s="75"/>
    </row>
    <row r="97" spans="2:3" x14ac:dyDescent="0.25">
      <c r="B97" s="75"/>
      <c r="C97" s="75"/>
    </row>
    <row r="98" spans="2:3" x14ac:dyDescent="0.25">
      <c r="B98" s="75"/>
      <c r="C98" s="75"/>
    </row>
    <row r="99" spans="2:3" x14ac:dyDescent="0.25">
      <c r="B99" s="75"/>
      <c r="C99" s="75"/>
    </row>
    <row r="100" spans="2:3" x14ac:dyDescent="0.25">
      <c r="B100" s="75"/>
      <c r="C100" s="75"/>
    </row>
    <row r="101" spans="2:3" x14ac:dyDescent="0.25">
      <c r="B101" s="75"/>
      <c r="C101" s="75"/>
    </row>
    <row r="102" spans="2:3" x14ac:dyDescent="0.25">
      <c r="B102" s="75"/>
      <c r="C102" s="75"/>
    </row>
    <row r="103" spans="2:3" x14ac:dyDescent="0.25">
      <c r="B103" s="75"/>
      <c r="C103" s="75"/>
    </row>
    <row r="104" spans="2:3" x14ac:dyDescent="0.25">
      <c r="B104" s="75"/>
      <c r="C104" s="75"/>
    </row>
    <row r="105" spans="2:3" x14ac:dyDescent="0.25">
      <c r="B105" s="75"/>
      <c r="C105" s="75"/>
    </row>
    <row r="106" spans="2:3" x14ac:dyDescent="0.25">
      <c r="B106" s="75"/>
      <c r="C106" s="75"/>
    </row>
    <row r="107" spans="2:3" x14ac:dyDescent="0.25">
      <c r="B107" s="75"/>
      <c r="C107" s="75"/>
    </row>
    <row r="108" spans="2:3" x14ac:dyDescent="0.25">
      <c r="B108" s="75"/>
      <c r="C108" s="75"/>
    </row>
    <row r="109" spans="2:3" x14ac:dyDescent="0.25">
      <c r="B109" s="75"/>
      <c r="C109" s="75"/>
    </row>
    <row r="110" spans="2:3" x14ac:dyDescent="0.25">
      <c r="B110" s="75"/>
      <c r="C110" s="75"/>
    </row>
    <row r="111" spans="2:3" x14ac:dyDescent="0.25">
      <c r="B111" s="75"/>
      <c r="C111" s="75"/>
    </row>
    <row r="112" spans="2:3" x14ac:dyDescent="0.25">
      <c r="B112" s="75"/>
      <c r="C112" s="75"/>
    </row>
    <row r="113" spans="2:3" x14ac:dyDescent="0.25">
      <c r="B113" s="75"/>
      <c r="C113" s="75"/>
    </row>
    <row r="114" spans="2:3" x14ac:dyDescent="0.25">
      <c r="B114" s="75"/>
      <c r="C114" s="75"/>
    </row>
    <row r="115" spans="2:3" x14ac:dyDescent="0.25">
      <c r="B115" s="75"/>
      <c r="C115" s="75"/>
    </row>
    <row r="116" spans="2:3" x14ac:dyDescent="0.25">
      <c r="B116" s="75"/>
      <c r="C116" s="75"/>
    </row>
    <row r="117" spans="2:3" x14ac:dyDescent="0.25">
      <c r="B117" s="75"/>
      <c r="C117" s="75"/>
    </row>
  </sheetData>
  <mergeCells count="21">
    <mergeCell ref="I61:I62"/>
    <mergeCell ref="I63:I64"/>
    <mergeCell ref="E61:E62"/>
    <mergeCell ref="G61:G62"/>
    <mergeCell ref="E63:E64"/>
    <mergeCell ref="G63:G64"/>
    <mergeCell ref="B41:B44"/>
    <mergeCell ref="A1:P1"/>
    <mergeCell ref="Q1:AF1"/>
    <mergeCell ref="A2:E2"/>
    <mergeCell ref="A3:E3"/>
    <mergeCell ref="P8:Q8"/>
    <mergeCell ref="I2:O2"/>
    <mergeCell ref="F3:O3"/>
    <mergeCell ref="B5:K5"/>
    <mergeCell ref="B6:O6"/>
    <mergeCell ref="F8:G8"/>
    <mergeCell ref="H8:I8"/>
    <mergeCell ref="J8:K8"/>
    <mergeCell ref="L8:M8"/>
    <mergeCell ref="N8:O8"/>
  </mergeCells>
  <hyperlinks>
    <hyperlink ref="I2" r:id="rId1" display="http://creativecommons.org/licenses/by-nc/4.0/"/>
    <hyperlink ref="C11" location="'Bas-Saint-Laurent-01'!A1" display="Table"/>
    <hyperlink ref="C38" location="'Saguenay Lac-Saint-Jean-02'!A1" display="Table"/>
    <hyperlink ref="C12" location="'Capitale-Nationale-03'!A1" display="Table"/>
    <hyperlink ref="C16" location="'CHU de Quebéc-03'!A1" display="Table"/>
    <hyperlink ref="C24" location="'IUCPQ-03'!A1" display="Table"/>
    <hyperlink ref="C20" location="'Estrie-05'!A1" display="Table"/>
    <hyperlink ref="C13" location="'Centre-Ouest-de-Montréal-06'!A1" display="Table"/>
    <hyperlink ref="C28" location="'Mauricie-et-Centre-du-Québec-04'!A1" display="Table"/>
    <hyperlink ref="F10" location="'AllSSS-2016'!A1" display="Table"/>
    <hyperlink ref="C17" location="'CHU Montreal-06'!A1" display="Table"/>
    <hyperlink ref="C23" location="'Inst de Card de Montréal-06'!A1" display="Table"/>
    <hyperlink ref="C29" location="'McGill Univ Health Centre-06'!A1" display="Table"/>
    <hyperlink ref="C36" location="'Ouest-de-Montréal-06'!A1" display="Table"/>
    <hyperlink ref="H10" location="'AllSSS-2017'!A1" display="Table"/>
    <hyperlink ref="C10" location="'Abitibi-Témiscamingue-08'!A1" display="Table"/>
    <hyperlink ref="C18" location="'Côte-Nord-09'!A1" display="Table"/>
    <hyperlink ref="C15" location="'Chaudière-Appalaches-12'!A1" display="Table"/>
    <hyperlink ref="C21" location="'Gaspésie-11'!A1" display="Table"/>
    <hyperlink ref="C22" location="'Iles-11'!A1" display="Table"/>
    <hyperlink ref="C25" location="'Lanaudière-14'!A1" display="Table"/>
    <hyperlink ref="C26" location="'Laurentides-15'!A1" display="Table"/>
    <hyperlink ref="C27" location="' Laval-13'!A1" display="Table"/>
    <hyperlink ref="C30" location="'Montérégie-Centre-16'!A1" display="Table"/>
    <hyperlink ref="C31" location="'Montérégie-Est-16'!A1" display="Table"/>
    <hyperlink ref="C32" location="'Montérégie-Ouest-16'!A1" display="Table"/>
    <hyperlink ref="C34" location="'Nord du Quebec -10'!A1" display="Table"/>
    <hyperlink ref="C35" location="'Nunavik -17'!A1" display="Table"/>
    <hyperlink ref="C37" location="'Outaouais-07'!A1" display="Table"/>
    <hyperlink ref="C39" location="'T-Cries-de-la-Baie-James-18'!A1" display="Table"/>
    <hyperlink ref="F11" location="AllSSS_2016_Palliative_Care_Patients" display="Table"/>
    <hyperlink ref="H11" location="AllSSS_2017_Palliative_Care_Patients" display="Table"/>
    <hyperlink ref="F13" location="AllSSS_2016_Rates_of_CPS_Euthanasia_Requests_and_Euthanasia" display="Table"/>
    <hyperlink ref="H13" location="AllSSS_2017_Rates_of_CPS_Euthanasia_Requests_and_Euthanasia" display="Table"/>
    <hyperlink ref="F12" location="AllSSS_2016_CPS_Euthanasia" display="Table"/>
    <hyperlink ref="H12" location="AllSSS_2017_CPS_Euthanasia" display="Table"/>
    <hyperlink ref="C33" location="'Nord-de-MontréaL-06'!A1" display="Table"/>
    <hyperlink ref="F15" location="'CPS Tables'!A1" display="Tables"/>
    <hyperlink ref="H15" location="'CPS Tables'!A1" display="Tables"/>
    <hyperlink ref="F19" location="Table_CPS_Continuous_Palliative_Sedation_Per_100_000_Palliative_Patients" display="Table"/>
    <hyperlink ref="H19" location="Table_CPS_Continuous_Palliative_Sedation_Per_100_000_Palliative_Patients" display="Table"/>
    <hyperlink ref="F22" location="Table_CPS_Continuous_Palliative_Sedation_Per_100_000_Population" display="Table"/>
    <hyperlink ref="H22" location="Table_CPS_Continuous_Palliative_Sedation_Per_100_000_Population" display="Table"/>
    <hyperlink ref="F24" location="Heading_Table_Euthanasia_EUTHANASIA_REQUESTS" display="Tables"/>
    <hyperlink ref="H24" location="Heading_Table_Euthanasia_EUTHANASIA_REQUESTS" display="Tables"/>
    <hyperlink ref="F37" location="Heading_Table_Euthanasia_EUTHANASIA_PROVIDED" display="Tables"/>
    <hyperlink ref="H37" location="Heading_Table_Euthanasia_EUTHANASIA_PROVIDED" display="Tables"/>
    <hyperlink ref="F32" location="Table_Euthanasia_Frequency_of_requests_weekly" display="Table"/>
    <hyperlink ref="H32" location="Table_Euthanasia_Frequency_of_requests_weekly" display="Table"/>
    <hyperlink ref="F45" location="Table_Euthanasia_Frequency_of_Euthanasia_Weekly" display="Tables"/>
    <hyperlink ref="H45" location="Table_Euthanasia_Frequency_of_Euthanasia_Weekly" display="Tables"/>
    <hyperlink ref="F50" location="Heading_Table_Euthanasia_EUTHANASIA_NOT_PROVIDED" display="Tables"/>
    <hyperlink ref="H50" location="Heading_Table_Euthanasia_EUTHANASIA_NOT_PROVIDED" display="Tables"/>
    <hyperlink ref="F25" location="Table_Euthanasia_Number_Requests" display="Table"/>
    <hyperlink ref="F28" location="Table_Euthanasia_Requests_per_100_000_Palliative_Patients" display="Table"/>
    <hyperlink ref="F31" location="Table_Euthanasia_Requests_per_100_000_Population" display="Table"/>
    <hyperlink ref="H25" location="Table_Euthanasia_Number_Requests" display="Table"/>
    <hyperlink ref="H28" location="Table_Euthanasia_Requests_per_100_000_Palliative_Patients" display="Table"/>
    <hyperlink ref="H31" location="Table_Euthanasia_Requests_per_100_000_Population" display="Table"/>
    <hyperlink ref="F38" location="Table_Euthanasia_Provided" display="Table"/>
    <hyperlink ref="H38" location="Table_Euthanasia_Provided" display="Table"/>
    <hyperlink ref="F41" location="Table_Euthanasia_Per_100_000_Palliative_Patients" display="Table"/>
    <hyperlink ref="H41" location="Table_Euthanasia_Per_100_000_Palliative_Patients" display="Table"/>
    <hyperlink ref="F44" location="Table_Euthanasia_Per_100_000_Population" display="Table"/>
    <hyperlink ref="H44" location="Table_Euthanasia_Per_100_000_Population" display="Table"/>
    <hyperlink ref="F66" location="'Projection Tables'!A1" display="Tables"/>
    <hyperlink ref="F57" location="Table_Mortality_from_Euthanasia_and_Selected_Causes_Per_100_000_Pop" display="Table"/>
    <hyperlink ref="F58" location="Table_Mortality_Euthanasia_and_Selected_Causes_as_PerCent_All_Deaths" display="Table"/>
    <hyperlink ref="F78" location="'Vital Stats'!A1" display="Table"/>
    <hyperlink ref="F73" location="Table_Comparison_Euthanasia_Per_100_000_Population" display="Table"/>
    <hyperlink ref="F74" location="Table_Comparison_Euthanasia_as_PerCent_All_Deaths" display="Table"/>
    <hyperlink ref="F75" location="Table_Comparison_Euthanasia_and_Suicide_Per_100_000_Population" display="Table"/>
    <hyperlink ref="F76" location="Table_Comparison_Euthanasia_and_Suicide_as_PerCent_All_Deaths" display="Table"/>
    <hyperlink ref="F79" location="Table_Vital_BELGIUM" display="Table"/>
    <hyperlink ref="F80" location="Table_Vital_NETHERLANDS" display="Table"/>
    <hyperlink ref="F81" location="Table_Vital_Quebec" display="Table"/>
    <hyperlink ref="G16" location="Chart_CPS_No_CPS_Province_Wide" display="Chart"/>
    <hyperlink ref="G17" location="Chart_CPS_No_In_Reporting_Agencies" display="Chart"/>
    <hyperlink ref="G18" location="Chart_CPS_No_In_Admin_Regions" display="Chart"/>
    <hyperlink ref="I16" location="Chart_CPS_No_CPS_Province_Wide" display="Chart"/>
    <hyperlink ref="I17" location="Chart_CPS_No_In_Reporting_Agencies" display="Chart"/>
    <hyperlink ref="I18" location="Chart_CPS_No_In_Admin_Regions" display="Chart"/>
    <hyperlink ref="G20" location="Chart_CPS_Per_100000_Palliative_Patients_Reporting_Agencies" display="Chart"/>
    <hyperlink ref="G21" location="Chart_CPS_Per_100000_Palliative_Patients_Admin_Regions" display="Chart"/>
    <hyperlink ref="G22" location="Chart_CPS_Per_100000_Population" display="Chart"/>
    <hyperlink ref="I20" location="Chart_CPS_Per_100000_Palliative_Patients_Reporting_Agencies" display="Chart"/>
    <hyperlink ref="I21" location="Chart_CPS_Per_100000_Palliative_Patients_Admin_Regions" display="Chart"/>
    <hyperlink ref="I22" location="Chart_CPS_Per_100000_Population" display="Chart"/>
    <hyperlink ref="G25" location="Chart_Euthanasia_Requests_Province_Wide" display="Chart"/>
    <hyperlink ref="G26" location="Chart_Euthanasia_Requests_Reporting_Agencies" display="Chart"/>
    <hyperlink ref="G27" location="Chart_Euthanasia_Requests_Admin_Regions" display="Chart"/>
    <hyperlink ref="G29" location="Chart_Euthanasia_Requests_100000_Palliative_Patients_Agencies" display="Chart"/>
    <hyperlink ref="G30" location="Chart_Euthanasia_Requests_100000_Palliative_Patients_Admin_Regions" display="Chart"/>
    <hyperlink ref="G31" location="Chart_Euthanasia_Requests_100000_Population" display="Chart"/>
    <hyperlink ref="G33" location="Chart_Euthanasia_Requests_Weekly_Province_Wide" display="Chart"/>
    <hyperlink ref="G34" location="Chart_Euthanasia_Requests_Weekly_Reporting_Agencies" display="Chart"/>
    <hyperlink ref="G35" location="Chart_Euthanasia_Requests_Weekly_Admin_Regions" display="Chart"/>
    <hyperlink ref="I25" location="Chart_Euthanasia_Requests_Province_Wide" display="Chart"/>
    <hyperlink ref="I26" location="Chart_Euthanasia_Requests_Reporting_Agencies" display="Chart"/>
    <hyperlink ref="I27" location="Chart_Euthanasia_Requests_Admin_Regions" display="Chart"/>
    <hyperlink ref="I29" location="Chart_Euthanasia_Requests_100000_Palliative_Patients_Agencies" display="Chart"/>
    <hyperlink ref="I30" location="Chart_Euthanasia_Requests_100000_Palliative_Patients_Admin_Regions" display="Chart"/>
    <hyperlink ref="I31" location="Chart_Euthanasia_Requests_100000_Population" display="Chart"/>
    <hyperlink ref="I33" location="Chart_Euthanasia_Requests_Weekly_Province_Wide" display="Chart"/>
    <hyperlink ref="I34" location="Chart_Euthanasia_Requests_Weekly_Reporting_Agencies" display="Chart"/>
    <hyperlink ref="I35" location="Chart_Euthanasia_Requests_Weekly_Admin_Regions" display="Chart"/>
    <hyperlink ref="G38" location="Chart_Euthanasia_Provided_Province_Wide" display="Chart"/>
    <hyperlink ref="G39" location="Chart_Euthanasia_Provided_Reporting_Agencies" display="Chart"/>
    <hyperlink ref="G40" location="Chart_Euthanasia_Provided_Admin_Regions" display="Chart"/>
    <hyperlink ref="G43" location="Chart_Euthanasia_Provided_Per_100000_Palliative_Patients_Admin_Regions" display="Chart"/>
    <hyperlink ref="G44" location="Chart_Euthanasia_Provided_Per_100000_Population" display="Chart"/>
    <hyperlink ref="G46" location="Chart_Euthanasia_Provided_Weekly_Province_Wide" display="Chart"/>
    <hyperlink ref="G47" location="Chart_Euthanasia_Provided_Weekly_Reporting_Agencies" display="Chart"/>
    <hyperlink ref="G48" location="Chart_Euthanasia_Provided_Weekly_Admin_Regions" display="Chart"/>
    <hyperlink ref="I38" location="Chart_Euthanasia_Provided_Province_Wide" display="Chart"/>
    <hyperlink ref="I39" location="Chart_Euthanasia_Provided_Reporting_Agencies" display="Chart"/>
    <hyperlink ref="I40" location="Chart_Euthanasia_Provided_Admin_Regions" display="Chart"/>
    <hyperlink ref="I43" location="Chart_Euthanasia_Provided_Per_100000_Palliative_Patients_Admin_Regions" display="Chart"/>
    <hyperlink ref="I44" location="Chart_Euthanasia_Provided_Per_100000_Population" display="Chart"/>
    <hyperlink ref="I46" location="Chart_Euthanasia_Provided_Weekly_Province_Wide" display="Chart"/>
    <hyperlink ref="I47" location="Chart_Euthanasia_Provided_Weekly_Reporting_Agencies" display="Chart"/>
    <hyperlink ref="I48" location="Chart_Euthanasia_Provided_Weekly_Admin_Regions" display="Chart"/>
    <hyperlink ref="G51" location="Chart_Euthanasia_Not_Provided_Of_All_Requests" display="Chart"/>
    <hyperlink ref="G52" location="Chart_Euthanasia_Not_Provided_Percent_All_Requests" display="Chart"/>
    <hyperlink ref="G53" location="Chart_Euthanasia_Reasons_Not_Provided_Number_Province_Wide" display="Chart"/>
    <hyperlink ref="G54" location="Chart_Euthanasia_Not_Provided_Percent_All_Requests" display="Chart"/>
    <hyperlink ref="I51" location="Chart_Euthanasia_Not_Provided_Of_All_Requests" display="Chart"/>
    <hyperlink ref="I52" location="Chart_Euthanasia_Not_Provided_Percent_All_Requests" display="Chart"/>
    <hyperlink ref="I53" location="Chart_Euthanasia_Reasons_Not_Provided_Number_Province_Wide" display="Chart"/>
    <hyperlink ref="I54" location="Chart_Euthanasia_Not_Provided_Percent_All_Requests" display="Chart"/>
    <hyperlink ref="H57" location="Table_Mortality_from_Euthanasia_and_Selected_Causes_Per_100_000_Pop" display="Table"/>
    <hyperlink ref="H58" location="Table_Mortality_Euthanasia_and_Selected_Causes_as_PerCent_All_Deaths" display="Table"/>
    <hyperlink ref="G59" location="Chart_Mortality_Euthanasia_Natural_Causes_Per_100000_Population" display="Chart"/>
    <hyperlink ref="G60" location="Chart_Mortality_Euthanasia_Natural_Causes_PerCent_All_Deaths" display="Chart"/>
    <hyperlink ref="G61:G62" location="Chart_Mortality_Euthanasia_Homicide_Suicide_MVA_Per_100000_Population" display="Chart"/>
    <hyperlink ref="G63:G64" location="Chart_Mortality_Euthanasia_Homicide_Suicide_MVA_Percentage" display="Chart"/>
    <hyperlink ref="G73" location="Chart_Comparison_QBN_Euthanasia_Per_100000_Population" display="Chart"/>
    <hyperlink ref="G74" location="Chart_Comparison_QBN_Euthanasia_Percentage_All_Causes" display="Chart"/>
    <hyperlink ref="G75" location="Chart_Comparison_QBN_Euthanasia_Suicide_100000_Population" display="Chart"/>
    <hyperlink ref="G76" location="Chart_Comparison_QBN_Euthanasia_Suicide_PerCent_All_Deaths" display="Chart"/>
    <hyperlink ref="I68" location="Chart_Projected_Euthanasia_Deaths_Per_100000_Population" display="Chart"/>
    <hyperlink ref="I69" location="Chart_Projected_Euthanasia_Deaths_PerCent_All_Deaths" display="Chart"/>
    <hyperlink ref="C14" location="'Centre-Sud-De-Montréal-06'!A1" display="Table"/>
    <hyperlink ref="G42" location="Chart_Euthanasia_Provided_Per_100000_Palliative_Patients_Reporting_Agencies" display="Chart"/>
    <hyperlink ref="I42" location="Chart_Euthanasia_Provided_Per_100000_Palliative_Patients_Reporting_Agencies" display="Chart"/>
    <hyperlink ref="C19" location="'Est-de-Montréal-06'!A1" display="Table"/>
    <hyperlink ref="I59" location="Chart_Mortality_Euthanasia_Natural_Causes_Per_100000_Population" display="Chart"/>
    <hyperlink ref="I60" location="Chart_Mortality_Euthanasia_Natural_Causes_PerCent_All_Deaths" display="Chart"/>
    <hyperlink ref="I61:I62" location="Chart_Mortality_Euthanasia_Homicide_Suicide_MVA_Per_100000_Population" display="Chart"/>
    <hyperlink ref="I63:I64" location="Chart_Mortality_Euthanasia_Homicide_Suicide_MVA_Percentage" display="Chart"/>
    <hyperlink ref="I73" location="Chart_Comparison_QBN_Euthanasia_Per_100000_Population" display="Chart"/>
    <hyperlink ref="I74" location="Chart_Comparison_QBN_Euthanasia_Percentage_All_Causes" display="Chart"/>
    <hyperlink ref="I75" location="Chart_Comparison_QBN_Euthanasia_Suicide_100000_Population" display="Chart"/>
    <hyperlink ref="I76" location="Chart_Comparison_QBN_Euthanasia_Suicide_PerCent_All_Deaths" display="Chart"/>
  </hyperlinks>
  <pageMargins left="0.7" right="0.7" top="0.75" bottom="0.75" header="0.3" footer="0.3"/>
  <pageSetup orientation="landscape" horizontalDpi="0"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8"/>
  <sheetViews>
    <sheetView workbookViewId="0"/>
  </sheetViews>
  <sheetFormatPr defaultRowHeight="15" x14ac:dyDescent="0.25"/>
  <cols>
    <col min="1" max="1" width="30.7109375" style="208" customWidth="1"/>
    <col min="2" max="2" width="37.140625" style="126" customWidth="1"/>
    <col min="3" max="3" width="5.5703125" style="318" customWidth="1"/>
    <col min="4" max="16384" width="9.140625" style="318"/>
  </cols>
  <sheetData>
    <row r="1" spans="1:2" s="1" customFormat="1" ht="20.25" thickBot="1" x14ac:dyDescent="0.35">
      <c r="A1" s="39" t="s">
        <v>0</v>
      </c>
      <c r="B1" s="288" t="s">
        <v>305</v>
      </c>
    </row>
    <row r="2" spans="1:2" ht="15.75" thickTop="1" x14ac:dyDescent="0.25"/>
    <row r="3" spans="1:2" ht="20.25" thickBot="1" x14ac:dyDescent="0.35">
      <c r="A3" s="538"/>
      <c r="B3" s="210" t="s">
        <v>302</v>
      </c>
    </row>
    <row r="4" spans="1:2" ht="15.75" thickTop="1" x14ac:dyDescent="0.25"/>
    <row r="5" spans="1:2" ht="18" thickBot="1" x14ac:dyDescent="0.35">
      <c r="A5" s="538" t="s">
        <v>308</v>
      </c>
      <c r="B5" s="533" t="s">
        <v>27</v>
      </c>
    </row>
    <row r="6" spans="1:2" ht="15.75" thickTop="1" x14ac:dyDescent="0.25">
      <c r="A6" s="247" t="s">
        <v>306</v>
      </c>
    </row>
    <row r="7" spans="1:2" x14ac:dyDescent="0.25">
      <c r="A7" s="247" t="s">
        <v>307</v>
      </c>
    </row>
    <row r="45" spans="1:2" ht="18" customHeight="1" x14ac:dyDescent="0.25"/>
    <row r="46" spans="1:2" ht="15" customHeight="1" thickBot="1" x14ac:dyDescent="0.3">
      <c r="A46" s="538" t="s">
        <v>308</v>
      </c>
      <c r="B46" s="534" t="s">
        <v>304</v>
      </c>
    </row>
    <row r="47" spans="1:2" ht="15.75" thickTop="1" x14ac:dyDescent="0.25">
      <c r="A47" s="247" t="s">
        <v>306</v>
      </c>
    </row>
    <row r="48" spans="1:2" x14ac:dyDescent="0.25">
      <c r="A48" s="247" t="s">
        <v>307</v>
      </c>
    </row>
  </sheetData>
  <hyperlinks>
    <hyperlink ref="A1" location="Contents!A1" display="CONTENTS"/>
    <hyperlink ref="A6" location="Heading_Chart_Projected_Euthanasia_Per_100_000_Population" display="Euthanasia/100,000 Population"/>
    <hyperlink ref="A7" location="Heading_Chart_Projected_Euthanasia_as_PerCent_All_Deaths" display="Euthanasia as % All Deaths"/>
    <hyperlink ref="A47" location="Heading_Chart_Projected_Euthanasia_Per_100_000_Population" display="Euthanasia/100,000 Population"/>
    <hyperlink ref="A48" location="Heading_Chart_Projected_Euthanasia_as_PerCent_All_Deaths" display="Euthanasia as % All Deaths"/>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1"/>
  <sheetViews>
    <sheetView workbookViewId="0">
      <pane xSplit="2" ySplit="2" topLeftCell="J12" activePane="bottomRight" state="frozen"/>
      <selection pane="topRight" activeCell="C1" sqref="C1"/>
      <selection pane="bottomLeft" activeCell="A3" sqref="A3"/>
      <selection pane="bottomRight"/>
    </sheetView>
  </sheetViews>
  <sheetFormatPr defaultRowHeight="15" x14ac:dyDescent="0.25"/>
  <cols>
    <col min="1" max="1" width="30.85546875" style="2" customWidth="1"/>
    <col min="2" max="2" width="27.7109375" style="125" customWidth="1"/>
    <col min="3" max="3" width="17.140625" customWidth="1"/>
    <col min="4" max="4" width="10.42578125" customWidth="1"/>
    <col min="18" max="18" width="14.42578125" customWidth="1"/>
    <col min="19" max="19" width="16.85546875" customWidth="1"/>
  </cols>
  <sheetData>
    <row r="1" spans="1:31" ht="20.25" thickBot="1" x14ac:dyDescent="0.35">
      <c r="A1" s="422" t="s">
        <v>0</v>
      </c>
      <c r="B1" s="428" t="s">
        <v>252</v>
      </c>
    </row>
    <row r="2" spans="1:31" ht="15.75" thickTop="1" x14ac:dyDescent="0.25">
      <c r="C2" s="318"/>
      <c r="D2" s="318"/>
      <c r="E2" s="318"/>
      <c r="F2" s="318"/>
      <c r="G2" s="318"/>
      <c r="H2" s="318"/>
      <c r="I2" s="318"/>
      <c r="J2" s="318"/>
      <c r="K2" s="318"/>
      <c r="L2" s="318"/>
      <c r="M2" s="318"/>
      <c r="N2" s="318"/>
      <c r="O2" s="318"/>
      <c r="P2" s="318"/>
      <c r="Q2" s="318"/>
      <c r="R2" s="318"/>
    </row>
    <row r="3" spans="1:31" ht="15.75" customHeight="1" thickBot="1" x14ac:dyDescent="0.3">
      <c r="A3" s="671" t="s">
        <v>268</v>
      </c>
      <c r="B3" s="674" t="s">
        <v>27</v>
      </c>
    </row>
    <row r="4" spans="1:31" ht="18.75" thickTop="1" thickBot="1" x14ac:dyDescent="0.3">
      <c r="A4" s="672"/>
      <c r="B4" s="674"/>
      <c r="C4" s="416">
        <v>2002</v>
      </c>
      <c r="D4" s="416">
        <v>2003</v>
      </c>
      <c r="E4" s="416">
        <v>2004</v>
      </c>
      <c r="F4" s="416">
        <v>2005</v>
      </c>
      <c r="G4" s="416">
        <v>2006</v>
      </c>
      <c r="H4" s="416">
        <v>2007</v>
      </c>
      <c r="I4" s="416">
        <v>2008</v>
      </c>
      <c r="J4" s="416">
        <v>2009</v>
      </c>
      <c r="K4" s="416">
        <v>2010</v>
      </c>
      <c r="L4" s="416">
        <v>2011</v>
      </c>
      <c r="M4" s="416">
        <v>2012</v>
      </c>
      <c r="N4" s="416">
        <v>2013</v>
      </c>
      <c r="O4" s="416">
        <v>2014</v>
      </c>
      <c r="P4" s="416">
        <v>2015</v>
      </c>
      <c r="Q4" s="416">
        <v>2016</v>
      </c>
      <c r="R4" s="591" t="s">
        <v>407</v>
      </c>
      <c r="S4" s="591" t="s">
        <v>408</v>
      </c>
    </row>
    <row r="5" spans="1:31" ht="15.75" thickTop="1" x14ac:dyDescent="0.25">
      <c r="A5" s="672"/>
      <c r="B5" s="429" t="s">
        <v>217</v>
      </c>
      <c r="C5" s="421">
        <f>'Vital Stats'!C23</f>
        <v>11.654023619770697</v>
      </c>
      <c r="D5" s="421">
        <f>'Vital Stats'!D23</f>
        <v>11.186232465811731</v>
      </c>
      <c r="E5" s="421">
        <f>'Vital Stats'!E23</f>
        <v>11.583500795582596</v>
      </c>
      <c r="F5" s="421">
        <f>'Vital Stats'!F23</f>
        <v>11.854876684137636</v>
      </c>
      <c r="G5" s="421">
        <f>'Vital Stats'!G23</f>
        <v>11.772837498722007</v>
      </c>
      <c r="H5" s="421">
        <f>'Vital Stats'!H23</f>
        <v>12.960025900489498</v>
      </c>
      <c r="I5" s="421">
        <f>'Vital Stats'!I23</f>
        <v>14.208737013954979</v>
      </c>
      <c r="J5" s="421">
        <f>'Vital Stats'!J23</f>
        <v>15.989530860734764</v>
      </c>
      <c r="K5" s="421">
        <f>'Vital Stats'!K23</f>
        <v>18.920072888132836</v>
      </c>
      <c r="L5" s="421">
        <f>'Vital Stats'!L23</f>
        <v>22.184465602640859</v>
      </c>
      <c r="M5" s="421">
        <f>'Vital Stats'!M23</f>
        <v>25.032354377804932</v>
      </c>
      <c r="N5" s="421">
        <f>'Vital Stats'!N23</f>
        <v>28.779036417787697</v>
      </c>
      <c r="O5" s="421">
        <f>'Vital Stats'!O23</f>
        <v>31.528367003502048</v>
      </c>
      <c r="P5" s="421">
        <f>'Vital Stats'!P23</f>
        <v>32.637651187292192</v>
      </c>
      <c r="Q5" s="421">
        <f>'Vital Stats'!Q23</f>
        <v>35.873472830158455</v>
      </c>
      <c r="R5" s="421">
        <f>'Vital Stats'!R23</f>
        <v>38.550462789963433</v>
      </c>
    </row>
    <row r="6" spans="1:31" s="405" customFormat="1" ht="14.25" customHeight="1" x14ac:dyDescent="0.25">
      <c r="A6" s="673"/>
      <c r="B6" s="430" t="s">
        <v>216</v>
      </c>
      <c r="C6" s="423"/>
      <c r="D6" s="418">
        <f>'Vital Stats'!D10</f>
        <v>2.5010032982343109</v>
      </c>
      <c r="E6" s="418">
        <f>'Vital Stats'!E10</f>
        <v>3.3569244646787579</v>
      </c>
      <c r="F6" s="418">
        <f>'Vital Stats'!F10</f>
        <v>3.7622589330195377</v>
      </c>
      <c r="G6" s="418">
        <f>'Vital Stats'!G10</f>
        <v>4.0812901671730701</v>
      </c>
      <c r="H6" s="418">
        <f>'Vital Stats'!H10</f>
        <v>4.676634795636728</v>
      </c>
      <c r="I6" s="418">
        <f>'Vital Stats'!I10</f>
        <v>6.5998766648048264</v>
      </c>
      <c r="J6" s="418">
        <f>'Vital Stats'!J10</f>
        <v>7.6443214409266922</v>
      </c>
      <c r="K6" s="418">
        <f>'Vital Stats'!K10</f>
        <v>8.7915899631961718</v>
      </c>
      <c r="L6" s="418">
        <f>'Vital Stats'!L10</f>
        <v>10.299402634647191</v>
      </c>
      <c r="M6" s="418">
        <f>'Vital Stats'!M10</f>
        <v>12.906889232391604</v>
      </c>
      <c r="N6" s="418">
        <f>'Vital Stats'!N10</f>
        <v>16.189374287403233</v>
      </c>
      <c r="O6" s="418">
        <f>'Vital Stats'!O10</f>
        <v>17.190301456837883</v>
      </c>
      <c r="P6" s="418">
        <f>'Vital Stats'!P10</f>
        <v>18.039098273474515</v>
      </c>
      <c r="Q6" s="417">
        <f>'Vital Stats'!Q10</f>
        <v>0</v>
      </c>
      <c r="R6" s="417">
        <f>'Vital Stats'!R10</f>
        <v>0</v>
      </c>
      <c r="S6" s="417"/>
      <c r="T6" s="417"/>
      <c r="U6" s="417"/>
      <c r="V6" s="417"/>
      <c r="W6" s="417"/>
      <c r="X6" s="417"/>
      <c r="Y6" s="417"/>
      <c r="Z6" s="417"/>
      <c r="AA6" s="417"/>
      <c r="AB6" s="417"/>
      <c r="AC6" s="417"/>
      <c r="AD6" s="417"/>
      <c r="AE6" s="417"/>
    </row>
    <row r="7" spans="1:31" s="406" customFormat="1" ht="16.5" customHeight="1" x14ac:dyDescent="0.25">
      <c r="A7" s="485"/>
      <c r="B7" s="429" t="s">
        <v>73</v>
      </c>
      <c r="C7" s="424"/>
      <c r="D7" s="424"/>
      <c r="E7" s="425"/>
      <c r="F7" s="425"/>
      <c r="G7" s="425"/>
      <c r="H7" s="425"/>
      <c r="I7" s="425"/>
      <c r="J7" s="425"/>
      <c r="K7" s="425"/>
      <c r="L7" s="425"/>
      <c r="M7" s="425"/>
      <c r="N7" s="425"/>
      <c r="O7" s="425"/>
      <c r="P7" s="425"/>
      <c r="Q7" s="421">
        <f>'Vital Stats'!Q44</f>
        <v>5.4327977280853625</v>
      </c>
      <c r="R7" s="421">
        <f>'Vital Stats'!R44</f>
        <v>8.9852730543768082</v>
      </c>
      <c r="S7" s="421">
        <f>'Projection Tables'!Q12</f>
        <v>10.602332130140157</v>
      </c>
      <c r="T7" s="419"/>
      <c r="U7" s="419"/>
      <c r="V7" s="419"/>
      <c r="W7" s="419"/>
      <c r="X7" s="419"/>
      <c r="Y7" s="419"/>
      <c r="Z7" s="419"/>
      <c r="AA7" s="419"/>
      <c r="AB7" s="419"/>
      <c r="AC7" s="419"/>
      <c r="AD7" s="419"/>
      <c r="AE7" s="419"/>
    </row>
    <row r="8" spans="1:31" s="406" customFormat="1" x14ac:dyDescent="0.25">
      <c r="A8" s="329"/>
      <c r="B8" s="113"/>
      <c r="S8" s="419"/>
      <c r="T8" s="419"/>
      <c r="U8" s="419"/>
      <c r="V8" s="419"/>
      <c r="W8" s="419"/>
      <c r="X8" s="419"/>
      <c r="Y8" s="419"/>
      <c r="Z8" s="419"/>
      <c r="AA8" s="419"/>
      <c r="AB8" s="419"/>
      <c r="AC8" s="419"/>
      <c r="AD8" s="419"/>
      <c r="AE8" s="419"/>
    </row>
    <row r="9" spans="1:31" s="111" customFormat="1" x14ac:dyDescent="0.25">
      <c r="A9" s="2"/>
      <c r="B9" s="123"/>
      <c r="C9" s="420"/>
      <c r="D9" s="420"/>
      <c r="E9" s="420"/>
      <c r="F9" s="420"/>
      <c r="G9" s="420"/>
      <c r="H9" s="420"/>
      <c r="I9" s="420"/>
      <c r="J9" s="420"/>
      <c r="K9" s="420"/>
      <c r="L9" s="420"/>
      <c r="M9" s="420"/>
      <c r="N9" s="420"/>
      <c r="O9" s="420"/>
      <c r="P9" s="420"/>
      <c r="Q9" s="420"/>
      <c r="R9" s="420"/>
      <c r="S9" s="420"/>
      <c r="T9" s="420"/>
      <c r="U9" s="420"/>
      <c r="V9" s="420"/>
      <c r="W9" s="420"/>
      <c r="X9" s="420"/>
      <c r="Y9" s="420"/>
      <c r="Z9" s="420"/>
      <c r="AA9" s="420"/>
      <c r="AB9" s="420"/>
      <c r="AC9" s="420"/>
      <c r="AD9" s="420"/>
      <c r="AE9" s="420"/>
    </row>
    <row r="10" spans="1:31" x14ac:dyDescent="0.25">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row>
    <row r="11" spans="1:31" x14ac:dyDescent="0.25">
      <c r="C11" s="36"/>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row>
    <row r="12" spans="1:31" ht="15.75" customHeight="1" thickBot="1" x14ac:dyDescent="0.3">
      <c r="B12" s="674" t="s">
        <v>198</v>
      </c>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row>
    <row r="13" spans="1:31" ht="16.5" customHeight="1" thickTop="1" thickBot="1" x14ac:dyDescent="0.3">
      <c r="B13" s="674"/>
      <c r="C13" s="416">
        <v>2002</v>
      </c>
      <c r="D13" s="416">
        <v>2003</v>
      </c>
      <c r="E13" s="416">
        <v>2004</v>
      </c>
      <c r="F13" s="416">
        <v>2005</v>
      </c>
      <c r="G13" s="416">
        <v>2006</v>
      </c>
      <c r="H13" s="416">
        <v>2007</v>
      </c>
      <c r="I13" s="416">
        <v>2008</v>
      </c>
      <c r="J13" s="416">
        <v>2009</v>
      </c>
      <c r="K13" s="416">
        <v>2010</v>
      </c>
      <c r="L13" s="416">
        <v>2011</v>
      </c>
      <c r="M13" s="416">
        <v>2012</v>
      </c>
      <c r="N13" s="416">
        <v>2013</v>
      </c>
      <c r="O13" s="416">
        <v>2014</v>
      </c>
      <c r="P13" s="416">
        <v>2015</v>
      </c>
      <c r="Q13" s="416">
        <v>2016</v>
      </c>
      <c r="R13" s="591" t="s">
        <v>407</v>
      </c>
      <c r="S13" s="591" t="s">
        <v>408</v>
      </c>
      <c r="T13" s="36"/>
      <c r="U13" s="36"/>
      <c r="V13" s="36"/>
      <c r="W13" s="36"/>
      <c r="X13" s="36"/>
      <c r="Y13" s="36"/>
      <c r="Z13" s="36"/>
      <c r="AA13" s="36"/>
      <c r="AB13" s="36"/>
      <c r="AC13" s="36"/>
      <c r="AD13" s="36"/>
      <c r="AE13" s="36"/>
    </row>
    <row r="14" spans="1:31" ht="15.75" thickTop="1" x14ac:dyDescent="0.25">
      <c r="B14" s="429" t="s">
        <v>217</v>
      </c>
      <c r="C14" s="426">
        <f>'Vital Stats'!C24</f>
        <v>1.3220469951880861E-2</v>
      </c>
      <c r="D14" s="426">
        <f>'Vital Stats'!D24</f>
        <v>1.2787453500169091E-2</v>
      </c>
      <c r="E14" s="426">
        <f>'Vital Stats'!E24</f>
        <v>1.3813510286890349E-2</v>
      </c>
      <c r="F14" s="426">
        <f>'Vital Stats'!F24</f>
        <v>1.4171346461195583E-2</v>
      </c>
      <c r="G14" s="426">
        <f>'Vital Stats'!G24</f>
        <v>1.4205300948497474E-2</v>
      </c>
      <c r="H14" s="426">
        <f>'Vital Stats'!H24</f>
        <v>1.5937213393273295E-2</v>
      </c>
      <c r="I14" s="426">
        <f>'Vital Stats'!I24</f>
        <v>1.7249289604546532E-2</v>
      </c>
      <c r="J14" s="426">
        <f>'Vital Stats'!J24</f>
        <v>1.9637203411926846E-2</v>
      </c>
      <c r="K14" s="426">
        <f>'Vital Stats'!K24</f>
        <v>2.3048993811462758E-2</v>
      </c>
      <c r="L14" s="426">
        <f>'Vital Stats'!L24</f>
        <v>2.7378076791985891E-2</v>
      </c>
      <c r="M14" s="426">
        <f>'Vital Stats'!M24</f>
        <v>2.9904673497804277E-2</v>
      </c>
      <c r="N14" s="426">
        <f>'Vital Stats'!N24</f>
        <v>3.4206015271933926E-2</v>
      </c>
      <c r="O14" s="426">
        <f>'Vital Stats'!O24</f>
        <v>3.8400856890587233E-2</v>
      </c>
      <c r="P14" s="426">
        <f>'Vital Stats'!P24</f>
        <v>3.7489635298435436E-2</v>
      </c>
      <c r="Q14" s="426">
        <f>'Vital Stats'!Q24</f>
        <v>4.0880017718477553E-2</v>
      </c>
      <c r="R14" s="426">
        <f>'Vital Stats'!R24</f>
        <v>4.3892099422104022E-2</v>
      </c>
      <c r="S14" s="426"/>
      <c r="T14" s="36"/>
      <c r="U14" s="36"/>
      <c r="V14" s="36"/>
      <c r="W14" s="36"/>
      <c r="X14" s="36"/>
      <c r="Y14" s="36"/>
      <c r="Z14" s="36"/>
      <c r="AA14" s="36"/>
      <c r="AB14" s="36"/>
      <c r="AC14" s="36"/>
      <c r="AD14" s="36"/>
      <c r="AE14" s="36"/>
    </row>
    <row r="15" spans="1:31" x14ac:dyDescent="0.25">
      <c r="B15" s="430" t="s">
        <v>216</v>
      </c>
      <c r="C15" s="423"/>
      <c r="D15" s="427">
        <f>'Vital Stats'!D11</f>
        <v>2.4385880669246488E-3</v>
      </c>
      <c r="E15" s="427">
        <f>'Vital Stats'!E11</f>
        <v>3.4467093308050882E-3</v>
      </c>
      <c r="F15" s="427">
        <f>'Vital Stats'!F11</f>
        <v>3.8179804534944723E-3</v>
      </c>
      <c r="G15" s="427">
        <f>'Vital Stats'!G11</f>
        <v>4.2856286587680563E-3</v>
      </c>
      <c r="H15" s="427">
        <f>'Vital Stats'!H11</f>
        <v>4.882427207448907E-3</v>
      </c>
      <c r="I15" s="427">
        <f>'Vital Stats'!I11</f>
        <v>6.7848882035466459E-3</v>
      </c>
      <c r="J15" s="427">
        <f>'Vital Stats'!J11</f>
        <v>7.917854665947445E-3</v>
      </c>
      <c r="K15" s="427">
        <f>'Vital Stats'!K11</f>
        <v>9.0630706025562995E-3</v>
      </c>
      <c r="L15" s="427">
        <f>'Vital Stats'!L11</f>
        <v>1.0850203980004214E-2</v>
      </c>
      <c r="M15" s="427">
        <f>'Vital Stats'!M11</f>
        <v>1.3122325364025401E-2</v>
      </c>
      <c r="N15" s="427">
        <f>'Vital Stats'!N11</f>
        <v>1.6528698833752572E-2</v>
      </c>
      <c r="O15" s="427">
        <f>'Vital Stats'!O11</f>
        <v>1.8393834340887604E-2</v>
      </c>
      <c r="P15" s="427">
        <f>'Vital Stats'!P11</f>
        <v>1.8297317841242264E-2</v>
      </c>
      <c r="Q15" s="427">
        <f>'Vital Stats'!Q11</f>
        <v>0</v>
      </c>
      <c r="R15" s="427">
        <f>'Vital Stats'!R11</f>
        <v>0</v>
      </c>
      <c r="S15" s="427"/>
      <c r="T15" s="36"/>
      <c r="U15" s="36"/>
      <c r="V15" s="36"/>
      <c r="W15" s="36"/>
      <c r="X15" s="36"/>
      <c r="Y15" s="36"/>
      <c r="Z15" s="36"/>
      <c r="AA15" s="36"/>
      <c r="AB15" s="36"/>
      <c r="AC15" s="36"/>
      <c r="AD15" s="36"/>
      <c r="AE15" s="36"/>
    </row>
    <row r="16" spans="1:31" x14ac:dyDescent="0.25">
      <c r="B16" s="429" t="s">
        <v>73</v>
      </c>
      <c r="C16" s="424"/>
      <c r="D16" s="424"/>
      <c r="E16" s="425"/>
      <c r="F16" s="425"/>
      <c r="G16" s="425"/>
      <c r="H16" s="425"/>
      <c r="I16" s="425"/>
      <c r="J16" s="425"/>
      <c r="K16" s="425"/>
      <c r="L16" s="425"/>
      <c r="M16" s="425"/>
      <c r="N16" s="425"/>
      <c r="O16" s="425"/>
      <c r="P16" s="425"/>
      <c r="Q16" s="426">
        <f>'Vital Stats'!Q45</f>
        <v>7.1383647798742142E-3</v>
      </c>
      <c r="R16" s="426">
        <f>'Vital Stats'!R45</f>
        <v>1.1417797888386124E-2</v>
      </c>
      <c r="S16" s="426">
        <f>'Projection Tables'!R12</f>
        <v>1.3363499245852187E-2</v>
      </c>
      <c r="T16" s="36"/>
      <c r="U16" s="36"/>
      <c r="V16" s="36"/>
      <c r="W16" s="36"/>
      <c r="X16" s="36"/>
      <c r="Y16" s="36"/>
      <c r="Z16" s="36"/>
      <c r="AA16" s="36"/>
      <c r="AB16" s="36"/>
      <c r="AC16" s="36"/>
      <c r="AD16" s="36"/>
      <c r="AE16" s="36"/>
    </row>
    <row r="17" spans="1:31" s="318" customFormat="1" x14ac:dyDescent="0.25">
      <c r="A17" s="2"/>
      <c r="B17" s="471"/>
      <c r="C17" s="194"/>
      <c r="D17" s="194"/>
      <c r="E17" s="472"/>
      <c r="F17" s="472"/>
      <c r="G17" s="472"/>
      <c r="H17" s="472"/>
      <c r="I17" s="472"/>
      <c r="J17" s="472"/>
      <c r="K17" s="472"/>
      <c r="L17" s="472"/>
      <c r="M17" s="472"/>
      <c r="N17" s="472"/>
      <c r="O17" s="472"/>
      <c r="P17" s="472"/>
      <c r="Q17" s="473"/>
      <c r="R17" s="473"/>
      <c r="S17" s="195"/>
      <c r="T17" s="195"/>
      <c r="U17" s="195"/>
      <c r="V17" s="195"/>
      <c r="W17" s="195"/>
      <c r="X17" s="195"/>
      <c r="Y17" s="195"/>
      <c r="Z17" s="195"/>
      <c r="AA17" s="195"/>
      <c r="AB17" s="195"/>
      <c r="AC17" s="195"/>
      <c r="AD17" s="195"/>
      <c r="AE17" s="195"/>
    </row>
    <row r="18" spans="1:31" s="318" customFormat="1" x14ac:dyDescent="0.25">
      <c r="A18" s="2"/>
      <c r="B18" s="471"/>
      <c r="C18" s="194"/>
      <c r="D18" s="194"/>
      <c r="E18" s="472"/>
      <c r="F18" s="472"/>
      <c r="G18" s="472"/>
      <c r="H18" s="472"/>
      <c r="I18" s="472"/>
      <c r="J18" s="472"/>
      <c r="K18" s="472"/>
      <c r="L18" s="472"/>
      <c r="M18" s="472"/>
      <c r="N18" s="472"/>
      <c r="O18" s="472"/>
      <c r="P18" s="472"/>
      <c r="Q18" s="473"/>
      <c r="R18" s="473"/>
      <c r="S18" s="195"/>
      <c r="T18" s="195"/>
      <c r="U18" s="195"/>
      <c r="V18" s="195"/>
      <c r="W18" s="195"/>
      <c r="X18" s="195"/>
      <c r="Y18" s="195"/>
      <c r="Z18" s="195"/>
      <c r="AA18" s="195"/>
      <c r="AB18" s="195"/>
      <c r="AC18" s="195"/>
      <c r="AD18" s="195"/>
      <c r="AE18" s="195"/>
    </row>
    <row r="19" spans="1:31" x14ac:dyDescent="0.25">
      <c r="C19" s="36"/>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row>
    <row r="20" spans="1:31" s="318" customFormat="1" ht="15.75" customHeight="1" x14ac:dyDescent="0.25">
      <c r="A20" s="2"/>
      <c r="B20" s="669" t="s">
        <v>266</v>
      </c>
      <c r="C20" s="36"/>
      <c r="D20" s="36"/>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row>
    <row r="21" spans="1:31" s="318" customFormat="1" ht="18" thickBot="1" x14ac:dyDescent="0.3">
      <c r="A21" s="2"/>
      <c r="B21" s="670"/>
      <c r="C21" s="416">
        <v>2002</v>
      </c>
      <c r="D21" s="416">
        <v>2003</v>
      </c>
      <c r="E21" s="416">
        <v>2004</v>
      </c>
      <c r="F21" s="416">
        <v>2005</v>
      </c>
      <c r="G21" s="416">
        <v>2006</v>
      </c>
      <c r="H21" s="416">
        <v>2007</v>
      </c>
      <c r="I21" s="416">
        <v>2008</v>
      </c>
      <c r="J21" s="416">
        <v>2009</v>
      </c>
      <c r="K21" s="416">
        <v>2010</v>
      </c>
      <c r="L21" s="416">
        <v>2011</v>
      </c>
      <c r="M21" s="416">
        <v>2012</v>
      </c>
      <c r="N21" s="416">
        <v>2013</v>
      </c>
      <c r="O21" s="416">
        <v>2014</v>
      </c>
      <c r="P21" s="416">
        <v>2015</v>
      </c>
      <c r="Q21" s="416">
        <v>2016</v>
      </c>
      <c r="R21" s="591" t="s">
        <v>407</v>
      </c>
      <c r="S21" s="36"/>
      <c r="T21" s="36"/>
      <c r="U21" s="36"/>
      <c r="V21" s="36"/>
      <c r="W21" s="36"/>
      <c r="X21" s="36"/>
      <c r="Y21" s="36"/>
      <c r="Z21" s="36"/>
      <c r="AA21" s="36"/>
      <c r="AB21" s="36"/>
      <c r="AC21" s="36"/>
      <c r="AD21" s="36"/>
      <c r="AE21" s="36"/>
    </row>
    <row r="22" spans="1:31" s="405" customFormat="1" ht="15.75" thickTop="1" x14ac:dyDescent="0.25">
      <c r="A22" s="2"/>
      <c r="B22" s="431" t="s">
        <v>253</v>
      </c>
      <c r="C22" s="421">
        <f>'Vital Stats'!C27</f>
        <v>9.7034298683212992</v>
      </c>
      <c r="D22" s="421">
        <f>'Vital Stats'!D27</f>
        <v>9.2448202196791165</v>
      </c>
      <c r="E22" s="421">
        <f>'Vital Stats'!E27</f>
        <v>9.2987381784263263</v>
      </c>
      <c r="F22" s="421">
        <f>'Vital Stats'!F27</f>
        <v>9.6409033354704405</v>
      </c>
      <c r="G22" s="421">
        <f>'Vital Stats'!G27</f>
        <v>9.3301114654458335</v>
      </c>
      <c r="H22" s="421">
        <f>'Vital Stats'!H27</f>
        <v>8.2711863412086277</v>
      </c>
      <c r="I22" s="421">
        <f>'Vital Stats'!I27</f>
        <v>8.7471203839662799</v>
      </c>
      <c r="J22" s="421">
        <f>'Vital Stats'!J27</f>
        <v>9.2503924744387387</v>
      </c>
      <c r="K22" s="421">
        <f>'Vital Stats'!K27</f>
        <v>9.6530984123126711</v>
      </c>
      <c r="L22" s="421">
        <f>'Vital Stats'!L27</f>
        <v>9.8884478613124465</v>
      </c>
      <c r="M22" s="421">
        <f>'Vital Stats'!M27</f>
        <v>10.477964953269352</v>
      </c>
      <c r="N22" s="421">
        <f>'Vital Stats'!N27</f>
        <v>11.067026429453666</v>
      </c>
      <c r="O22" s="421">
        <f>'Vital Stats'!O27</f>
        <v>10.927377858922027</v>
      </c>
      <c r="P22" s="421">
        <f>'Vital Stats'!P27</f>
        <v>11.070530342897696</v>
      </c>
      <c r="Q22" s="421"/>
      <c r="R22" s="421"/>
      <c r="S22" s="417"/>
      <c r="T22" s="417"/>
      <c r="U22" s="417"/>
      <c r="V22" s="417"/>
      <c r="W22" s="417"/>
      <c r="X22" s="417"/>
      <c r="Y22" s="417"/>
      <c r="Z22" s="417"/>
      <c r="AA22" s="417"/>
      <c r="AB22" s="417"/>
      <c r="AC22" s="417"/>
      <c r="AD22" s="417"/>
      <c r="AE22" s="417"/>
    </row>
    <row r="23" spans="1:31" s="482" customFormat="1" ht="15.75" thickBot="1" x14ac:dyDescent="0.3">
      <c r="A23" s="2"/>
      <c r="B23" s="479" t="s">
        <v>254</v>
      </c>
      <c r="C23" s="480">
        <f>C5</f>
        <v>11.654023619770697</v>
      </c>
      <c r="D23" s="480">
        <f t="shared" ref="D23:R23" si="0">D5</f>
        <v>11.186232465811731</v>
      </c>
      <c r="E23" s="480">
        <f t="shared" si="0"/>
        <v>11.583500795582596</v>
      </c>
      <c r="F23" s="480">
        <f t="shared" si="0"/>
        <v>11.854876684137636</v>
      </c>
      <c r="G23" s="480">
        <f t="shared" si="0"/>
        <v>11.772837498722007</v>
      </c>
      <c r="H23" s="480">
        <f t="shared" si="0"/>
        <v>12.960025900489498</v>
      </c>
      <c r="I23" s="480">
        <f t="shared" si="0"/>
        <v>14.208737013954979</v>
      </c>
      <c r="J23" s="480">
        <f t="shared" si="0"/>
        <v>15.989530860734764</v>
      </c>
      <c r="K23" s="480">
        <f t="shared" si="0"/>
        <v>18.920072888132836</v>
      </c>
      <c r="L23" s="480">
        <f t="shared" si="0"/>
        <v>22.184465602640859</v>
      </c>
      <c r="M23" s="480">
        <f t="shared" si="0"/>
        <v>25.032354377804932</v>
      </c>
      <c r="N23" s="480">
        <f t="shared" si="0"/>
        <v>28.779036417787697</v>
      </c>
      <c r="O23" s="480">
        <f t="shared" si="0"/>
        <v>31.528367003502048</v>
      </c>
      <c r="P23" s="480">
        <f t="shared" si="0"/>
        <v>32.637651187292192</v>
      </c>
      <c r="Q23" s="480">
        <f t="shared" si="0"/>
        <v>35.873472830158455</v>
      </c>
      <c r="R23" s="480">
        <f t="shared" si="0"/>
        <v>38.550462789963433</v>
      </c>
      <c r="S23" s="481"/>
      <c r="T23" s="481"/>
      <c r="U23" s="481"/>
      <c r="V23" s="481"/>
      <c r="W23" s="481"/>
      <c r="X23" s="481"/>
      <c r="Y23" s="481"/>
      <c r="Z23" s="481"/>
      <c r="AA23" s="481"/>
      <c r="AB23" s="481"/>
      <c r="AC23" s="481"/>
      <c r="AD23" s="481"/>
      <c r="AE23" s="481"/>
    </row>
    <row r="24" spans="1:31" s="405" customFormat="1" x14ac:dyDescent="0.25">
      <c r="A24" s="2"/>
      <c r="B24" s="430" t="s">
        <v>255</v>
      </c>
      <c r="C24" s="423"/>
      <c r="D24" s="478">
        <f>'Vital Stats'!D14</f>
        <v>19.843867868229765</v>
      </c>
      <c r="E24" s="478">
        <f>'Vital Stats'!E14</f>
        <v>19.102727756022961</v>
      </c>
      <c r="F24" s="478">
        <f>'Vital Stats'!F14</f>
        <v>19.414404875734409</v>
      </c>
      <c r="G24" s="478">
        <f>'Vital Stats'!G14</f>
        <v>18.399102991404938</v>
      </c>
      <c r="H24" s="478">
        <f>'Vital Stats'!H14</f>
        <v>17.535018546872259</v>
      </c>
      <c r="I24" s="478">
        <f>'Vital Stats'!I14</f>
        <v>18.749649615922802</v>
      </c>
      <c r="J24" s="478">
        <f>'Vital Stats'!J14</f>
        <v>18.720217835262083</v>
      </c>
      <c r="K24" s="478">
        <f>'Vital Stats'!K14</f>
        <v>18.478021716979992</v>
      </c>
      <c r="L24" s="478">
        <f>'Vital Stats'!L14</f>
        <v>18.944355772819723</v>
      </c>
      <c r="M24" s="478">
        <f>'Vital Stats'!M14</f>
        <v>18.233684997994565</v>
      </c>
      <c r="N24" s="478">
        <f>'Vital Stats'!N14</f>
        <v>16.959870241313958</v>
      </c>
      <c r="O24" s="478">
        <f>'Vital Stats'!O14</f>
        <v>16.922539751902715</v>
      </c>
      <c r="P24" s="478"/>
      <c r="Q24" s="478"/>
      <c r="R24" s="478"/>
      <c r="S24" s="417"/>
      <c r="T24" s="417"/>
      <c r="U24" s="417"/>
      <c r="V24" s="417"/>
      <c r="W24" s="417"/>
      <c r="X24" s="417"/>
      <c r="Y24" s="417"/>
      <c r="Z24" s="417"/>
      <c r="AA24" s="417"/>
      <c r="AB24" s="417"/>
      <c r="AC24" s="417"/>
      <c r="AD24" s="417"/>
      <c r="AE24" s="417"/>
    </row>
    <row r="25" spans="1:31" s="482" customFormat="1" ht="15.75" thickBot="1" x14ac:dyDescent="0.3">
      <c r="A25" s="2"/>
      <c r="B25" s="479" t="s">
        <v>256</v>
      </c>
      <c r="C25" s="484"/>
      <c r="D25" s="480">
        <f>D6</f>
        <v>2.5010032982343109</v>
      </c>
      <c r="E25" s="480">
        <f t="shared" ref="E25:P25" si="1">E6</f>
        <v>3.3569244646787579</v>
      </c>
      <c r="F25" s="480">
        <f t="shared" si="1"/>
        <v>3.7622589330195377</v>
      </c>
      <c r="G25" s="480">
        <f t="shared" si="1"/>
        <v>4.0812901671730701</v>
      </c>
      <c r="H25" s="480">
        <f t="shared" si="1"/>
        <v>4.676634795636728</v>
      </c>
      <c r="I25" s="480">
        <f t="shared" si="1"/>
        <v>6.5998766648048264</v>
      </c>
      <c r="J25" s="480">
        <f t="shared" si="1"/>
        <v>7.6443214409266922</v>
      </c>
      <c r="K25" s="480">
        <f t="shared" si="1"/>
        <v>8.7915899631961718</v>
      </c>
      <c r="L25" s="480">
        <f t="shared" si="1"/>
        <v>10.299402634647191</v>
      </c>
      <c r="M25" s="480">
        <f t="shared" si="1"/>
        <v>12.906889232391604</v>
      </c>
      <c r="N25" s="480">
        <f t="shared" si="1"/>
        <v>16.189374287403233</v>
      </c>
      <c r="O25" s="480">
        <f t="shared" si="1"/>
        <v>17.190301456837883</v>
      </c>
      <c r="P25" s="480">
        <f t="shared" si="1"/>
        <v>18.039098273474515</v>
      </c>
      <c r="Q25" s="480"/>
      <c r="R25" s="480"/>
      <c r="S25" s="481"/>
      <c r="T25" s="481"/>
      <c r="U25" s="481"/>
      <c r="V25" s="481"/>
      <c r="W25" s="481"/>
      <c r="X25" s="481"/>
      <c r="Y25" s="481"/>
      <c r="Z25" s="481"/>
      <c r="AA25" s="481"/>
      <c r="AB25" s="481"/>
      <c r="AC25" s="481"/>
      <c r="AD25" s="481"/>
      <c r="AE25" s="481"/>
    </row>
    <row r="26" spans="1:31" s="405" customFormat="1" x14ac:dyDescent="0.25">
      <c r="A26" s="2"/>
      <c r="B26" s="430" t="s">
        <v>257</v>
      </c>
      <c r="C26" s="423"/>
      <c r="D26" s="423"/>
      <c r="E26" s="423"/>
      <c r="F26" s="423"/>
      <c r="G26" s="423"/>
      <c r="H26" s="423"/>
      <c r="I26" s="423"/>
      <c r="J26" s="423"/>
      <c r="K26" s="423"/>
      <c r="L26" s="423"/>
      <c r="M26" s="483">
        <f>'Vital Stats'!M48</f>
        <v>14.039596566981443</v>
      </c>
      <c r="N26" s="483">
        <f>'Vital Stats'!N48</f>
        <v>13.743984267824846</v>
      </c>
      <c r="O26" s="483">
        <f>'Vital Stats'!O48</f>
        <v>13.887119871875276</v>
      </c>
      <c r="P26" s="483"/>
      <c r="Q26" s="478"/>
      <c r="R26" s="478"/>
      <c r="S26" s="417"/>
      <c r="T26" s="417"/>
      <c r="U26" s="417"/>
      <c r="V26" s="417"/>
      <c r="W26" s="417"/>
      <c r="X26" s="417"/>
      <c r="Y26" s="417"/>
      <c r="Z26" s="417"/>
      <c r="AA26" s="417"/>
      <c r="AB26" s="417"/>
      <c r="AC26" s="417"/>
      <c r="AD26" s="417"/>
      <c r="AE26" s="417"/>
    </row>
    <row r="27" spans="1:31" s="406" customFormat="1" x14ac:dyDescent="0.25">
      <c r="A27" s="2"/>
      <c r="B27" s="429" t="s">
        <v>258</v>
      </c>
      <c r="C27" s="424"/>
      <c r="D27" s="424"/>
      <c r="E27" s="424"/>
      <c r="F27" s="424"/>
      <c r="G27" s="424"/>
      <c r="H27" s="424"/>
      <c r="I27" s="424"/>
      <c r="J27" s="424"/>
      <c r="K27" s="424"/>
      <c r="L27" s="424"/>
      <c r="M27" s="424"/>
      <c r="N27" s="424"/>
      <c r="O27" s="424"/>
      <c r="P27" s="424"/>
      <c r="Q27" s="421">
        <f>Q7</f>
        <v>5.4327977280853625</v>
      </c>
      <c r="R27" s="421">
        <f>R7</f>
        <v>8.9852730543768082</v>
      </c>
      <c r="S27" s="419"/>
      <c r="T27" s="419"/>
      <c r="U27" s="419"/>
      <c r="V27" s="419"/>
      <c r="W27" s="419"/>
      <c r="X27" s="419"/>
      <c r="Y27" s="419"/>
      <c r="Z27" s="419"/>
      <c r="AA27" s="419"/>
      <c r="AB27" s="419"/>
      <c r="AC27" s="419"/>
      <c r="AD27" s="419"/>
      <c r="AE27" s="419"/>
    </row>
    <row r="28" spans="1:31" s="53" customFormat="1" x14ac:dyDescent="0.25">
      <c r="A28" s="2"/>
      <c r="B28" s="471"/>
      <c r="C28" s="194"/>
      <c r="D28" s="194"/>
      <c r="E28" s="194"/>
      <c r="F28" s="194"/>
      <c r="G28" s="194"/>
      <c r="H28" s="194"/>
      <c r="I28" s="194"/>
      <c r="J28" s="194"/>
      <c r="K28" s="194"/>
      <c r="L28" s="194"/>
      <c r="M28" s="194"/>
      <c r="N28" s="194"/>
      <c r="O28" s="194"/>
      <c r="P28" s="194"/>
      <c r="Q28" s="474"/>
      <c r="R28" s="474"/>
      <c r="S28" s="312"/>
      <c r="T28" s="312"/>
      <c r="U28" s="312"/>
      <c r="V28" s="312"/>
      <c r="W28" s="312"/>
      <c r="X28" s="312"/>
      <c r="Y28" s="312"/>
      <c r="Z28" s="312"/>
      <c r="AA28" s="312"/>
      <c r="AB28" s="312"/>
      <c r="AC28" s="312"/>
      <c r="AD28" s="312"/>
      <c r="AE28" s="312"/>
    </row>
    <row r="29" spans="1:31" s="53" customFormat="1" x14ac:dyDescent="0.25">
      <c r="A29" s="2"/>
      <c r="B29" s="471"/>
      <c r="C29" s="194"/>
      <c r="D29" s="194"/>
      <c r="E29" s="194"/>
      <c r="F29" s="194"/>
      <c r="G29" s="194"/>
      <c r="H29" s="194"/>
      <c r="I29" s="194"/>
      <c r="J29" s="194"/>
      <c r="K29" s="194"/>
      <c r="L29" s="194"/>
      <c r="M29" s="194"/>
      <c r="N29" s="194"/>
      <c r="O29" s="194"/>
      <c r="P29" s="194"/>
      <c r="Q29" s="474"/>
      <c r="R29" s="474"/>
      <c r="S29" s="312"/>
      <c r="T29" s="312"/>
      <c r="U29" s="312"/>
      <c r="V29" s="312"/>
      <c r="W29" s="312"/>
      <c r="X29" s="312"/>
      <c r="Y29" s="312"/>
      <c r="Z29" s="312"/>
      <c r="AA29" s="312"/>
      <c r="AB29" s="312"/>
      <c r="AC29" s="312"/>
      <c r="AD29" s="312"/>
      <c r="AE29" s="312"/>
    </row>
    <row r="30" spans="1:31" s="318" customFormat="1" x14ac:dyDescent="0.25">
      <c r="A30" s="2"/>
      <c r="B30" s="125"/>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row>
    <row r="31" spans="1:31" s="318" customFormat="1" ht="15.75" customHeight="1" x14ac:dyDescent="0.25">
      <c r="A31" s="2"/>
      <c r="B31" s="669" t="s">
        <v>259</v>
      </c>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row>
    <row r="32" spans="1:31" s="318" customFormat="1" ht="18" thickBot="1" x14ac:dyDescent="0.3">
      <c r="A32" s="2"/>
      <c r="B32" s="670"/>
      <c r="C32" s="416">
        <v>2002</v>
      </c>
      <c r="D32" s="416">
        <v>2003</v>
      </c>
      <c r="E32" s="416">
        <v>2004</v>
      </c>
      <c r="F32" s="416">
        <v>2005</v>
      </c>
      <c r="G32" s="416">
        <v>2006</v>
      </c>
      <c r="H32" s="416">
        <v>2007</v>
      </c>
      <c r="I32" s="416">
        <v>2008</v>
      </c>
      <c r="J32" s="416">
        <v>2009</v>
      </c>
      <c r="K32" s="416">
        <v>2010</v>
      </c>
      <c r="L32" s="416">
        <v>2011</v>
      </c>
      <c r="M32" s="416">
        <v>2012</v>
      </c>
      <c r="N32" s="416">
        <v>2013</v>
      </c>
      <c r="O32" s="416">
        <v>2014</v>
      </c>
      <c r="P32" s="416">
        <v>2015</v>
      </c>
      <c r="Q32" s="416">
        <v>2016</v>
      </c>
      <c r="R32" s="591" t="s">
        <v>407</v>
      </c>
      <c r="S32" s="36"/>
      <c r="T32" s="36"/>
      <c r="U32" s="36"/>
      <c r="V32" s="36"/>
      <c r="W32" s="36"/>
      <c r="X32" s="36"/>
      <c r="Y32" s="36"/>
      <c r="Z32" s="36"/>
      <c r="AA32" s="36"/>
      <c r="AB32" s="36"/>
      <c r="AC32" s="36"/>
      <c r="AD32" s="36"/>
      <c r="AE32" s="36"/>
    </row>
    <row r="33" spans="1:31" s="405" customFormat="1" ht="15.75" thickTop="1" x14ac:dyDescent="0.25">
      <c r="A33" s="2"/>
      <c r="B33" s="431" t="s">
        <v>253</v>
      </c>
      <c r="C33" s="438">
        <f>'Vital Stats'!C28</f>
        <v>1.1007692037511854E-2</v>
      </c>
      <c r="D33" s="439">
        <f>'Vital Stats'!D28</f>
        <v>1.0568143388569496E-2</v>
      </c>
      <c r="E33" s="439">
        <f>'Vital Stats'!E28</f>
        <v>1.1088894259995753E-2</v>
      </c>
      <c r="F33" s="439">
        <f>'Vital Stats'!F28</f>
        <v>1.1524757701499978E-2</v>
      </c>
      <c r="G33" s="439">
        <f>'Vital Stats'!G28</f>
        <v>1.1257867210353692E-2</v>
      </c>
      <c r="H33" s="439">
        <f>'Vital Stats'!H28</f>
        <v>1.0171249868442814E-2</v>
      </c>
      <c r="I33" s="439">
        <f>'Vital Stats'!I28</f>
        <v>1.0618932038834952E-2</v>
      </c>
      <c r="J33" s="439">
        <f>'Vital Stats'!J28</f>
        <v>1.1360673445822625E-2</v>
      </c>
      <c r="K33" s="439">
        <f>'Vital Stats'!K28</f>
        <v>1.175969072013406E-2</v>
      </c>
      <c r="L33" s="439">
        <f>'Vital Stats'!L28</f>
        <v>1.2203435040974497E-2</v>
      </c>
      <c r="M33" s="439">
        <f>'Vital Stats'!M28</f>
        <v>1.2517405119782927E-2</v>
      </c>
      <c r="N33" s="439">
        <f>'Vital Stats'!N28</f>
        <v>1.3153980194653407E-2</v>
      </c>
      <c r="O33" s="439">
        <f>'Vital Stats'!O28</f>
        <v>1.3309305658083286E-2</v>
      </c>
      <c r="P33" s="439">
        <f>'Vital Stats'!P28</f>
        <v>1.2716299427732542E-2</v>
      </c>
      <c r="Q33" s="439">
        <f>'Vital Stats'!Q28</f>
        <v>1.2704953791015926E-2</v>
      </c>
      <c r="R33" s="439"/>
      <c r="S33" s="417"/>
      <c r="T33" s="417"/>
      <c r="U33" s="417"/>
      <c r="V33" s="417"/>
      <c r="W33" s="417"/>
      <c r="X33" s="417"/>
      <c r="Y33" s="417"/>
      <c r="Z33" s="417"/>
      <c r="AA33" s="417"/>
      <c r="AB33" s="417"/>
      <c r="AC33" s="417"/>
      <c r="AD33" s="417"/>
      <c r="AE33" s="417"/>
    </row>
    <row r="34" spans="1:31" s="436" customFormat="1" ht="15.75" thickBot="1" x14ac:dyDescent="0.3">
      <c r="A34" s="2"/>
      <c r="B34" s="433" t="s">
        <v>254</v>
      </c>
      <c r="C34" s="437">
        <f t="shared" ref="C34:R34" si="2">C14</f>
        <v>1.3220469951880861E-2</v>
      </c>
      <c r="D34" s="437">
        <f t="shared" si="2"/>
        <v>1.2787453500169091E-2</v>
      </c>
      <c r="E34" s="437">
        <f t="shared" si="2"/>
        <v>1.3813510286890349E-2</v>
      </c>
      <c r="F34" s="437">
        <f t="shared" si="2"/>
        <v>1.4171346461195583E-2</v>
      </c>
      <c r="G34" s="437">
        <f t="shared" si="2"/>
        <v>1.4205300948497474E-2</v>
      </c>
      <c r="H34" s="437">
        <f t="shared" si="2"/>
        <v>1.5937213393273295E-2</v>
      </c>
      <c r="I34" s="437">
        <f t="shared" si="2"/>
        <v>1.7249289604546532E-2</v>
      </c>
      <c r="J34" s="437">
        <f t="shared" si="2"/>
        <v>1.9637203411926846E-2</v>
      </c>
      <c r="K34" s="437">
        <f t="shared" si="2"/>
        <v>2.3048993811462758E-2</v>
      </c>
      <c r="L34" s="437">
        <f t="shared" si="2"/>
        <v>2.7378076791985891E-2</v>
      </c>
      <c r="M34" s="437">
        <f t="shared" si="2"/>
        <v>2.9904673497804277E-2</v>
      </c>
      <c r="N34" s="437">
        <f t="shared" si="2"/>
        <v>3.4206015271933926E-2</v>
      </c>
      <c r="O34" s="437">
        <f t="shared" si="2"/>
        <v>3.8400856890587233E-2</v>
      </c>
      <c r="P34" s="437">
        <f t="shared" si="2"/>
        <v>3.7489635298435436E-2</v>
      </c>
      <c r="Q34" s="437">
        <f t="shared" si="2"/>
        <v>4.0880017718477553E-2</v>
      </c>
      <c r="R34" s="437">
        <f t="shared" si="2"/>
        <v>4.3892099422104022E-2</v>
      </c>
      <c r="S34" s="435"/>
      <c r="T34" s="435"/>
      <c r="U34" s="435"/>
      <c r="V34" s="435"/>
      <c r="W34" s="435"/>
      <c r="X34" s="435"/>
      <c r="Y34" s="435"/>
      <c r="Z34" s="435"/>
      <c r="AA34" s="435"/>
      <c r="AB34" s="435"/>
      <c r="AC34" s="435"/>
      <c r="AD34" s="435"/>
      <c r="AE34" s="435"/>
    </row>
    <row r="35" spans="1:31" s="405" customFormat="1" x14ac:dyDescent="0.25">
      <c r="A35" s="2"/>
      <c r="B35" s="430" t="s">
        <v>255</v>
      </c>
      <c r="C35" s="423"/>
      <c r="D35" s="439">
        <f>'Vital Stats'!D15</f>
        <v>1.9348642770386691E-2</v>
      </c>
      <c r="E35" s="439">
        <f>'Vital Stats'!E15</f>
        <v>1.9613652524294856E-2</v>
      </c>
      <c r="F35" s="439">
        <f>'Vital Stats'!F15</f>
        <v>1.9701944935589796E-2</v>
      </c>
      <c r="G35" s="439">
        <f>'Vital Stats'!G15</f>
        <v>1.9320293300833149E-2</v>
      </c>
      <c r="H35" s="439">
        <f>'Vital Stats'!H15</f>
        <v>1.8306636155606407E-2</v>
      </c>
      <c r="I35" s="439">
        <f>'Vital Stats'!I15</f>
        <v>1.9275250578257519E-2</v>
      </c>
      <c r="J35" s="439">
        <f>'Vital Stats'!J15</f>
        <v>1.9390074747630423E-2</v>
      </c>
      <c r="K35" s="439">
        <f>'Vital Stats'!K15</f>
        <v>1.9048615337796712E-2</v>
      </c>
      <c r="L35" s="439">
        <f>'Vital Stats'!L15</f>
        <v>1.9957480224473769E-2</v>
      </c>
      <c r="M35" s="439">
        <f>'Vital Stats'!M15</f>
        <v>1.8538033667195104E-2</v>
      </c>
      <c r="N35" s="439">
        <f>'Vital Stats'!N15</f>
        <v>1.7315344157329066E-2</v>
      </c>
      <c r="O35" s="439">
        <f>'Vital Stats'!O15</f>
        <v>1.8107326017820818E-2</v>
      </c>
      <c r="P35" s="439">
        <f>'Vital Stats'!P15</f>
        <v>1.6858507981322619E-2</v>
      </c>
      <c r="Q35" s="439"/>
      <c r="R35" s="439"/>
      <c r="S35" s="417"/>
      <c r="T35" s="417"/>
      <c r="U35" s="417"/>
      <c r="V35" s="417"/>
      <c r="W35" s="417"/>
      <c r="X35" s="417"/>
      <c r="Y35" s="417"/>
      <c r="Z35" s="417"/>
      <c r="AA35" s="417"/>
      <c r="AB35" s="417"/>
      <c r="AC35" s="417"/>
      <c r="AD35" s="417"/>
      <c r="AE35" s="417"/>
    </row>
    <row r="36" spans="1:31" s="436" customFormat="1" ht="15.75" thickBot="1" x14ac:dyDescent="0.3">
      <c r="A36" s="2"/>
      <c r="B36" s="433" t="s">
        <v>256</v>
      </c>
      <c r="C36" s="434"/>
      <c r="D36" s="437">
        <f>D15</f>
        <v>2.4385880669246488E-3</v>
      </c>
      <c r="E36" s="437">
        <f t="shared" ref="E36:P36" si="3">E15</f>
        <v>3.4467093308050882E-3</v>
      </c>
      <c r="F36" s="437">
        <f t="shared" si="3"/>
        <v>3.8179804534944723E-3</v>
      </c>
      <c r="G36" s="437">
        <f t="shared" si="3"/>
        <v>4.2856286587680563E-3</v>
      </c>
      <c r="H36" s="437">
        <f t="shared" si="3"/>
        <v>4.882427207448907E-3</v>
      </c>
      <c r="I36" s="437">
        <f t="shared" si="3"/>
        <v>6.7848882035466459E-3</v>
      </c>
      <c r="J36" s="437">
        <f t="shared" si="3"/>
        <v>7.917854665947445E-3</v>
      </c>
      <c r="K36" s="437">
        <f t="shared" si="3"/>
        <v>9.0630706025562995E-3</v>
      </c>
      <c r="L36" s="437">
        <f t="shared" si="3"/>
        <v>1.0850203980004214E-2</v>
      </c>
      <c r="M36" s="437">
        <f t="shared" si="3"/>
        <v>1.3122325364025401E-2</v>
      </c>
      <c r="N36" s="437">
        <f t="shared" si="3"/>
        <v>1.6528698833752572E-2</v>
      </c>
      <c r="O36" s="437">
        <f t="shared" si="3"/>
        <v>1.8393834340887604E-2</v>
      </c>
      <c r="P36" s="437">
        <f t="shared" si="3"/>
        <v>1.8297317841242264E-2</v>
      </c>
      <c r="Q36" s="437"/>
      <c r="R36" s="437"/>
      <c r="S36" s="435"/>
      <c r="T36" s="435"/>
      <c r="U36" s="435"/>
      <c r="V36" s="435"/>
      <c r="W36" s="435"/>
      <c r="X36" s="435"/>
      <c r="Y36" s="435"/>
      <c r="Z36" s="435"/>
      <c r="AA36" s="435"/>
      <c r="AB36" s="435"/>
      <c r="AC36" s="435"/>
      <c r="AD36" s="435"/>
      <c r="AE36" s="435"/>
    </row>
    <row r="37" spans="1:31" s="405" customFormat="1" x14ac:dyDescent="0.25">
      <c r="A37" s="2"/>
      <c r="B37" s="430" t="s">
        <v>257</v>
      </c>
      <c r="C37" s="423"/>
      <c r="D37" s="423"/>
      <c r="E37" s="423"/>
      <c r="F37" s="423"/>
      <c r="G37" s="423"/>
      <c r="H37" s="423"/>
      <c r="I37" s="423"/>
      <c r="J37" s="423"/>
      <c r="K37" s="423"/>
      <c r="L37" s="423"/>
      <c r="M37" s="442">
        <f>'Vital Stats'!M49</f>
        <v>1.8768338059566934E-2</v>
      </c>
      <c r="N37" s="443">
        <f>'Vital Stats'!N49</f>
        <v>1.8413112615183885E-2</v>
      </c>
      <c r="O37" s="443">
        <f>'Vital Stats'!O49</f>
        <v>1.8206349206349205E-2</v>
      </c>
      <c r="P37" s="443">
        <f>'Vital Stats'!P49</f>
        <v>1.7515527950310559E-2</v>
      </c>
      <c r="Q37" s="443"/>
      <c r="R37" s="417"/>
      <c r="S37" s="417"/>
      <c r="T37" s="417"/>
      <c r="U37" s="417"/>
      <c r="V37" s="417"/>
      <c r="W37" s="417"/>
      <c r="X37" s="417"/>
      <c r="Y37" s="417"/>
      <c r="Z37" s="417"/>
      <c r="AA37" s="417"/>
      <c r="AB37" s="417"/>
      <c r="AC37" s="417"/>
      <c r="AD37" s="417"/>
      <c r="AE37" s="417"/>
    </row>
    <row r="38" spans="1:31" s="406" customFormat="1" x14ac:dyDescent="0.25">
      <c r="A38" s="2"/>
      <c r="B38" s="429" t="s">
        <v>258</v>
      </c>
      <c r="C38" s="424"/>
      <c r="D38" s="424"/>
      <c r="E38" s="424"/>
      <c r="F38" s="424"/>
      <c r="G38" s="424"/>
      <c r="H38" s="424"/>
      <c r="I38" s="424"/>
      <c r="J38" s="424"/>
      <c r="K38" s="424"/>
      <c r="L38" s="424"/>
      <c r="M38" s="424"/>
      <c r="N38" s="424"/>
      <c r="O38" s="424"/>
      <c r="P38" s="424"/>
      <c r="Q38" s="432">
        <f>Q16</f>
        <v>7.1383647798742142E-3</v>
      </c>
      <c r="R38" s="432">
        <f>R16</f>
        <v>1.1417797888386124E-2</v>
      </c>
      <c r="S38" s="419"/>
      <c r="T38" s="419"/>
      <c r="U38" s="419"/>
      <c r="V38" s="419"/>
      <c r="W38" s="419"/>
      <c r="X38" s="419"/>
      <c r="Y38" s="419"/>
      <c r="Z38" s="419"/>
      <c r="AA38" s="419"/>
      <c r="AB38" s="419"/>
      <c r="AC38" s="419"/>
      <c r="AD38" s="419"/>
      <c r="AE38" s="419"/>
    </row>
    <row r="39" spans="1:31" x14ac:dyDescent="0.25">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row>
    <row r="40" spans="1:31" x14ac:dyDescent="0.25">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row>
    <row r="41" spans="1:31" x14ac:dyDescent="0.25">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row>
    <row r="50" spans="1:31" s="318" customFormat="1" x14ac:dyDescent="0.25">
      <c r="A50" s="2"/>
      <c r="B50" s="125"/>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row>
    <row r="51" spans="1:31" x14ac:dyDescent="0.25">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row>
    <row r="52" spans="1:31" x14ac:dyDescent="0.25">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row>
    <row r="53" spans="1:31" x14ac:dyDescent="0.25">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row>
    <row r="54" spans="1:31" x14ac:dyDescent="0.25">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row>
    <row r="55" spans="1:31" x14ac:dyDescent="0.25">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row>
    <row r="56" spans="1:31" x14ac:dyDescent="0.25">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row>
    <row r="57" spans="1:31" x14ac:dyDescent="0.25">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row>
    <row r="58" spans="1:31" x14ac:dyDescent="0.25">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row>
    <row r="59" spans="1:31" x14ac:dyDescent="0.25">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row>
    <row r="60" spans="1:31" x14ac:dyDescent="0.25">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row>
    <row r="61" spans="1:31" x14ac:dyDescent="0.25">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row>
    <row r="62" spans="1:31" x14ac:dyDescent="0.25">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row>
    <row r="63" spans="1:31" x14ac:dyDescent="0.25">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row>
    <row r="64" spans="1:31" x14ac:dyDescent="0.25">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row>
    <row r="65" spans="3:31" x14ac:dyDescent="0.25">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row>
    <row r="66" spans="3:31" x14ac:dyDescent="0.25">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row>
    <row r="67" spans="3:31" x14ac:dyDescent="0.25">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row>
    <row r="68" spans="3:31" x14ac:dyDescent="0.25">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row>
    <row r="69" spans="3:31" x14ac:dyDescent="0.25">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row>
    <row r="70" spans="3:31" x14ac:dyDescent="0.25">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row>
    <row r="71" spans="3:31" x14ac:dyDescent="0.25">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row>
    <row r="72" spans="3:31" x14ac:dyDescent="0.25">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row>
    <row r="73" spans="3:31" x14ac:dyDescent="0.25">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row>
    <row r="74" spans="3:31" x14ac:dyDescent="0.25">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row>
    <row r="75" spans="3:31" x14ac:dyDescent="0.25">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row>
    <row r="76" spans="3:31" x14ac:dyDescent="0.25">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row>
    <row r="77" spans="3:31" x14ac:dyDescent="0.25">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row>
    <row r="78" spans="3:31" x14ac:dyDescent="0.25">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row>
    <row r="79" spans="3:31" x14ac:dyDescent="0.25">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row>
    <row r="80" spans="3:31" x14ac:dyDescent="0.25">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row>
    <row r="81" spans="3:31" x14ac:dyDescent="0.25">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row>
    <row r="82" spans="3:31" x14ac:dyDescent="0.25">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row>
    <row r="83" spans="3:31" x14ac:dyDescent="0.25">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row>
    <row r="84" spans="3:31" x14ac:dyDescent="0.25">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row>
    <row r="85" spans="3:31" x14ac:dyDescent="0.25">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row>
    <row r="86" spans="3:31" x14ac:dyDescent="0.25">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row>
    <row r="87" spans="3:31" x14ac:dyDescent="0.25">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row>
    <row r="88" spans="3:31" x14ac:dyDescent="0.25">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row>
    <row r="89" spans="3:31" x14ac:dyDescent="0.25">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row>
    <row r="90" spans="3:31" x14ac:dyDescent="0.25">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row>
    <row r="91" spans="3:31" x14ac:dyDescent="0.25">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row>
    <row r="92" spans="3:31" x14ac:dyDescent="0.25">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row>
    <row r="93" spans="3:31" x14ac:dyDescent="0.25">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row>
    <row r="94" spans="3:31" x14ac:dyDescent="0.25">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row>
    <row r="95" spans="3:31" x14ac:dyDescent="0.25">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row>
    <row r="96" spans="3:31" x14ac:dyDescent="0.25">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row>
    <row r="97" spans="3:31" x14ac:dyDescent="0.25">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row>
    <row r="98" spans="3:31" x14ac:dyDescent="0.25">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row>
    <row r="99" spans="3:31" x14ac:dyDescent="0.25">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row>
    <row r="100" spans="3:31" x14ac:dyDescent="0.25">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row>
    <row r="101" spans="3:31" x14ac:dyDescent="0.25">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row>
    <row r="102" spans="3:31" x14ac:dyDescent="0.25">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row>
    <row r="103" spans="3:31" x14ac:dyDescent="0.25">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row>
    <row r="104" spans="3:31" x14ac:dyDescent="0.25">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row>
    <row r="105" spans="3:31" x14ac:dyDescent="0.25">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row>
    <row r="106" spans="3:31" x14ac:dyDescent="0.25">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row>
    <row r="107" spans="3:31" x14ac:dyDescent="0.25">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row>
    <row r="108" spans="3:31" x14ac:dyDescent="0.25">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row>
    <row r="109" spans="3:31" x14ac:dyDescent="0.25">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row>
    <row r="110" spans="3:31" x14ac:dyDescent="0.25">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row>
    <row r="111" spans="3:31" x14ac:dyDescent="0.25">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row>
    <row r="112" spans="3:31" x14ac:dyDescent="0.25">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row>
    <row r="113" spans="3:31" x14ac:dyDescent="0.25">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row>
    <row r="114" spans="3:31" x14ac:dyDescent="0.25">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row>
    <row r="115" spans="3:31" x14ac:dyDescent="0.25">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row>
    <row r="116" spans="3:31" x14ac:dyDescent="0.25">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row>
    <row r="117" spans="3:31" x14ac:dyDescent="0.25">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row>
    <row r="118" spans="3:31" x14ac:dyDescent="0.25">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row>
    <row r="119" spans="3:31" x14ac:dyDescent="0.25">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row>
    <row r="120" spans="3:31" x14ac:dyDescent="0.25">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row>
    <row r="121" spans="3:31" x14ac:dyDescent="0.25">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row>
  </sheetData>
  <mergeCells count="5">
    <mergeCell ref="B20:B21"/>
    <mergeCell ref="A3:A6"/>
    <mergeCell ref="B3:B4"/>
    <mergeCell ref="B12:B13"/>
    <mergeCell ref="B31:B32"/>
  </mergeCells>
  <hyperlinks>
    <hyperlink ref="A1" location="Contents!A1" display="CONTENTS"/>
  </hyperlinks>
  <pageMargins left="0.7" right="0.7" top="0.75" bottom="0.75" header="0.3" footer="0.3"/>
  <pageSetup paperSize="9"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7"/>
  <sheetViews>
    <sheetView workbookViewId="0">
      <pane xSplit="2" ySplit="3" topLeftCell="C141" activePane="bottomRight" state="frozen"/>
      <selection pane="topRight" activeCell="C1" sqref="C1"/>
      <selection pane="bottomLeft" activeCell="A4" sqref="A4"/>
      <selection pane="bottomRight"/>
    </sheetView>
  </sheetViews>
  <sheetFormatPr defaultRowHeight="15" x14ac:dyDescent="0.25"/>
  <cols>
    <col min="1" max="1" width="26.42578125" style="208" customWidth="1"/>
    <col min="2" max="2" width="37.7109375" style="126" customWidth="1"/>
    <col min="3" max="3" width="5.5703125" customWidth="1"/>
  </cols>
  <sheetData>
    <row r="1" spans="1:2" s="1" customFormat="1" ht="20.25" thickBot="1" x14ac:dyDescent="0.35">
      <c r="A1" s="39" t="s">
        <v>0</v>
      </c>
      <c r="B1" s="210" t="s">
        <v>301</v>
      </c>
    </row>
    <row r="2" spans="1:2" ht="15.75" thickTop="1" x14ac:dyDescent="0.25"/>
    <row r="3" spans="1:2" ht="20.25" thickBot="1" x14ac:dyDescent="0.35">
      <c r="B3" s="210" t="s">
        <v>302</v>
      </c>
    </row>
    <row r="4" spans="1:2" ht="15.75" thickTop="1" x14ac:dyDescent="0.25"/>
    <row r="5" spans="1:2" x14ac:dyDescent="0.25">
      <c r="A5" s="538" t="s">
        <v>263</v>
      </c>
    </row>
    <row r="6" spans="1:2" ht="18" thickBot="1" x14ac:dyDescent="0.35">
      <c r="A6" s="252" t="s">
        <v>339</v>
      </c>
      <c r="B6" s="533" t="s">
        <v>27</v>
      </c>
    </row>
    <row r="7" spans="1:2" ht="15.75" thickTop="1" x14ac:dyDescent="0.25">
      <c r="A7" s="247" t="s">
        <v>340</v>
      </c>
    </row>
    <row r="8" spans="1:2" x14ac:dyDescent="0.25">
      <c r="A8" s="538" t="s">
        <v>309</v>
      </c>
    </row>
    <row r="9" spans="1:2" x14ac:dyDescent="0.25">
      <c r="A9" s="247" t="s">
        <v>341</v>
      </c>
    </row>
    <row r="10" spans="1:2" x14ac:dyDescent="0.25">
      <c r="A10" s="247" t="s">
        <v>342</v>
      </c>
    </row>
    <row r="46" spans="1:2" ht="18" customHeight="1" x14ac:dyDescent="0.25"/>
    <row r="47" spans="1:2" ht="15" customHeight="1" thickBot="1" x14ac:dyDescent="0.3">
      <c r="A47" s="538" t="s">
        <v>263</v>
      </c>
      <c r="B47" s="534" t="s">
        <v>304</v>
      </c>
    </row>
    <row r="48" spans="1:2" ht="15.75" thickTop="1" x14ac:dyDescent="0.25">
      <c r="A48" s="252" t="s">
        <v>339</v>
      </c>
    </row>
    <row r="49" spans="1:1" x14ac:dyDescent="0.25">
      <c r="A49" s="247" t="s">
        <v>340</v>
      </c>
    </row>
    <row r="50" spans="1:1" x14ac:dyDescent="0.25">
      <c r="A50" s="538" t="s">
        <v>309</v>
      </c>
    </row>
    <row r="51" spans="1:1" x14ac:dyDescent="0.25">
      <c r="A51" s="247" t="s">
        <v>341</v>
      </c>
    </row>
    <row r="52" spans="1:1" x14ac:dyDescent="0.25">
      <c r="A52" s="247" t="s">
        <v>342</v>
      </c>
    </row>
    <row r="89" spans="1:2" ht="18" customHeight="1" x14ac:dyDescent="0.25">
      <c r="A89" s="538" t="s">
        <v>263</v>
      </c>
      <c r="B89" s="675" t="s">
        <v>303</v>
      </c>
    </row>
    <row r="90" spans="1:2" ht="15" customHeight="1" x14ac:dyDescent="0.25">
      <c r="A90" s="252" t="s">
        <v>339</v>
      </c>
      <c r="B90" s="675"/>
    </row>
    <row r="91" spans="1:2" x14ac:dyDescent="0.25">
      <c r="A91" s="247" t="s">
        <v>340</v>
      </c>
    </row>
    <row r="92" spans="1:2" x14ac:dyDescent="0.25">
      <c r="A92" s="538" t="s">
        <v>309</v>
      </c>
    </row>
    <row r="93" spans="1:2" x14ac:dyDescent="0.25">
      <c r="A93" s="247" t="s">
        <v>341</v>
      </c>
    </row>
    <row r="94" spans="1:2" x14ac:dyDescent="0.25">
      <c r="A94" s="247" t="s">
        <v>342</v>
      </c>
    </row>
    <row r="131" spans="1:2" ht="18" customHeight="1" thickBot="1" x14ac:dyDescent="0.3">
      <c r="B131" s="676" t="s">
        <v>267</v>
      </c>
    </row>
    <row r="132" spans="1:2" ht="16.5" customHeight="1" thickTop="1" thickBot="1" x14ac:dyDescent="0.3">
      <c r="A132" s="538" t="s">
        <v>263</v>
      </c>
      <c r="B132" s="676"/>
    </row>
    <row r="133" spans="1:2" ht="15.75" thickTop="1" x14ac:dyDescent="0.25">
      <c r="A133" s="252" t="s">
        <v>339</v>
      </c>
    </row>
    <row r="134" spans="1:2" x14ac:dyDescent="0.25">
      <c r="A134" s="247" t="s">
        <v>340</v>
      </c>
    </row>
    <row r="135" spans="1:2" x14ac:dyDescent="0.25">
      <c r="A135" s="538" t="s">
        <v>309</v>
      </c>
    </row>
    <row r="136" spans="1:2" x14ac:dyDescent="0.25">
      <c r="A136" s="247" t="s">
        <v>341</v>
      </c>
    </row>
    <row r="137" spans="1:2" x14ac:dyDescent="0.25">
      <c r="A137" s="247" t="s">
        <v>342</v>
      </c>
    </row>
  </sheetData>
  <mergeCells count="2">
    <mergeCell ref="B89:B90"/>
    <mergeCell ref="B131:B132"/>
  </mergeCells>
  <hyperlinks>
    <hyperlink ref="A1" location="Contents!A1" display="CONTENTS"/>
    <hyperlink ref="A6" location="Heading_Chart_Comparison_Euthanasia_Per_100_000_Population" display="1. Per 100,000 Population"/>
    <hyperlink ref="A7" location="Heading_Chart_Comparison_Euthanasia_as_PerCent_All_Deaths" display="2. As % of All Deaths"/>
    <hyperlink ref="A9" location="Heading_Chart_Comparison_Euthanasia_Suicide_100_000_Population" display="3. Per 100,000 Population"/>
    <hyperlink ref="A10" location="Heading_Chart_Comparison_Euthanasia_Suicide_as_PerCent_All_Deaths" display="4. As % of All Deaths"/>
    <hyperlink ref="A48" location="Heading_Chart_Comparison_Euthanasia_Per_100_000_Population" display="1. Per 100,000 Population"/>
    <hyperlink ref="A49" location="Heading_Chart_Comparison_Euthanasia_as_PerCent_All_Deaths" display="2. As % of All Deaths"/>
    <hyperlink ref="A51" location="Heading_Chart_Comparison_Euthanasia_Suicide_100_000_Population" display="3. Per 100,000 Population"/>
    <hyperlink ref="A52" location="Heading_Chart_Comparison_Euthanasia_Suicide_as_PerCent_All_Deaths" display="4. As % of All Deaths"/>
    <hyperlink ref="A90" location="Heading_Chart_Comparison_Euthanasia_Per_100_000_Population" display="1. Per 100,000 Population"/>
    <hyperlink ref="A91" location="Heading_Chart_Comparison_Euthanasia_as_PerCent_All_Deaths" display="2. As % of All Deaths"/>
    <hyperlink ref="A93" location="Heading_Chart_Comparison_Euthanasia_Suicide_100_000_Population" display="3. Per 100,000 Population"/>
    <hyperlink ref="A94" location="Heading_Chart_Comparison_Euthanasia_Suicide_as_PerCent_All_Deaths" display="4. As % of All Deaths"/>
    <hyperlink ref="A133" location="Heading_Chart_Comparison_Euthanasia_Per_100_000_Population" display="1. Per 100,000 Population"/>
    <hyperlink ref="A134" location="Heading_Chart_Comparison_Euthanasia_as_PerCent_All_Deaths" display="2. As % of All Deaths"/>
    <hyperlink ref="A136" location="Heading_Chart_Comparison_Euthanasia_Suicide_100_000_Population" display="3. Per 100,000 Population"/>
    <hyperlink ref="A137" location="Heading_Chart_Comparison_Euthanasia_Suicide_as_PerCent_All_Deaths" display="4. As % of All Deaths"/>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87"/>
  <sheetViews>
    <sheetView workbookViewId="0">
      <pane xSplit="2" ySplit="3" topLeftCell="C4" activePane="bottomRight" state="frozen"/>
      <selection pane="topRight" activeCell="C1" sqref="C1"/>
      <selection pane="bottomLeft" activeCell="A4" sqref="A4"/>
      <selection pane="bottomRight"/>
    </sheetView>
  </sheetViews>
  <sheetFormatPr defaultRowHeight="15" x14ac:dyDescent="0.25"/>
  <cols>
    <col min="1" max="1" width="15.85546875" style="2" customWidth="1"/>
    <col min="2" max="2" width="38.5703125" style="2" customWidth="1"/>
    <col min="3" max="3" width="11.85546875" customWidth="1"/>
    <col min="4" max="4" width="10.28515625" customWidth="1"/>
    <col min="5" max="5" width="25" customWidth="1"/>
    <col min="9" max="9" width="12.28515625" customWidth="1"/>
    <col min="10" max="11" width="12.7109375" customWidth="1"/>
    <col min="12" max="12" width="11.5703125" customWidth="1"/>
    <col min="13" max="13" width="13.140625" customWidth="1"/>
    <col min="16" max="16" width="15.5703125" customWidth="1"/>
    <col min="17" max="17" width="11.85546875" customWidth="1"/>
    <col min="19" max="19" width="12.85546875" customWidth="1"/>
    <col min="20" max="20" width="28" style="2" customWidth="1"/>
    <col min="21" max="22" width="12.7109375" customWidth="1"/>
    <col min="23" max="23" width="11.5703125" customWidth="1"/>
    <col min="24" max="24" width="13.140625" customWidth="1"/>
    <col min="27" max="27" width="15.5703125" customWidth="1"/>
    <col min="28" max="28" width="11.85546875" customWidth="1"/>
    <col min="29" max="29" width="9.140625" style="53"/>
    <col min="30" max="30" width="11.28515625" style="126" customWidth="1"/>
    <col min="31" max="31" width="12.42578125" customWidth="1"/>
    <col min="33" max="33" width="11.42578125" customWidth="1"/>
    <col min="34" max="34" width="17" customWidth="1"/>
    <col min="35" max="35" width="11.42578125" customWidth="1"/>
    <col min="36" max="36" width="13.140625" customWidth="1"/>
    <col min="37" max="37" width="14.7109375" customWidth="1"/>
    <col min="38" max="38" width="10.140625" customWidth="1"/>
    <col min="39" max="39" width="8.85546875" style="2" customWidth="1"/>
    <col min="40" max="40" width="10.85546875" style="2" customWidth="1"/>
    <col min="41" max="41" width="10" style="2" customWidth="1"/>
    <col min="42" max="42" width="14" style="102" customWidth="1"/>
    <col min="43" max="43" width="15.7109375" style="2" customWidth="1"/>
    <col min="44" max="44" width="16" customWidth="1"/>
  </cols>
  <sheetData>
    <row r="1" spans="1:43" s="1" customFormat="1" ht="20.25" thickBot="1" x14ac:dyDescent="0.35">
      <c r="A1" s="39" t="s">
        <v>0</v>
      </c>
      <c r="B1" s="67" t="s">
        <v>115</v>
      </c>
      <c r="C1" s="664" t="s">
        <v>2</v>
      </c>
      <c r="D1" s="664"/>
      <c r="E1" s="664"/>
      <c r="F1" s="664"/>
      <c r="G1" s="665"/>
      <c r="H1" s="666" t="s">
        <v>3</v>
      </c>
      <c r="I1" s="664"/>
      <c r="J1" s="664"/>
      <c r="K1" s="665"/>
      <c r="L1" s="662" t="s">
        <v>4</v>
      </c>
      <c r="M1" s="663"/>
      <c r="N1" s="663"/>
      <c r="O1" s="663"/>
      <c r="P1" s="663"/>
      <c r="Q1" s="663"/>
      <c r="R1" s="663"/>
      <c r="S1" s="663"/>
      <c r="T1" s="680"/>
      <c r="U1" s="662" t="s">
        <v>70</v>
      </c>
      <c r="V1" s="665"/>
      <c r="W1" s="662" t="s">
        <v>68</v>
      </c>
      <c r="X1" s="663"/>
      <c r="Y1" s="663"/>
      <c r="Z1" s="663"/>
      <c r="AA1" s="663"/>
      <c r="AB1" s="663"/>
      <c r="AC1" s="663"/>
      <c r="AD1" s="680"/>
      <c r="AE1" s="663" t="s">
        <v>5</v>
      </c>
      <c r="AF1" s="663"/>
      <c r="AG1" s="663"/>
      <c r="AH1" s="663"/>
      <c r="AI1" s="663"/>
      <c r="AJ1" s="663"/>
      <c r="AK1" s="681"/>
      <c r="AL1" s="677" t="s">
        <v>71</v>
      </c>
      <c r="AM1" s="678"/>
      <c r="AN1" s="678"/>
      <c r="AO1" s="679"/>
      <c r="AP1" s="100" t="s">
        <v>103</v>
      </c>
      <c r="AQ1" s="82" t="s">
        <v>94</v>
      </c>
    </row>
    <row r="2" spans="1:43" ht="62.25" customHeight="1" thickTop="1" thickBot="1" x14ac:dyDescent="0.3">
      <c r="A2" s="143"/>
      <c r="B2" s="82">
        <v>2016</v>
      </c>
      <c r="C2" s="93" t="s">
        <v>6</v>
      </c>
      <c r="D2" s="93" t="s">
        <v>7</v>
      </c>
      <c r="E2" s="94" t="s">
        <v>8</v>
      </c>
      <c r="F2" s="95" t="s">
        <v>9</v>
      </c>
      <c r="G2" s="96" t="s">
        <v>10</v>
      </c>
      <c r="H2" s="93" t="s">
        <v>11</v>
      </c>
      <c r="I2" s="93" t="s">
        <v>12</v>
      </c>
      <c r="J2" s="94" t="s">
        <v>60</v>
      </c>
      <c r="K2" s="97" t="s">
        <v>69</v>
      </c>
      <c r="L2" s="93" t="s">
        <v>13</v>
      </c>
      <c r="M2" s="93" t="s">
        <v>14</v>
      </c>
      <c r="N2" s="93" t="s">
        <v>15</v>
      </c>
      <c r="O2" s="94" t="s">
        <v>16</v>
      </c>
      <c r="P2" s="93" t="s">
        <v>17</v>
      </c>
      <c r="Q2" s="93" t="s">
        <v>18</v>
      </c>
      <c r="R2" s="93" t="s">
        <v>19</v>
      </c>
      <c r="S2" s="93" t="s">
        <v>155</v>
      </c>
      <c r="T2" s="98" t="s">
        <v>20</v>
      </c>
      <c r="U2" s="94" t="s">
        <v>60</v>
      </c>
      <c r="V2" s="97" t="s">
        <v>69</v>
      </c>
      <c r="W2" s="93" t="s">
        <v>13</v>
      </c>
      <c r="X2" s="93" t="s">
        <v>14</v>
      </c>
      <c r="Y2" s="93" t="s">
        <v>15</v>
      </c>
      <c r="Z2" s="94" t="s">
        <v>16</v>
      </c>
      <c r="AA2" s="93" t="s">
        <v>17</v>
      </c>
      <c r="AB2" s="93" t="s">
        <v>18</v>
      </c>
      <c r="AC2" s="93" t="s">
        <v>19</v>
      </c>
      <c r="AD2" s="98" t="s">
        <v>155</v>
      </c>
      <c r="AE2" s="88" t="s">
        <v>21</v>
      </c>
      <c r="AF2" s="88" t="s">
        <v>22</v>
      </c>
      <c r="AG2" s="89" t="s">
        <v>23</v>
      </c>
      <c r="AH2" s="88" t="s">
        <v>24</v>
      </c>
      <c r="AI2" s="88" t="s">
        <v>25</v>
      </c>
      <c r="AJ2" s="88" t="s">
        <v>26</v>
      </c>
      <c r="AK2" s="90" t="s">
        <v>27</v>
      </c>
      <c r="AL2" s="114" t="s">
        <v>105</v>
      </c>
      <c r="AM2" s="99" t="s">
        <v>106</v>
      </c>
      <c r="AN2" s="115" t="s">
        <v>107</v>
      </c>
      <c r="AO2" s="91" t="s">
        <v>108</v>
      </c>
      <c r="AP2" s="101" t="s">
        <v>104</v>
      </c>
      <c r="AQ2" s="91"/>
    </row>
    <row r="3" spans="1:43" ht="15.75" thickTop="1" x14ac:dyDescent="0.25">
      <c r="A3" s="142"/>
      <c r="B3" s="78" t="s">
        <v>46</v>
      </c>
      <c r="C3" s="3">
        <f>SUM(C4:C179)-C6-C12-C25-C32</f>
        <v>59129</v>
      </c>
      <c r="D3" s="3">
        <f t="shared" ref="D3:S3" si="0">SUM(D4:D179)-D6-D12-D25-D32</f>
        <v>13765</v>
      </c>
      <c r="E3" s="3">
        <f t="shared" si="0"/>
        <v>9342</v>
      </c>
      <c r="F3" s="3">
        <f t="shared" si="0"/>
        <v>27916</v>
      </c>
      <c r="G3" s="200">
        <f t="shared" si="0"/>
        <v>4698</v>
      </c>
      <c r="H3" s="3">
        <f t="shared" si="0"/>
        <v>618</v>
      </c>
      <c r="I3" s="3">
        <f t="shared" si="0"/>
        <v>714</v>
      </c>
      <c r="J3" s="3">
        <f t="shared" si="0"/>
        <v>454</v>
      </c>
      <c r="K3" s="200">
        <f>IF(SUM(K4:K179)-K6-K12-K25-K32=SUM(L3:S3),SUM(L3:S3),"Error")</f>
        <v>263</v>
      </c>
      <c r="L3" s="3">
        <f t="shared" si="0"/>
        <v>75</v>
      </c>
      <c r="M3" s="3">
        <f t="shared" si="0"/>
        <v>33</v>
      </c>
      <c r="N3" s="3">
        <f t="shared" si="0"/>
        <v>26</v>
      </c>
      <c r="O3" s="3">
        <f t="shared" si="0"/>
        <v>66</v>
      </c>
      <c r="P3" s="3">
        <f t="shared" si="0"/>
        <v>26</v>
      </c>
      <c r="Q3" s="3">
        <f t="shared" si="0"/>
        <v>22</v>
      </c>
      <c r="R3" s="3">
        <f t="shared" si="0"/>
        <v>12</v>
      </c>
      <c r="S3" s="3">
        <f t="shared" si="0"/>
        <v>3</v>
      </c>
      <c r="T3" s="4"/>
      <c r="U3" s="43">
        <f t="shared" ref="U3:U11" si="1">IF(I3=0,"NA",J3/I3)</f>
        <v>0.63585434173669464</v>
      </c>
      <c r="V3" s="45">
        <f t="shared" ref="V3:V11" si="2">IF(I3=0,"NA",K3/I3)</f>
        <v>0.36834733893557425</v>
      </c>
      <c r="W3" s="43">
        <f>IF(I3=0,"NA",L3/I3)</f>
        <v>0.10504201680672269</v>
      </c>
      <c r="X3" s="43">
        <f>IF(I3=0,"NA",M3/I3)</f>
        <v>4.6218487394957986E-2</v>
      </c>
      <c r="Y3" s="43">
        <f>IF(I3=0,"NA",N3/I3)</f>
        <v>3.6414565826330535E-2</v>
      </c>
      <c r="Z3" s="43">
        <f>IF(I3=0,"NA",O3/I3)</f>
        <v>9.2436974789915971E-2</v>
      </c>
      <c r="AA3" s="43">
        <f>IF(I3=0,"NA",P3/I3)</f>
        <v>3.6414565826330535E-2</v>
      </c>
      <c r="AB3" s="43">
        <f t="shared" ref="AB3:AB11" si="3">IF(I3=0,"NA",Q3/I3)</f>
        <v>3.081232492997199E-2</v>
      </c>
      <c r="AC3" s="297">
        <f t="shared" ref="AC3:AC11" si="4">IF(I3=0,"NA",R3/I3)</f>
        <v>1.680672268907563E-2</v>
      </c>
      <c r="AD3" s="45">
        <f>IF(I3=0,"NA",S3/I3)</f>
        <v>4.2016806722689074E-3</v>
      </c>
      <c r="AE3" s="3">
        <f>IF(C3=0,"NA",(C3/AQ3)*100000)</f>
        <v>707.56805476643035</v>
      </c>
      <c r="AF3" s="85">
        <f t="shared" ref="AF3:AF11" si="5">IF(C3=0,"NA",(H3/C3)*100000)</f>
        <v>1045.1724196248879</v>
      </c>
      <c r="AG3" s="85">
        <f>IF(C3=0,"NA",(C3/AQ3)*100000)</f>
        <v>707.56805476643035</v>
      </c>
      <c r="AH3" s="85">
        <f t="shared" ref="AH3:AH11" si="6">IF(C3=0,"NA",(I3/C3)*100000)</f>
        <v>1207.5293003433171</v>
      </c>
      <c r="AI3" s="85">
        <f>IF(I3=0,"NA",(I3/AQ3)*100000)</f>
        <v>8.5440915811738964</v>
      </c>
      <c r="AJ3" s="85">
        <f t="shared" ref="AJ3:AJ11" si="7">IF(C3=0,"NA",(J3/C3)*100000)</f>
        <v>767.81274839757145</v>
      </c>
      <c r="AK3" s="86">
        <f>IF(I3=0,"NA",(J3/AQ3)*100000)</f>
        <v>5.4327977280853625</v>
      </c>
      <c r="AL3" s="119">
        <f t="shared" ref="AL3:AL11" si="8">AM3*7</f>
        <v>13.693150684931506</v>
      </c>
      <c r="AM3" s="120">
        <f t="shared" ref="AM3:AM11" si="9">I3/365</f>
        <v>1.9561643835616438</v>
      </c>
      <c r="AN3" s="119">
        <f t="shared" ref="AN3:AN11" si="10">AO3*7</f>
        <v>8.7068493150684922</v>
      </c>
      <c r="AO3" s="120">
        <f t="shared" ref="AO3:AO11" si="11">J3/365</f>
        <v>1.2438356164383562</v>
      </c>
      <c r="AP3" s="104">
        <f>'Vital Stats'!P41</f>
        <v>777.041277784052</v>
      </c>
      <c r="AQ3" s="104">
        <f>'Vital Stats'!Q39</f>
        <v>8356652</v>
      </c>
    </row>
    <row r="4" spans="1:43" x14ac:dyDescent="0.25">
      <c r="A4" s="142"/>
      <c r="B4" s="168" t="s">
        <v>76</v>
      </c>
      <c r="C4" s="7">
        <f>'Bas-Saint-Laurent-01'!C3</f>
        <v>2058</v>
      </c>
      <c r="D4" s="7">
        <f>'Bas-Saint-Laurent-01'!D3</f>
        <v>562</v>
      </c>
      <c r="E4" s="7">
        <f>'Bas-Saint-Laurent-01'!E3</f>
        <v>291</v>
      </c>
      <c r="F4" s="7">
        <f>'Bas-Saint-Laurent-01'!F3</f>
        <v>965</v>
      </c>
      <c r="G4" s="9">
        <f>'Bas-Saint-Laurent-01'!G3</f>
        <v>240</v>
      </c>
      <c r="H4" s="7">
        <f>'Bas-Saint-Laurent-01'!H3</f>
        <v>13</v>
      </c>
      <c r="I4" s="7">
        <f>'Bas-Saint-Laurent-01'!I3</f>
        <v>14</v>
      </c>
      <c r="J4" s="7">
        <f>'Bas-Saint-Laurent-01'!J3</f>
        <v>9</v>
      </c>
      <c r="K4" s="9">
        <f>'Bas-Saint-Laurent-01'!K3</f>
        <v>5</v>
      </c>
      <c r="L4" s="7">
        <f>'Bas-Saint-Laurent-01'!L3</f>
        <v>2</v>
      </c>
      <c r="M4" s="7">
        <f>'Bas-Saint-Laurent-01'!M3</f>
        <v>0</v>
      </c>
      <c r="N4" s="7">
        <f>'Bas-Saint-Laurent-01'!N3</f>
        <v>0</v>
      </c>
      <c r="O4" s="7">
        <f>'Bas-Saint-Laurent-01'!O3</f>
        <v>1</v>
      </c>
      <c r="P4" s="7">
        <f>'Bas-Saint-Laurent-01'!P3</f>
        <v>2</v>
      </c>
      <c r="Q4" s="7">
        <f>'Bas-Saint-Laurent-01'!Q3</f>
        <v>0</v>
      </c>
      <c r="R4" s="7">
        <f>'Bas-Saint-Laurent-01'!R3</f>
        <v>0</v>
      </c>
      <c r="S4" s="7">
        <f>'Bas-Saint-Laurent-01'!S3</f>
        <v>0</v>
      </c>
      <c r="T4" s="9"/>
      <c r="U4" s="40">
        <f t="shared" si="1"/>
        <v>0.6428571428571429</v>
      </c>
      <c r="V4" s="41">
        <f t="shared" si="2"/>
        <v>0.35714285714285715</v>
      </c>
      <c r="W4" s="42">
        <f t="shared" ref="W4:W37" si="12">IF(I4=0,"NA",L4/I4)</f>
        <v>0.14285714285714285</v>
      </c>
      <c r="X4" s="42">
        <f t="shared" ref="X4:X37" si="13">IF(I4=0,"NA",M4/I4)</f>
        <v>0</v>
      </c>
      <c r="Y4" s="42">
        <f t="shared" ref="Y4:Y37" si="14">IF(I4=0,"NA",N4/I4)</f>
        <v>0</v>
      </c>
      <c r="Z4" s="42">
        <f t="shared" ref="Z4:Z37" si="15">IF(I4=0,"NA",O4/I4)</f>
        <v>7.1428571428571425E-2</v>
      </c>
      <c r="AA4" s="42">
        <f t="shared" ref="AA4:AA9" si="16">IF(I4=0,"NA",P4/I4)</f>
        <v>0.14285714285714285</v>
      </c>
      <c r="AB4" s="42">
        <f t="shared" si="3"/>
        <v>0</v>
      </c>
      <c r="AC4" s="298">
        <f t="shared" si="4"/>
        <v>0</v>
      </c>
      <c r="AD4" s="44">
        <f>IF(I4=0,"NA",S4/I4)</f>
        <v>0</v>
      </c>
      <c r="AE4" s="7">
        <f>IF(C4=0,"NA",(C4/AQ4)*100000)</f>
        <v>1031.1809477043948</v>
      </c>
      <c r="AF4" s="8">
        <f t="shared" si="5"/>
        <v>631.68124392614186</v>
      </c>
      <c r="AG4" s="8">
        <f>IF(C4=0,"NA",(C4/AQ4)*100000)</f>
        <v>1031.1809477043948</v>
      </c>
      <c r="AH4" s="8">
        <f t="shared" si="6"/>
        <v>680.27210884353735</v>
      </c>
      <c r="AI4" s="8">
        <f>IF(I4=0,"NA",(I4/AQ4)*100000)</f>
        <v>7.0148363789414612</v>
      </c>
      <c r="AJ4" s="8">
        <f t="shared" si="7"/>
        <v>437.31778425655978</v>
      </c>
      <c r="AK4" s="10">
        <f>IF(I4=0,"NA",(J4/AQ4)*100000)</f>
        <v>4.5095376721766538</v>
      </c>
      <c r="AL4" s="116">
        <f t="shared" si="8"/>
        <v>0.26849315068493151</v>
      </c>
      <c r="AM4" s="117">
        <f t="shared" si="9"/>
        <v>3.8356164383561646E-2</v>
      </c>
      <c r="AN4" s="116">
        <f t="shared" si="10"/>
        <v>0.17260273972602738</v>
      </c>
      <c r="AO4" s="117">
        <f t="shared" si="11"/>
        <v>2.4657534246575342E-2</v>
      </c>
      <c r="AP4" s="105"/>
      <c r="AQ4" s="106">
        <f>'Vital Stats'!P63</f>
        <v>199577</v>
      </c>
    </row>
    <row r="5" spans="1:43" x14ac:dyDescent="0.25">
      <c r="A5" s="142"/>
      <c r="B5" s="168" t="s">
        <v>77</v>
      </c>
      <c r="C5" s="7">
        <f>'Saguenay Lac-Saint-Jean-02'!C3</f>
        <v>3088</v>
      </c>
      <c r="D5" s="7">
        <f>'Saguenay Lac-Saint-Jean-02'!D3</f>
        <v>518</v>
      </c>
      <c r="E5" s="7">
        <f>'Saguenay Lac-Saint-Jean-02'!E3</f>
        <v>309</v>
      </c>
      <c r="F5" s="7">
        <f>'Saguenay Lac-Saint-Jean-02'!F3</f>
        <v>1714</v>
      </c>
      <c r="G5" s="9">
        <f>'Saguenay Lac-Saint-Jean-02'!G3</f>
        <v>547</v>
      </c>
      <c r="H5" s="7">
        <f>'Saguenay Lac-Saint-Jean-02'!H3</f>
        <v>9</v>
      </c>
      <c r="I5" s="7">
        <f>'Saguenay Lac-Saint-Jean-02'!I3</f>
        <v>16</v>
      </c>
      <c r="J5" s="7">
        <f>'Saguenay Lac-Saint-Jean-02'!J3</f>
        <v>6</v>
      </c>
      <c r="K5" s="9">
        <f>'Saguenay Lac-Saint-Jean-02'!K3</f>
        <v>10</v>
      </c>
      <c r="L5" s="7">
        <f>'Saguenay Lac-Saint-Jean-02'!L3</f>
        <v>6</v>
      </c>
      <c r="M5" s="7">
        <f>'Saguenay Lac-Saint-Jean-02'!M3</f>
        <v>0</v>
      </c>
      <c r="N5" s="7">
        <f>'Saguenay Lac-Saint-Jean-02'!N3</f>
        <v>0</v>
      </c>
      <c r="O5" s="7">
        <f>'Saguenay Lac-Saint-Jean-02'!O3</f>
        <v>3</v>
      </c>
      <c r="P5" s="7">
        <f>'Saguenay Lac-Saint-Jean-02'!P3</f>
        <v>0</v>
      </c>
      <c r="Q5" s="7">
        <f>'Saguenay Lac-Saint-Jean-02'!Q3</f>
        <v>1</v>
      </c>
      <c r="R5" s="7">
        <f>'Saguenay Lac-Saint-Jean-02'!R3</f>
        <v>0</v>
      </c>
      <c r="S5" s="7">
        <f>'Saguenay Lac-Saint-Jean-02'!S3</f>
        <v>0</v>
      </c>
      <c r="T5" s="9"/>
      <c r="U5" s="40">
        <f t="shared" si="1"/>
        <v>0.375</v>
      </c>
      <c r="V5" s="41">
        <f t="shared" si="2"/>
        <v>0.625</v>
      </c>
      <c r="W5" s="42">
        <f t="shared" si="12"/>
        <v>0.375</v>
      </c>
      <c r="X5" s="42">
        <f t="shared" si="13"/>
        <v>0</v>
      </c>
      <c r="Y5" s="42">
        <f t="shared" si="14"/>
        <v>0</v>
      </c>
      <c r="Z5" s="42">
        <f t="shared" si="15"/>
        <v>0.1875</v>
      </c>
      <c r="AA5" s="42">
        <f t="shared" si="16"/>
        <v>0</v>
      </c>
      <c r="AB5" s="42">
        <f t="shared" si="3"/>
        <v>6.25E-2</v>
      </c>
      <c r="AC5" s="298">
        <f t="shared" si="4"/>
        <v>0</v>
      </c>
      <c r="AD5" s="44">
        <f t="shared" ref="AD5:AD37" si="17">IF(I5=0,"NA",S5/I5)</f>
        <v>0</v>
      </c>
      <c r="AE5" s="7">
        <f>IF(C5=0,"NA",(C5/AQ5)*100000)</f>
        <v>1113.9609464339183</v>
      </c>
      <c r="AF5" s="8">
        <f t="shared" si="5"/>
        <v>291.45077720207252</v>
      </c>
      <c r="AG5" s="8">
        <f>IF(C5=0,"NA",(C5/AQ5)*100000)</f>
        <v>1113.9609464339183</v>
      </c>
      <c r="AH5" s="8">
        <f t="shared" si="6"/>
        <v>518.13471502590676</v>
      </c>
      <c r="AI5" s="8">
        <f>IF(I5=0,"NA",(I5/AQ5)*100000)</f>
        <v>5.7718183753052754</v>
      </c>
      <c r="AJ5" s="8">
        <f t="shared" si="7"/>
        <v>194.30051813471502</v>
      </c>
      <c r="AK5" s="10">
        <f>IF(I5=0,"NA",(J5/AQ5)*100000)</f>
        <v>2.1644318907394782</v>
      </c>
      <c r="AL5" s="116">
        <f t="shared" si="8"/>
        <v>0.30684931506849317</v>
      </c>
      <c r="AM5" s="117">
        <f t="shared" si="9"/>
        <v>4.3835616438356165E-2</v>
      </c>
      <c r="AN5" s="116">
        <f t="shared" si="10"/>
        <v>0.11506849315068492</v>
      </c>
      <c r="AO5" s="117">
        <f t="shared" si="11"/>
        <v>1.643835616438356E-2</v>
      </c>
      <c r="AP5" s="105"/>
      <c r="AQ5" s="106">
        <f>'Vital Stats'!P64</f>
        <v>277209</v>
      </c>
    </row>
    <row r="6" spans="1:43" s="68" customFormat="1" x14ac:dyDescent="0.25">
      <c r="A6" s="142"/>
      <c r="B6" s="141" t="s">
        <v>119</v>
      </c>
      <c r="C6" s="128">
        <f>SUM(C7:C9)</f>
        <v>6262</v>
      </c>
      <c r="D6" s="128">
        <f t="shared" ref="D6:S6" si="18">SUM(D7:D9)</f>
        <v>1602</v>
      </c>
      <c r="E6" s="128">
        <f t="shared" si="18"/>
        <v>836</v>
      </c>
      <c r="F6" s="128">
        <f t="shared" si="18"/>
        <v>2709</v>
      </c>
      <c r="G6" s="180">
        <f t="shared" si="18"/>
        <v>73</v>
      </c>
      <c r="H6" s="181">
        <f t="shared" si="18"/>
        <v>145</v>
      </c>
      <c r="I6" s="128">
        <f t="shared" si="18"/>
        <v>129</v>
      </c>
      <c r="J6" s="128">
        <f t="shared" si="18"/>
        <v>91</v>
      </c>
      <c r="K6" s="130">
        <f t="shared" si="18"/>
        <v>38</v>
      </c>
      <c r="L6" s="181">
        <f t="shared" si="18"/>
        <v>5</v>
      </c>
      <c r="M6" s="128">
        <f t="shared" si="18"/>
        <v>6</v>
      </c>
      <c r="N6" s="128">
        <f t="shared" si="18"/>
        <v>13</v>
      </c>
      <c r="O6" s="128">
        <f t="shared" si="18"/>
        <v>6</v>
      </c>
      <c r="P6" s="128">
        <f t="shared" si="18"/>
        <v>3</v>
      </c>
      <c r="Q6" s="128">
        <f t="shared" si="18"/>
        <v>1</v>
      </c>
      <c r="R6" s="128">
        <f t="shared" si="18"/>
        <v>4</v>
      </c>
      <c r="S6" s="128">
        <f t="shared" si="18"/>
        <v>0</v>
      </c>
      <c r="T6" s="130"/>
      <c r="U6" s="131">
        <f t="shared" si="1"/>
        <v>0.70542635658914732</v>
      </c>
      <c r="V6" s="132">
        <f t="shared" si="2"/>
        <v>0.29457364341085274</v>
      </c>
      <c r="W6" s="138">
        <f t="shared" si="12"/>
        <v>3.875968992248062E-2</v>
      </c>
      <c r="X6" s="138">
        <f t="shared" si="13"/>
        <v>4.6511627906976744E-2</v>
      </c>
      <c r="Y6" s="138">
        <f t="shared" si="14"/>
        <v>0.10077519379844961</v>
      </c>
      <c r="Z6" s="138">
        <f t="shared" si="15"/>
        <v>4.6511627906976744E-2</v>
      </c>
      <c r="AA6" s="138">
        <f t="shared" si="16"/>
        <v>2.3255813953488372E-2</v>
      </c>
      <c r="AB6" s="138">
        <f t="shared" si="3"/>
        <v>7.7519379844961239E-3</v>
      </c>
      <c r="AC6" s="299">
        <f t="shared" si="4"/>
        <v>3.1007751937984496E-2</v>
      </c>
      <c r="AD6" s="139">
        <f t="shared" si="17"/>
        <v>0</v>
      </c>
      <c r="AE6" s="128">
        <f>IF(C6=0,"NA",(C6/AQ6)*100000)</f>
        <v>848.67393004335531</v>
      </c>
      <c r="AF6" s="129">
        <f t="shared" si="5"/>
        <v>2315.5541360587672</v>
      </c>
      <c r="AG6" s="129">
        <f>IF(C6=0,"NA",(C6/AQ6)*100000)</f>
        <v>848.67393004335531</v>
      </c>
      <c r="AH6" s="129">
        <f t="shared" si="6"/>
        <v>2060.0447141488344</v>
      </c>
      <c r="AI6" s="129">
        <f>IF(I6=0,"NA",(I6/AQ6)*100000)</f>
        <v>17.483062436217317</v>
      </c>
      <c r="AJ6" s="129">
        <f t="shared" si="7"/>
        <v>1453.2098371127436</v>
      </c>
      <c r="AK6" s="133">
        <f>IF(I6=0,"NA",(J6/AQ6)*100000)</f>
        <v>12.333013036401361</v>
      </c>
      <c r="AL6" s="134">
        <f t="shared" si="8"/>
        <v>2.473972602739726</v>
      </c>
      <c r="AM6" s="135">
        <f t="shared" si="9"/>
        <v>0.35342465753424657</v>
      </c>
      <c r="AN6" s="134">
        <f t="shared" si="10"/>
        <v>1.7452054794520548</v>
      </c>
      <c r="AO6" s="135">
        <f t="shared" si="11"/>
        <v>0.24931506849315069</v>
      </c>
      <c r="AP6" s="136"/>
      <c r="AQ6" s="140">
        <f>'Vital Stats'!Q65</f>
        <v>737857</v>
      </c>
    </row>
    <row r="7" spans="1:43" s="68" customFormat="1" x14ac:dyDescent="0.25">
      <c r="A7" s="142"/>
      <c r="B7" s="169" t="s">
        <v>117</v>
      </c>
      <c r="C7" s="162">
        <f>'Capitale-Nationale-03'!C3</f>
        <v>3876</v>
      </c>
      <c r="D7" s="162">
        <f>'Capitale-Nationale-03'!D3</f>
        <v>258</v>
      </c>
      <c r="E7" s="162">
        <f>'Capitale-Nationale-03'!E3</f>
        <v>836</v>
      </c>
      <c r="F7" s="162">
        <f>'Capitale-Nationale-03'!F3</f>
        <v>2709</v>
      </c>
      <c r="G7" s="161">
        <f>'Capitale-Nationale-03'!G3</f>
        <v>73</v>
      </c>
      <c r="H7" s="182">
        <f>'Capitale-Nationale-03'!H3</f>
        <v>31</v>
      </c>
      <c r="I7" s="162">
        <f>'Capitale-Nationale-03'!I3</f>
        <v>29</v>
      </c>
      <c r="J7" s="162">
        <f>'Capitale-Nationale-03'!J3</f>
        <v>23</v>
      </c>
      <c r="K7" s="161">
        <f>'Capitale-Nationale-03'!K3</f>
        <v>6</v>
      </c>
      <c r="L7" s="182">
        <f>'Capitale-Nationale-03'!L3</f>
        <v>3</v>
      </c>
      <c r="M7" s="162">
        <f>'Capitale-Nationale-03'!M3</f>
        <v>1</v>
      </c>
      <c r="N7" s="162">
        <f>'Capitale-Nationale-03'!N3</f>
        <v>0</v>
      </c>
      <c r="O7" s="162">
        <f>'Capitale-Nationale-03'!O3</f>
        <v>1</v>
      </c>
      <c r="P7" s="162">
        <f>'Capitale-Nationale-03'!P3</f>
        <v>1</v>
      </c>
      <c r="Q7" s="162">
        <f>'Capitale-Nationale-03'!Q3</f>
        <v>0</v>
      </c>
      <c r="R7" s="162">
        <f>'Capitale-Nationale-03'!R3</f>
        <v>0</v>
      </c>
      <c r="S7" s="162">
        <f>'Capitale-Nationale-03'!S3</f>
        <v>0</v>
      </c>
      <c r="T7" s="130"/>
      <c r="U7" s="131">
        <f t="shared" si="1"/>
        <v>0.7931034482758621</v>
      </c>
      <c r="V7" s="132">
        <f t="shared" si="2"/>
        <v>0.20689655172413793</v>
      </c>
      <c r="W7" s="138">
        <f t="shared" si="12"/>
        <v>0.10344827586206896</v>
      </c>
      <c r="X7" s="138">
        <f t="shared" si="13"/>
        <v>3.4482758620689655E-2</v>
      </c>
      <c r="Y7" s="138">
        <f t="shared" si="14"/>
        <v>0</v>
      </c>
      <c r="Z7" s="138">
        <f t="shared" si="15"/>
        <v>3.4482758620689655E-2</v>
      </c>
      <c r="AA7" s="138">
        <f t="shared" si="16"/>
        <v>3.4482758620689655E-2</v>
      </c>
      <c r="AB7" s="138">
        <f t="shared" si="3"/>
        <v>0</v>
      </c>
      <c r="AC7" s="299">
        <f t="shared" si="4"/>
        <v>0</v>
      </c>
      <c r="AD7" s="139">
        <f t="shared" si="17"/>
        <v>0</v>
      </c>
      <c r="AE7" s="300"/>
      <c r="AF7" s="129">
        <f t="shared" si="5"/>
        <v>799.79360165118669</v>
      </c>
      <c r="AG7" s="152"/>
      <c r="AH7" s="129">
        <f t="shared" si="6"/>
        <v>748.19401444788446</v>
      </c>
      <c r="AI7" s="153"/>
      <c r="AJ7" s="129">
        <f t="shared" si="7"/>
        <v>593.3952528379773</v>
      </c>
      <c r="AK7" s="155"/>
      <c r="AL7" s="134">
        <f t="shared" si="8"/>
        <v>0.55616438356164388</v>
      </c>
      <c r="AM7" s="135">
        <f t="shared" si="9"/>
        <v>7.9452054794520555E-2</v>
      </c>
      <c r="AN7" s="134">
        <f t="shared" si="10"/>
        <v>0.44109589041095892</v>
      </c>
      <c r="AO7" s="135">
        <f t="shared" si="11"/>
        <v>6.3013698630136991E-2</v>
      </c>
      <c r="AP7" s="137"/>
      <c r="AQ7" s="165"/>
    </row>
    <row r="8" spans="1:43" s="68" customFormat="1" x14ac:dyDescent="0.25">
      <c r="A8" s="142"/>
      <c r="B8" s="169" t="s">
        <v>121</v>
      </c>
      <c r="C8" s="128">
        <f>'CHU de Quebéc-03'!C3</f>
        <v>1768</v>
      </c>
      <c r="D8" s="128">
        <f>'CHU de Quebéc-03'!D3</f>
        <v>726</v>
      </c>
      <c r="E8" s="128">
        <f>'CHU de Quebéc-03'!E3</f>
        <v>0</v>
      </c>
      <c r="F8" s="128">
        <f>'CHU de Quebéc-03'!F3</f>
        <v>0</v>
      </c>
      <c r="G8" s="130">
        <f>'CHU de Quebéc-03'!G3</f>
        <v>0</v>
      </c>
      <c r="H8" s="181">
        <f>'CHU de Quebéc-03'!H3</f>
        <v>90</v>
      </c>
      <c r="I8" s="128">
        <f>'CHU de Quebéc-03'!I3</f>
        <v>74</v>
      </c>
      <c r="J8" s="128">
        <f>'CHU de Quebéc-03'!J3</f>
        <v>56</v>
      </c>
      <c r="K8" s="130">
        <f>'CHU de Quebéc-03'!K3</f>
        <v>18</v>
      </c>
      <c r="L8" s="181">
        <f>'CHU de Quebéc-03'!L3</f>
        <v>1</v>
      </c>
      <c r="M8" s="128">
        <f>'CHU de Quebéc-03'!M3</f>
        <v>0</v>
      </c>
      <c r="N8" s="128">
        <f>'CHU de Quebéc-03'!N3</f>
        <v>8</v>
      </c>
      <c r="O8" s="128">
        <f>'CHU de Quebéc-03'!O3</f>
        <v>5</v>
      </c>
      <c r="P8" s="128">
        <f>'CHU de Quebéc-03'!P3</f>
        <v>0</v>
      </c>
      <c r="Q8" s="128">
        <f>'CHU de Quebéc-03'!Q3</f>
        <v>0</v>
      </c>
      <c r="R8" s="128">
        <f>'CHU de Quebéc-03'!R3</f>
        <v>4</v>
      </c>
      <c r="S8" s="128">
        <f>'CHU de Quebéc-03'!S3</f>
        <v>0</v>
      </c>
      <c r="T8" s="130"/>
      <c r="U8" s="131">
        <f t="shared" si="1"/>
        <v>0.7567567567567568</v>
      </c>
      <c r="V8" s="132">
        <f t="shared" si="2"/>
        <v>0.24324324324324326</v>
      </c>
      <c r="W8" s="138">
        <f t="shared" si="12"/>
        <v>1.3513513513513514E-2</v>
      </c>
      <c r="X8" s="138">
        <f t="shared" si="13"/>
        <v>0</v>
      </c>
      <c r="Y8" s="138">
        <f t="shared" si="14"/>
        <v>0.10810810810810811</v>
      </c>
      <c r="Z8" s="138">
        <f t="shared" si="15"/>
        <v>6.7567567567567571E-2</v>
      </c>
      <c r="AA8" s="138">
        <f t="shared" si="16"/>
        <v>0</v>
      </c>
      <c r="AB8" s="138">
        <f t="shared" si="3"/>
        <v>0</v>
      </c>
      <c r="AC8" s="299">
        <f t="shared" si="4"/>
        <v>5.4054054054054057E-2</v>
      </c>
      <c r="AD8" s="139">
        <f t="shared" si="17"/>
        <v>0</v>
      </c>
      <c r="AE8" s="301"/>
      <c r="AF8" s="129">
        <f t="shared" si="5"/>
        <v>5090.4977375565613</v>
      </c>
      <c r="AG8" s="153"/>
      <c r="AH8" s="129">
        <f t="shared" si="6"/>
        <v>4185.5203619909498</v>
      </c>
      <c r="AI8" s="153"/>
      <c r="AJ8" s="129">
        <f t="shared" si="7"/>
        <v>3167.420814479638</v>
      </c>
      <c r="AK8" s="156"/>
      <c r="AL8" s="134">
        <f t="shared" si="8"/>
        <v>1.4191780821917808</v>
      </c>
      <c r="AM8" s="135">
        <f t="shared" si="9"/>
        <v>0.20273972602739726</v>
      </c>
      <c r="AN8" s="134">
        <f t="shared" si="10"/>
        <v>1.0739726027397261</v>
      </c>
      <c r="AO8" s="135">
        <f t="shared" si="11"/>
        <v>0.15342465753424658</v>
      </c>
      <c r="AP8" s="136"/>
      <c r="AQ8" s="164"/>
    </row>
    <row r="9" spans="1:43" s="68" customFormat="1" x14ac:dyDescent="0.25">
      <c r="A9" s="142"/>
      <c r="B9" s="174" t="s">
        <v>120</v>
      </c>
      <c r="C9" s="128">
        <f>'IUCPQ-03'!C3</f>
        <v>618</v>
      </c>
      <c r="D9" s="128">
        <f>'IUCPQ-03'!D3</f>
        <v>618</v>
      </c>
      <c r="E9" s="128">
        <f>'IUCPQ-03'!E3</f>
        <v>0</v>
      </c>
      <c r="F9" s="128">
        <f>'IUCPQ-03'!F3</f>
        <v>0</v>
      </c>
      <c r="G9" s="130">
        <f>'IUCPQ-03'!G3</f>
        <v>0</v>
      </c>
      <c r="H9" s="181">
        <f>'IUCPQ-03'!H3</f>
        <v>24</v>
      </c>
      <c r="I9" s="128">
        <f>'IUCPQ-03'!I3</f>
        <v>26</v>
      </c>
      <c r="J9" s="128">
        <f>'IUCPQ-03'!J3</f>
        <v>12</v>
      </c>
      <c r="K9" s="130">
        <f>'IUCPQ-03'!K3</f>
        <v>14</v>
      </c>
      <c r="L9" s="181">
        <f>'IUCPQ-03'!L3</f>
        <v>1</v>
      </c>
      <c r="M9" s="128">
        <f>'IUCPQ-03'!M3</f>
        <v>5</v>
      </c>
      <c r="N9" s="128">
        <f>'IUCPQ-03'!N3</f>
        <v>5</v>
      </c>
      <c r="O9" s="128">
        <f>'IUCPQ-03'!O3</f>
        <v>0</v>
      </c>
      <c r="P9" s="128">
        <f>'IUCPQ-03'!P3</f>
        <v>2</v>
      </c>
      <c r="Q9" s="128">
        <f>'IUCPQ-03'!Q3</f>
        <v>1</v>
      </c>
      <c r="R9" s="128">
        <f>'IUCPQ-03'!R3</f>
        <v>0</v>
      </c>
      <c r="S9" s="128">
        <f>'IUCPQ-03'!S3</f>
        <v>0</v>
      </c>
      <c r="T9" s="130"/>
      <c r="U9" s="131">
        <f t="shared" si="1"/>
        <v>0.46153846153846156</v>
      </c>
      <c r="V9" s="132">
        <f t="shared" si="2"/>
        <v>0.53846153846153844</v>
      </c>
      <c r="W9" s="138">
        <f t="shared" si="12"/>
        <v>3.8461538461538464E-2</v>
      </c>
      <c r="X9" s="138">
        <f t="shared" si="13"/>
        <v>0.19230769230769232</v>
      </c>
      <c r="Y9" s="138">
        <f t="shared" si="14"/>
        <v>0.19230769230769232</v>
      </c>
      <c r="Z9" s="138">
        <f t="shared" si="15"/>
        <v>0</v>
      </c>
      <c r="AA9" s="138">
        <f t="shared" si="16"/>
        <v>7.6923076923076927E-2</v>
      </c>
      <c r="AB9" s="138">
        <f t="shared" si="3"/>
        <v>3.8461538461538464E-2</v>
      </c>
      <c r="AC9" s="299">
        <f t="shared" si="4"/>
        <v>0</v>
      </c>
      <c r="AD9" s="139">
        <f t="shared" si="17"/>
        <v>0</v>
      </c>
      <c r="AE9" s="302"/>
      <c r="AF9" s="129">
        <f t="shared" si="5"/>
        <v>3883.4951456310678</v>
      </c>
      <c r="AG9" s="154"/>
      <c r="AH9" s="129">
        <f t="shared" si="6"/>
        <v>4207.1197411003232</v>
      </c>
      <c r="AI9" s="153"/>
      <c r="AJ9" s="129">
        <f t="shared" si="7"/>
        <v>1941.7475728155339</v>
      </c>
      <c r="AK9" s="157"/>
      <c r="AL9" s="134">
        <f t="shared" si="8"/>
        <v>0.49863013698630138</v>
      </c>
      <c r="AM9" s="135">
        <f t="shared" si="9"/>
        <v>7.1232876712328766E-2</v>
      </c>
      <c r="AN9" s="134">
        <f t="shared" si="10"/>
        <v>0.23013698630136983</v>
      </c>
      <c r="AO9" s="135">
        <f t="shared" si="11"/>
        <v>3.287671232876712E-2</v>
      </c>
      <c r="AP9" s="136"/>
      <c r="AQ9" s="164"/>
    </row>
    <row r="10" spans="1:43" x14ac:dyDescent="0.25">
      <c r="A10" s="142"/>
      <c r="B10" s="168" t="s">
        <v>79</v>
      </c>
      <c r="C10" s="7">
        <f>'Mauricie-et-Centre-du-Québec-04'!C3</f>
        <v>4731</v>
      </c>
      <c r="D10" s="7">
        <f>'Mauricie-et-Centre-du-Québec-04'!D3</f>
        <v>956</v>
      </c>
      <c r="E10" s="7">
        <f>'Mauricie-et-Centre-du-Québec-04'!E3</f>
        <v>1176</v>
      </c>
      <c r="F10" s="7">
        <f>'Mauricie-et-Centre-du-Québec-04'!F3</f>
        <v>2243</v>
      </c>
      <c r="G10" s="9">
        <f>'Mauricie-et-Centre-du-Québec-04'!G3</f>
        <v>356</v>
      </c>
      <c r="H10" s="183">
        <f>'Mauricie-et-Centre-du-Québec-04'!H3</f>
        <v>24</v>
      </c>
      <c r="I10" s="7">
        <f>'Mauricie-et-Centre-du-Québec-04'!I3</f>
        <v>35</v>
      </c>
      <c r="J10" s="7">
        <f>'Mauricie-et-Centre-du-Québec-04'!J3</f>
        <v>25</v>
      </c>
      <c r="K10" s="9">
        <f>'Mauricie-et-Centre-du-Québec-04'!K3</f>
        <v>10</v>
      </c>
      <c r="L10" s="183">
        <f>'Mauricie-et-Centre-du-Québec-04'!L3</f>
        <v>6</v>
      </c>
      <c r="M10" s="7">
        <f>'Mauricie-et-Centre-du-Québec-04'!M3</f>
        <v>3</v>
      </c>
      <c r="N10" s="7">
        <f>'Mauricie-et-Centre-du-Québec-04'!N3</f>
        <v>0</v>
      </c>
      <c r="O10" s="7">
        <f>'Mauricie-et-Centre-du-Québec-04'!O3</f>
        <v>1</v>
      </c>
      <c r="P10" s="7">
        <f>'Mauricie-et-Centre-du-Québec-04'!P3</f>
        <v>0</v>
      </c>
      <c r="Q10" s="7">
        <f>'Mauricie-et-Centre-du-Québec-04'!Q3</f>
        <v>0</v>
      </c>
      <c r="R10" s="7">
        <f>'Mauricie-et-Centre-du-Québec-04'!R3</f>
        <v>0</v>
      </c>
      <c r="S10" s="7">
        <f>'Mauricie-et-Centre-du-Québec-04'!S3</f>
        <v>0</v>
      </c>
      <c r="T10" s="9"/>
      <c r="U10" s="40">
        <f t="shared" si="1"/>
        <v>0.7142857142857143</v>
      </c>
      <c r="V10" s="41">
        <f t="shared" si="2"/>
        <v>0.2857142857142857</v>
      </c>
      <c r="W10" s="42">
        <f t="shared" si="12"/>
        <v>0.17142857142857143</v>
      </c>
      <c r="X10" s="42">
        <f t="shared" si="13"/>
        <v>8.5714285714285715E-2</v>
      </c>
      <c r="Y10" s="42">
        <f t="shared" si="14"/>
        <v>0</v>
      </c>
      <c r="Z10" s="42">
        <f t="shared" si="15"/>
        <v>2.8571428571428571E-2</v>
      </c>
      <c r="AA10" s="40">
        <f>+IF(I10=0,"NA",P10/I10)</f>
        <v>0</v>
      </c>
      <c r="AB10" s="42">
        <f t="shared" si="3"/>
        <v>0</v>
      </c>
      <c r="AC10" s="298">
        <f t="shared" si="4"/>
        <v>0</v>
      </c>
      <c r="AD10" s="44">
        <f t="shared" si="17"/>
        <v>0</v>
      </c>
      <c r="AE10" s="7">
        <f>IF(C10=0,"NA",(C10/AQ10)*100000)</f>
        <v>931.70454075493478</v>
      </c>
      <c r="AF10" s="8">
        <f t="shared" si="5"/>
        <v>507.29232720355105</v>
      </c>
      <c r="AG10" s="8">
        <f>IF(C10=0,"NA",(C10/AQ10)*100000)</f>
        <v>931.70454075493478</v>
      </c>
      <c r="AH10" s="8">
        <f t="shared" si="6"/>
        <v>739.80131050517855</v>
      </c>
      <c r="AI10" s="8">
        <f>IF(I10=0,"NA",(I10/AQ10)*100000)</f>
        <v>6.8927624025412628</v>
      </c>
      <c r="AJ10" s="8">
        <f t="shared" si="7"/>
        <v>528.42950750369903</v>
      </c>
      <c r="AK10" s="10">
        <f>IF(I10=0,"NA",(J10/AQ10)*100000)</f>
        <v>4.9234017161009023</v>
      </c>
      <c r="AL10" s="116">
        <f t="shared" si="8"/>
        <v>0.67123287671232879</v>
      </c>
      <c r="AM10" s="117">
        <f t="shared" si="9"/>
        <v>9.5890410958904104E-2</v>
      </c>
      <c r="AN10" s="116">
        <f t="shared" si="10"/>
        <v>0.47945205479452052</v>
      </c>
      <c r="AO10" s="117">
        <f t="shared" si="11"/>
        <v>6.8493150684931503E-2</v>
      </c>
      <c r="AP10" s="105"/>
      <c r="AQ10" s="106">
        <f>'Mauricie-et-Centre-du-Québec-04'!AQ3</f>
        <v>507779</v>
      </c>
    </row>
    <row r="11" spans="1:43" x14ac:dyDescent="0.25">
      <c r="A11" s="142"/>
      <c r="B11" s="168" t="s">
        <v>80</v>
      </c>
      <c r="C11" s="7">
        <f>'Estrie-05'!C3</f>
        <v>3316</v>
      </c>
      <c r="D11" s="7">
        <f>'Estrie-05'!D3</f>
        <v>797</v>
      </c>
      <c r="E11" s="7">
        <f>'Estrie-05'!E3</f>
        <v>0</v>
      </c>
      <c r="F11" s="7">
        <f>'Estrie-05'!F3</f>
        <v>2342</v>
      </c>
      <c r="G11" s="9">
        <f>'Estrie-05'!G3</f>
        <v>177</v>
      </c>
      <c r="H11" s="183">
        <f>'Estrie-05'!H3</f>
        <v>84</v>
      </c>
      <c r="I11" s="7">
        <f>'Estrie-05'!I3</f>
        <v>37</v>
      </c>
      <c r="J11" s="7">
        <f>'Estrie-05'!J3</f>
        <v>31</v>
      </c>
      <c r="K11" s="9">
        <f>'Estrie-05'!K3</f>
        <v>6</v>
      </c>
      <c r="L11" s="183">
        <f>'Estrie-05'!L3</f>
        <v>1</v>
      </c>
      <c r="M11" s="7">
        <f>'Estrie-05'!M3</f>
        <v>1</v>
      </c>
      <c r="N11" s="7">
        <f>'Estrie-05'!N3</f>
        <v>0</v>
      </c>
      <c r="O11" s="7">
        <f>'Estrie-05'!O3</f>
        <v>1</v>
      </c>
      <c r="P11" s="7">
        <f>'Estrie-05'!P3</f>
        <v>1</v>
      </c>
      <c r="Q11" s="7">
        <f>'Estrie-05'!Q3</f>
        <v>2</v>
      </c>
      <c r="R11" s="7">
        <f>'Estrie-05'!R3</f>
        <v>0</v>
      </c>
      <c r="S11" s="7">
        <f>'Estrie-05'!S3</f>
        <v>0</v>
      </c>
      <c r="T11" s="9"/>
      <c r="U11" s="40">
        <f t="shared" si="1"/>
        <v>0.83783783783783783</v>
      </c>
      <c r="V11" s="41">
        <f t="shared" si="2"/>
        <v>0.16216216216216217</v>
      </c>
      <c r="W11" s="42">
        <f t="shared" si="12"/>
        <v>2.7027027027027029E-2</v>
      </c>
      <c r="X11" s="42">
        <f t="shared" si="13"/>
        <v>2.7027027027027029E-2</v>
      </c>
      <c r="Y11" s="42">
        <f t="shared" si="14"/>
        <v>0</v>
      </c>
      <c r="Z11" s="42">
        <f t="shared" si="15"/>
        <v>2.7027027027027029E-2</v>
      </c>
      <c r="AA11" s="8">
        <f>+IF(I11=0,"NA",P11/I11)</f>
        <v>2.7027027027027029E-2</v>
      </c>
      <c r="AB11" s="42">
        <f t="shared" si="3"/>
        <v>5.4054054054054057E-2</v>
      </c>
      <c r="AC11" s="298">
        <f t="shared" si="4"/>
        <v>0</v>
      </c>
      <c r="AD11" s="44">
        <f t="shared" si="17"/>
        <v>0</v>
      </c>
      <c r="AE11" s="7">
        <f>IF(C11=0,"NA",(C11/AQ11)*100000)</f>
        <v>1029.4971421829935</v>
      </c>
      <c r="AF11" s="8">
        <f t="shared" si="5"/>
        <v>2533.1724969843185</v>
      </c>
      <c r="AG11" s="8">
        <f>IF(C11=0,"NA",(C11/AQ11)*100000)</f>
        <v>1029.4971421829935</v>
      </c>
      <c r="AH11" s="8">
        <f t="shared" si="6"/>
        <v>1115.8021712907118</v>
      </c>
      <c r="AI11" s="8">
        <f>IF(I11=0,"NA",(I11/AQ11)*100000)</f>
        <v>11.487151465853666</v>
      </c>
      <c r="AJ11" s="8">
        <f t="shared" si="7"/>
        <v>934.8612786489748</v>
      </c>
      <c r="AK11" s="10">
        <f>IF(I11=0,"NA",(J11/AQ11)*100000)</f>
        <v>9.6243701470665854</v>
      </c>
      <c r="AL11" s="116">
        <f t="shared" si="8"/>
        <v>0.70958904109589038</v>
      </c>
      <c r="AM11" s="117">
        <f t="shared" si="9"/>
        <v>0.10136986301369863</v>
      </c>
      <c r="AN11" s="116">
        <f t="shared" si="10"/>
        <v>0.59452054794520548</v>
      </c>
      <c r="AO11" s="117">
        <f t="shared" si="11"/>
        <v>8.4931506849315067E-2</v>
      </c>
      <c r="AP11" s="105"/>
      <c r="AQ11" s="106">
        <f>'Estrie-05'!AQ3</f>
        <v>322099</v>
      </c>
    </row>
    <row r="12" spans="1:43" s="68" customFormat="1" x14ac:dyDescent="0.25">
      <c r="A12" s="142"/>
      <c r="B12" s="141" t="s">
        <v>81</v>
      </c>
      <c r="C12" s="128">
        <f>SUM(C13:C20)</f>
        <v>11509</v>
      </c>
      <c r="D12" s="128">
        <f t="shared" ref="D12:S12" si="19">SUM(D13:D20)</f>
        <v>4157</v>
      </c>
      <c r="E12" s="128">
        <f t="shared" si="19"/>
        <v>1791</v>
      </c>
      <c r="F12" s="128">
        <f t="shared" si="19"/>
        <v>4828</v>
      </c>
      <c r="G12" s="130">
        <f t="shared" si="19"/>
        <v>469</v>
      </c>
      <c r="H12" s="181">
        <f t="shared" si="19"/>
        <v>78</v>
      </c>
      <c r="I12" s="128">
        <f t="shared" si="19"/>
        <v>169</v>
      </c>
      <c r="J12" s="128">
        <f t="shared" si="19"/>
        <v>88</v>
      </c>
      <c r="K12" s="130">
        <f t="shared" si="19"/>
        <v>82</v>
      </c>
      <c r="L12" s="181">
        <f t="shared" si="19"/>
        <v>14</v>
      </c>
      <c r="M12" s="128">
        <f t="shared" si="19"/>
        <v>13</v>
      </c>
      <c r="N12" s="128">
        <f t="shared" si="19"/>
        <v>7</v>
      </c>
      <c r="O12" s="128">
        <f t="shared" si="19"/>
        <v>24</v>
      </c>
      <c r="P12" s="128">
        <f t="shared" si="19"/>
        <v>6</v>
      </c>
      <c r="Q12" s="128">
        <f t="shared" si="19"/>
        <v>15</v>
      </c>
      <c r="R12" s="128">
        <f t="shared" si="19"/>
        <v>3</v>
      </c>
      <c r="S12" s="128">
        <f t="shared" si="19"/>
        <v>0</v>
      </c>
      <c r="T12" s="130"/>
      <c r="U12" s="131">
        <f t="shared" ref="U12:U24" si="20">IF(I12=0,"NA",J12/I12)</f>
        <v>0.52071005917159763</v>
      </c>
      <c r="V12" s="132">
        <f t="shared" ref="V12:V24" si="21">IF(I12=0,"NA",K12/I12)</f>
        <v>0.48520710059171596</v>
      </c>
      <c r="W12" s="138">
        <f t="shared" si="12"/>
        <v>8.2840236686390539E-2</v>
      </c>
      <c r="X12" s="138">
        <f t="shared" si="13"/>
        <v>7.6923076923076927E-2</v>
      </c>
      <c r="Y12" s="138">
        <f t="shared" si="14"/>
        <v>4.142011834319527E-2</v>
      </c>
      <c r="Z12" s="138">
        <f t="shared" si="15"/>
        <v>0.14201183431952663</v>
      </c>
      <c r="AA12" s="138">
        <f t="shared" ref="AA12:AA20" si="22">IF(I12=0,"NA",P12/I12)</f>
        <v>3.5502958579881658E-2</v>
      </c>
      <c r="AB12" s="138">
        <f t="shared" ref="AB12:AB24" si="23">IF(I12=0,"NA",Q12/I12)</f>
        <v>8.8757396449704137E-2</v>
      </c>
      <c r="AC12" s="299">
        <f t="shared" ref="AC12:AC24" si="24">IF(I12=0,"NA",R12/I12)</f>
        <v>1.7751479289940829E-2</v>
      </c>
      <c r="AD12" s="139">
        <f t="shared" si="17"/>
        <v>0</v>
      </c>
      <c r="AE12" s="128">
        <f>IF(C12=0,"NA",(C12/AQ12)*100000)</f>
        <v>571.38715165813483</v>
      </c>
      <c r="AF12" s="129">
        <f t="shared" ref="AF12:AF24" si="25">IF(C12=0,"NA",(H12/C12)*100000)</f>
        <v>677.73047180467461</v>
      </c>
      <c r="AG12" s="129">
        <f>IF(C12=0,"NA",(C12/AQ12)*100000)</f>
        <v>571.38715165813483</v>
      </c>
      <c r="AH12" s="129">
        <f t="shared" ref="AH12:AH24" si="26">IF(C12=0,"NA",(I12/C12)*100000)</f>
        <v>1468.4160222434616</v>
      </c>
      <c r="AI12" s="129">
        <f>IF(I12=0,"NA",(I12/AQ12)*100000)</f>
        <v>8.3903404839885987</v>
      </c>
      <c r="AJ12" s="129">
        <f t="shared" ref="AJ12:AJ24" si="27">IF(C12=0,"NA",(J12/C12)*100000)</f>
        <v>764.61899383091497</v>
      </c>
      <c r="AK12" s="133">
        <f>IF(I12=0,"NA",(J12/AQ12)*100000)</f>
        <v>4.3689346898875545</v>
      </c>
      <c r="AL12" s="134">
        <f t="shared" ref="AL12:AL24" si="28">AM12*7</f>
        <v>3.2410958904109588</v>
      </c>
      <c r="AM12" s="135">
        <f t="shared" ref="AM12:AM24" si="29">I12/365</f>
        <v>0.46301369863013697</v>
      </c>
      <c r="AN12" s="134">
        <f t="shared" ref="AN12:AN24" si="30">AO12*7</f>
        <v>1.6876712328767125</v>
      </c>
      <c r="AO12" s="135">
        <f t="shared" ref="AO12:AO24" si="31">J12/365</f>
        <v>0.24109589041095891</v>
      </c>
      <c r="AP12" s="136"/>
      <c r="AQ12" s="175">
        <f>'Vital Stats'!Q68</f>
        <v>2014221</v>
      </c>
    </row>
    <row r="13" spans="1:43" s="68" customFormat="1" x14ac:dyDescent="0.25">
      <c r="A13" s="142"/>
      <c r="B13" s="169" t="s">
        <v>132</v>
      </c>
      <c r="C13" s="128">
        <f>'Centre-Ouest-de-Montréal-06'!C3</f>
        <v>1166</v>
      </c>
      <c r="D13" s="128">
        <f>'Centre-Ouest-de-Montréal-06'!D3</f>
        <v>369</v>
      </c>
      <c r="E13" s="128">
        <f>'Centre-Ouest-de-Montréal-06'!E3</f>
        <v>230</v>
      </c>
      <c r="F13" s="128">
        <f>'Centre-Ouest-de-Montréal-06'!F3</f>
        <v>567</v>
      </c>
      <c r="G13" s="130">
        <f>'Centre-Ouest-de-Montréal-06'!G3</f>
        <v>0</v>
      </c>
      <c r="H13" s="181">
        <f>'Centre-Ouest-de-Montréal-06'!H3</f>
        <v>16</v>
      </c>
      <c r="I13" s="128">
        <f>'Centre-Ouest-de-Montréal-06'!I3</f>
        <v>14</v>
      </c>
      <c r="J13" s="128">
        <f>'Centre-Ouest-de-Montréal-06'!J3</f>
        <v>6</v>
      </c>
      <c r="K13" s="130">
        <f>'Centre-Ouest-de-Montréal-06'!K3</f>
        <v>9</v>
      </c>
      <c r="L13" s="181">
        <f>'Centre-Ouest-de-Montréal-06'!L3</f>
        <v>1</v>
      </c>
      <c r="M13" s="128">
        <f>'Centre-Ouest-de-Montréal-06'!M3</f>
        <v>0</v>
      </c>
      <c r="N13" s="128">
        <f>'Centre-Ouest-de-Montréal-06'!N3</f>
        <v>1</v>
      </c>
      <c r="O13" s="128">
        <f>'Centre-Ouest-de-Montréal-06'!O3</f>
        <v>3</v>
      </c>
      <c r="P13" s="128">
        <f>'Centre-Ouest-de-Montréal-06'!P3</f>
        <v>0</v>
      </c>
      <c r="Q13" s="128">
        <f>'Centre-Ouest-de-Montréal-06'!Q3</f>
        <v>4</v>
      </c>
      <c r="R13" s="128">
        <f>'Centre-Ouest-de-Montréal-06'!R3</f>
        <v>0</v>
      </c>
      <c r="S13" s="128">
        <f>'Centre-Ouest-de-Montréal-06'!S3</f>
        <v>0</v>
      </c>
      <c r="T13" s="130"/>
      <c r="U13" s="131">
        <f t="shared" si="20"/>
        <v>0.42857142857142855</v>
      </c>
      <c r="V13" s="132">
        <f t="shared" si="21"/>
        <v>0.6428571428571429</v>
      </c>
      <c r="W13" s="138">
        <f t="shared" si="12"/>
        <v>7.1428571428571425E-2</v>
      </c>
      <c r="X13" s="138">
        <f t="shared" si="13"/>
        <v>0</v>
      </c>
      <c r="Y13" s="138">
        <f t="shared" si="14"/>
        <v>7.1428571428571425E-2</v>
      </c>
      <c r="Z13" s="138">
        <f t="shared" si="15"/>
        <v>0.21428571428571427</v>
      </c>
      <c r="AA13" s="138">
        <f t="shared" si="22"/>
        <v>0</v>
      </c>
      <c r="AB13" s="138">
        <f t="shared" si="23"/>
        <v>0.2857142857142857</v>
      </c>
      <c r="AC13" s="299">
        <f t="shared" si="24"/>
        <v>0</v>
      </c>
      <c r="AD13" s="139">
        <f t="shared" si="17"/>
        <v>0</v>
      </c>
      <c r="AE13" s="301"/>
      <c r="AF13" s="129">
        <f t="shared" si="25"/>
        <v>1372.21269296741</v>
      </c>
      <c r="AG13" s="153"/>
      <c r="AH13" s="129">
        <f t="shared" si="26"/>
        <v>1200.6861063464837</v>
      </c>
      <c r="AI13" s="153"/>
      <c r="AJ13" s="129">
        <f t="shared" si="27"/>
        <v>514.57975986277881</v>
      </c>
      <c r="AK13" s="155"/>
      <c r="AL13" s="134">
        <f t="shared" si="28"/>
        <v>0.26849315068493151</v>
      </c>
      <c r="AM13" s="135">
        <f t="shared" si="29"/>
        <v>3.8356164383561646E-2</v>
      </c>
      <c r="AN13" s="134">
        <f t="shared" si="30"/>
        <v>0.11506849315068492</v>
      </c>
      <c r="AO13" s="135">
        <f t="shared" si="31"/>
        <v>1.643835616438356E-2</v>
      </c>
      <c r="AP13" s="136"/>
      <c r="AQ13" s="165"/>
    </row>
    <row r="14" spans="1:43" s="68" customFormat="1" x14ac:dyDescent="0.25">
      <c r="A14" s="142"/>
      <c r="B14" s="169" t="s">
        <v>133</v>
      </c>
      <c r="C14" s="128">
        <f>'Centre-Sud-De-Montréal-06'!C3</f>
        <v>2093</v>
      </c>
      <c r="D14" s="128">
        <f>'Centre-Sud-De-Montréal-06'!D3</f>
        <v>420</v>
      </c>
      <c r="E14" s="128">
        <f>'Centre-Sud-De-Montréal-06'!E3</f>
        <v>737</v>
      </c>
      <c r="F14" s="128">
        <f>'Centre-Sud-De-Montréal-06'!F3</f>
        <v>936</v>
      </c>
      <c r="G14" s="130">
        <f>'Centre-Sud-De-Montréal-06'!G3</f>
        <v>0</v>
      </c>
      <c r="H14" s="181">
        <f>'Centre-Sud-De-Montréal-06'!H3</f>
        <v>4</v>
      </c>
      <c r="I14" s="128">
        <f>'Centre-Sud-De-Montréal-06'!I3</f>
        <v>11</v>
      </c>
      <c r="J14" s="128">
        <f>'Centre-Sud-De-Montréal-06'!J3</f>
        <v>6</v>
      </c>
      <c r="K14" s="130">
        <f>'Centre-Sud-De-Montréal-06'!K3</f>
        <v>5</v>
      </c>
      <c r="L14" s="181">
        <f>'Centre-Sud-De-Montréal-06'!L3</f>
        <v>1</v>
      </c>
      <c r="M14" s="128">
        <f>'Centre-Sud-De-Montréal-06'!M3</f>
        <v>0</v>
      </c>
      <c r="N14" s="128">
        <f>'Centre-Sud-De-Montréal-06'!N3</f>
        <v>1</v>
      </c>
      <c r="O14" s="128">
        <f>'Centre-Sud-De-Montréal-06'!O3</f>
        <v>2</v>
      </c>
      <c r="P14" s="128">
        <f>'Centre-Sud-De-Montréal-06'!P3</f>
        <v>1</v>
      </c>
      <c r="Q14" s="128">
        <f>'Centre-Sud-De-Montréal-06'!Q3</f>
        <v>0</v>
      </c>
      <c r="R14" s="128">
        <f>'Centre-Sud-De-Montréal-06'!R3</f>
        <v>0</v>
      </c>
      <c r="S14" s="128">
        <f>'Centre-Sud-De-Montréal-06'!S3</f>
        <v>0</v>
      </c>
      <c r="T14" s="130"/>
      <c r="U14" s="131">
        <f t="shared" si="20"/>
        <v>0.54545454545454541</v>
      </c>
      <c r="V14" s="132">
        <f t="shared" si="21"/>
        <v>0.45454545454545453</v>
      </c>
      <c r="W14" s="138">
        <f t="shared" si="12"/>
        <v>9.0909090909090912E-2</v>
      </c>
      <c r="X14" s="138">
        <f t="shared" si="13"/>
        <v>0</v>
      </c>
      <c r="Y14" s="138">
        <f t="shared" si="14"/>
        <v>9.0909090909090912E-2</v>
      </c>
      <c r="Z14" s="138">
        <f t="shared" si="15"/>
        <v>0.18181818181818182</v>
      </c>
      <c r="AA14" s="138">
        <f t="shared" si="22"/>
        <v>9.0909090909090912E-2</v>
      </c>
      <c r="AB14" s="138">
        <f t="shared" si="23"/>
        <v>0</v>
      </c>
      <c r="AC14" s="299">
        <f t="shared" si="24"/>
        <v>0</v>
      </c>
      <c r="AD14" s="139">
        <f t="shared" si="17"/>
        <v>0</v>
      </c>
      <c r="AE14" s="301"/>
      <c r="AF14" s="129">
        <f t="shared" si="25"/>
        <v>191.11323459149546</v>
      </c>
      <c r="AG14" s="153"/>
      <c r="AH14" s="129">
        <f t="shared" si="26"/>
        <v>525.56139512661252</v>
      </c>
      <c r="AI14" s="153"/>
      <c r="AJ14" s="129">
        <f t="shared" si="27"/>
        <v>286.66985188724323</v>
      </c>
      <c r="AK14" s="156"/>
      <c r="AL14" s="134">
        <f t="shared" si="28"/>
        <v>0.21095890410958906</v>
      </c>
      <c r="AM14" s="135">
        <f t="shared" si="29"/>
        <v>3.0136986301369864E-2</v>
      </c>
      <c r="AN14" s="134">
        <f t="shared" si="30"/>
        <v>0.11506849315068492</v>
      </c>
      <c r="AO14" s="135">
        <f t="shared" si="31"/>
        <v>1.643835616438356E-2</v>
      </c>
      <c r="AP14" s="136"/>
      <c r="AQ14" s="164"/>
    </row>
    <row r="15" spans="1:43" s="68" customFormat="1" x14ac:dyDescent="0.25">
      <c r="A15" s="142"/>
      <c r="B15" s="169" t="s">
        <v>134</v>
      </c>
      <c r="C15" s="128">
        <f>'CHU Montreal-06'!C3</f>
        <v>499</v>
      </c>
      <c r="D15" s="128">
        <f>'CHU Montreal-06'!D3</f>
        <v>499</v>
      </c>
      <c r="E15" s="128">
        <f>'CHU Montreal-06'!E3</f>
        <v>0</v>
      </c>
      <c r="F15" s="128">
        <f>'CHU Montreal-06'!F3</f>
        <v>0</v>
      </c>
      <c r="G15" s="130">
        <f>'CHU Montreal-06'!G3</f>
        <v>0</v>
      </c>
      <c r="H15" s="181">
        <f>'CHU Montreal-06'!H3</f>
        <v>11</v>
      </c>
      <c r="I15" s="128">
        <f>'CHU Montreal-06'!I3</f>
        <v>37</v>
      </c>
      <c r="J15" s="128">
        <f>'CHU Montreal-06'!J3</f>
        <v>21</v>
      </c>
      <c r="K15" s="130">
        <f>'CHU Montreal-06'!K3</f>
        <v>16</v>
      </c>
      <c r="L15" s="181">
        <f>'CHU Montreal-06'!L3</f>
        <v>4</v>
      </c>
      <c r="M15" s="128">
        <f>'CHU Montreal-06'!M3</f>
        <v>3</v>
      </c>
      <c r="N15" s="128">
        <f>'CHU Montreal-06'!N3</f>
        <v>0</v>
      </c>
      <c r="O15" s="128">
        <f>'CHU Montreal-06'!O3</f>
        <v>6</v>
      </c>
      <c r="P15" s="128">
        <f>'CHU Montreal-06'!P3</f>
        <v>0</v>
      </c>
      <c r="Q15" s="128">
        <f>'CHU Montreal-06'!Q3</f>
        <v>0</v>
      </c>
      <c r="R15" s="128">
        <f>'CHU Montreal-06'!R3</f>
        <v>3</v>
      </c>
      <c r="S15" s="128">
        <f>'CHU Montreal-06'!S3</f>
        <v>0</v>
      </c>
      <c r="T15" s="130"/>
      <c r="U15" s="131">
        <f t="shared" si="20"/>
        <v>0.56756756756756754</v>
      </c>
      <c r="V15" s="132">
        <f t="shared" si="21"/>
        <v>0.43243243243243246</v>
      </c>
      <c r="W15" s="138">
        <f t="shared" si="12"/>
        <v>0.10810810810810811</v>
      </c>
      <c r="X15" s="138">
        <f t="shared" si="13"/>
        <v>8.1081081081081086E-2</v>
      </c>
      <c r="Y15" s="138">
        <f t="shared" si="14"/>
        <v>0</v>
      </c>
      <c r="Z15" s="138">
        <f t="shared" si="15"/>
        <v>0.16216216216216217</v>
      </c>
      <c r="AA15" s="138">
        <f t="shared" si="22"/>
        <v>0</v>
      </c>
      <c r="AB15" s="138">
        <f t="shared" si="23"/>
        <v>0</v>
      </c>
      <c r="AC15" s="299">
        <f t="shared" si="24"/>
        <v>8.1081081081081086E-2</v>
      </c>
      <c r="AD15" s="139">
        <f t="shared" si="17"/>
        <v>0</v>
      </c>
      <c r="AE15" s="301"/>
      <c r="AF15" s="129">
        <f t="shared" si="25"/>
        <v>2204.4088176352707</v>
      </c>
      <c r="AG15" s="153"/>
      <c r="AH15" s="129">
        <f t="shared" si="26"/>
        <v>7414.8296593186378</v>
      </c>
      <c r="AI15" s="153"/>
      <c r="AJ15" s="129">
        <f t="shared" si="27"/>
        <v>4208.4168336673347</v>
      </c>
      <c r="AK15" s="157"/>
      <c r="AL15" s="134">
        <f t="shared" si="28"/>
        <v>0.70958904109589038</v>
      </c>
      <c r="AM15" s="135">
        <f t="shared" si="29"/>
        <v>0.10136986301369863</v>
      </c>
      <c r="AN15" s="134">
        <f t="shared" si="30"/>
        <v>0.40273972602739727</v>
      </c>
      <c r="AO15" s="135">
        <f t="shared" si="31"/>
        <v>5.7534246575342465E-2</v>
      </c>
      <c r="AP15" s="136"/>
      <c r="AQ15" s="164"/>
    </row>
    <row r="16" spans="1:43" s="68" customFormat="1" x14ac:dyDescent="0.25">
      <c r="A16" s="142"/>
      <c r="B16" s="169" t="s">
        <v>135</v>
      </c>
      <c r="C16" s="128">
        <f>'Est-de-Montréal-06'!C3</f>
        <v>3780</v>
      </c>
      <c r="D16" s="128">
        <f>'Est-de-Montréal-06'!D3</f>
        <v>1650</v>
      </c>
      <c r="E16" s="128">
        <f>'Est-de-Montréal-06'!E3</f>
        <v>535</v>
      </c>
      <c r="F16" s="128">
        <f>'Est-de-Montréal-06'!F3</f>
        <v>1487</v>
      </c>
      <c r="G16" s="130">
        <f>'Est-de-Montréal-06'!G3</f>
        <v>108</v>
      </c>
      <c r="H16" s="181">
        <f>'Est-de-Montréal-06'!H3</f>
        <v>20</v>
      </c>
      <c r="I16" s="128">
        <f>'Est-de-Montréal-06'!I3</f>
        <v>61</v>
      </c>
      <c r="J16" s="128">
        <f>'Est-de-Montréal-06'!J3</f>
        <v>37</v>
      </c>
      <c r="K16" s="130">
        <f>'Est-de-Montréal-06'!K3</f>
        <v>24</v>
      </c>
      <c r="L16" s="181">
        <f>'Est-de-Montréal-06'!L3</f>
        <v>2</v>
      </c>
      <c r="M16" s="128">
        <f>'Est-de-Montréal-06'!M3</f>
        <v>4</v>
      </c>
      <c r="N16" s="128">
        <f>'Est-de-Montréal-06'!N3</f>
        <v>4</v>
      </c>
      <c r="O16" s="128">
        <f>'Est-de-Montréal-06'!O3</f>
        <v>5</v>
      </c>
      <c r="P16" s="128">
        <f>'Est-de-Montréal-06'!P3</f>
        <v>5</v>
      </c>
      <c r="Q16" s="128">
        <f>'Est-de-Montréal-06'!Q3</f>
        <v>4</v>
      </c>
      <c r="R16" s="128">
        <f>'Est-de-Montréal-06'!R3</f>
        <v>0</v>
      </c>
      <c r="S16" s="128">
        <f>'Est-de-Montréal-06'!S3</f>
        <v>0</v>
      </c>
      <c r="T16" s="130"/>
      <c r="U16" s="131">
        <f t="shared" si="20"/>
        <v>0.60655737704918034</v>
      </c>
      <c r="V16" s="132">
        <f t="shared" si="21"/>
        <v>0.39344262295081966</v>
      </c>
      <c r="W16" s="138">
        <f t="shared" si="12"/>
        <v>3.2786885245901641E-2</v>
      </c>
      <c r="X16" s="138">
        <f t="shared" si="13"/>
        <v>6.5573770491803282E-2</v>
      </c>
      <c r="Y16" s="138">
        <f t="shared" si="14"/>
        <v>6.5573770491803282E-2</v>
      </c>
      <c r="Z16" s="138">
        <f t="shared" si="15"/>
        <v>8.1967213114754092E-2</v>
      </c>
      <c r="AA16" s="138">
        <f t="shared" si="22"/>
        <v>8.1967213114754092E-2</v>
      </c>
      <c r="AB16" s="138">
        <f t="shared" si="23"/>
        <v>6.5573770491803282E-2</v>
      </c>
      <c r="AC16" s="299">
        <f t="shared" si="24"/>
        <v>0</v>
      </c>
      <c r="AD16" s="139">
        <f t="shared" si="17"/>
        <v>0</v>
      </c>
      <c r="AE16" s="301"/>
      <c r="AF16" s="129">
        <f t="shared" si="25"/>
        <v>529.10052910052912</v>
      </c>
      <c r="AG16" s="153"/>
      <c r="AH16" s="129">
        <f t="shared" si="26"/>
        <v>1613.7566137566139</v>
      </c>
      <c r="AI16" s="153"/>
      <c r="AJ16" s="129">
        <f t="shared" si="27"/>
        <v>978.83597883597884</v>
      </c>
      <c r="AK16" s="155"/>
      <c r="AL16" s="134">
        <f t="shared" si="28"/>
        <v>1.1698630136986301</v>
      </c>
      <c r="AM16" s="135">
        <f t="shared" si="29"/>
        <v>0.16712328767123288</v>
      </c>
      <c r="AN16" s="134">
        <f t="shared" si="30"/>
        <v>0.70958904109589038</v>
      </c>
      <c r="AO16" s="135">
        <f t="shared" si="31"/>
        <v>0.10136986301369863</v>
      </c>
      <c r="AP16" s="136"/>
      <c r="AQ16" s="165"/>
    </row>
    <row r="17" spans="1:43" s="68" customFormat="1" x14ac:dyDescent="0.25">
      <c r="A17" s="142"/>
      <c r="B17" s="169" t="s">
        <v>136</v>
      </c>
      <c r="C17" s="128">
        <f>'Inst de Card de Montréal-06'!C3</f>
        <v>204</v>
      </c>
      <c r="D17" s="128">
        <f>'Inst de Card de Montréal-06'!D3</f>
        <v>204</v>
      </c>
      <c r="E17" s="128">
        <f>'Inst de Card de Montréal-06'!E3</f>
        <v>0</v>
      </c>
      <c r="F17" s="128">
        <f>'Inst de Card de Montréal-06'!F3</f>
        <v>0</v>
      </c>
      <c r="G17" s="130">
        <f>'Inst de Card de Montréal-06'!G3</f>
        <v>0</v>
      </c>
      <c r="H17" s="181">
        <f>'Inst de Card de Montréal-06'!H3</f>
        <v>1</v>
      </c>
      <c r="I17" s="128">
        <f>'Inst de Card de Montréal-06'!I3</f>
        <v>2</v>
      </c>
      <c r="J17" s="128">
        <f>'Inst de Card de Montréal-06'!J3</f>
        <v>1</v>
      </c>
      <c r="K17" s="130">
        <f>'Inst de Card de Montréal-06'!K3</f>
        <v>1</v>
      </c>
      <c r="L17" s="181">
        <f>'Inst de Card de Montréal-06'!L3</f>
        <v>0</v>
      </c>
      <c r="M17" s="128">
        <f>'Inst de Card de Montréal-06'!M3</f>
        <v>1</v>
      </c>
      <c r="N17" s="128">
        <f>'Inst de Card de Montréal-06'!N3</f>
        <v>0</v>
      </c>
      <c r="O17" s="128">
        <f>'Inst de Card de Montréal-06'!O3</f>
        <v>0</v>
      </c>
      <c r="P17" s="128">
        <f>'Inst de Card de Montréal-06'!P3</f>
        <v>0</v>
      </c>
      <c r="Q17" s="128">
        <f>'Inst de Card de Montréal-06'!Q3</f>
        <v>0</v>
      </c>
      <c r="R17" s="128">
        <f>'Inst de Card de Montréal-06'!R3</f>
        <v>0</v>
      </c>
      <c r="S17" s="128">
        <f>'Inst de Card de Montréal-06'!S3</f>
        <v>0</v>
      </c>
      <c r="T17" s="130"/>
      <c r="U17" s="131">
        <f t="shared" si="20"/>
        <v>0.5</v>
      </c>
      <c r="V17" s="132">
        <f t="shared" si="21"/>
        <v>0.5</v>
      </c>
      <c r="W17" s="138">
        <f t="shared" si="12"/>
        <v>0</v>
      </c>
      <c r="X17" s="138">
        <f t="shared" si="13"/>
        <v>0.5</v>
      </c>
      <c r="Y17" s="138">
        <f t="shared" si="14"/>
        <v>0</v>
      </c>
      <c r="Z17" s="138">
        <f t="shared" si="15"/>
        <v>0</v>
      </c>
      <c r="AA17" s="138">
        <f t="shared" si="22"/>
        <v>0</v>
      </c>
      <c r="AB17" s="138">
        <f t="shared" si="23"/>
        <v>0</v>
      </c>
      <c r="AC17" s="299">
        <f t="shared" si="24"/>
        <v>0</v>
      </c>
      <c r="AD17" s="139">
        <f t="shared" si="17"/>
        <v>0</v>
      </c>
      <c r="AE17" s="301"/>
      <c r="AF17" s="129">
        <f t="shared" si="25"/>
        <v>490.19607843137254</v>
      </c>
      <c r="AG17" s="153"/>
      <c r="AH17" s="129">
        <f t="shared" si="26"/>
        <v>980.39215686274508</v>
      </c>
      <c r="AI17" s="153"/>
      <c r="AJ17" s="129">
        <f t="shared" si="27"/>
        <v>490.19607843137254</v>
      </c>
      <c r="AK17" s="156"/>
      <c r="AL17" s="134">
        <f t="shared" si="28"/>
        <v>3.8356164383561646E-2</v>
      </c>
      <c r="AM17" s="135">
        <f t="shared" si="29"/>
        <v>5.4794520547945206E-3</v>
      </c>
      <c r="AN17" s="134">
        <f t="shared" si="30"/>
        <v>1.9178082191780823E-2</v>
      </c>
      <c r="AO17" s="135">
        <f t="shared" si="31"/>
        <v>2.7397260273972603E-3</v>
      </c>
      <c r="AP17" s="136"/>
      <c r="AQ17" s="164"/>
    </row>
    <row r="18" spans="1:43" s="68" customFormat="1" x14ac:dyDescent="0.25">
      <c r="A18" s="142"/>
      <c r="B18" s="169" t="s">
        <v>137</v>
      </c>
      <c r="C18" s="128">
        <f>'McGill Univ Health Centre-06'!C3</f>
        <v>264</v>
      </c>
      <c r="D18" s="128">
        <f>'McGill Univ Health Centre-06'!D3</f>
        <v>0</v>
      </c>
      <c r="E18" s="128">
        <f>'McGill Univ Health Centre-06'!E3</f>
        <v>0</v>
      </c>
      <c r="F18" s="128">
        <f>'McGill Univ Health Centre-06'!F3</f>
        <v>0</v>
      </c>
      <c r="G18" s="130">
        <f>'McGill Univ Health Centre-06'!G3</f>
        <v>0</v>
      </c>
      <c r="H18" s="181">
        <f>'McGill Univ Health Centre-06'!H3</f>
        <v>5</v>
      </c>
      <c r="I18" s="128">
        <f>'McGill Univ Health Centre-06'!I3</f>
        <v>16</v>
      </c>
      <c r="J18" s="128">
        <f>'McGill Univ Health Centre-06'!J3</f>
        <v>8</v>
      </c>
      <c r="K18" s="130">
        <f>'McGill Univ Health Centre-06'!K3</f>
        <v>8</v>
      </c>
      <c r="L18" s="181">
        <f>'McGill Univ Health Centre-06'!L3</f>
        <v>0</v>
      </c>
      <c r="M18" s="128">
        <f>'McGill Univ Health Centre-06'!M3</f>
        <v>1</v>
      </c>
      <c r="N18" s="128">
        <f>'McGill Univ Health Centre-06'!N3</f>
        <v>0</v>
      </c>
      <c r="O18" s="128">
        <f>'McGill Univ Health Centre-06'!O3</f>
        <v>4</v>
      </c>
      <c r="P18" s="128">
        <f>'McGill Univ Health Centre-06'!P3</f>
        <v>0</v>
      </c>
      <c r="Q18" s="128">
        <f>'McGill Univ Health Centre-06'!Q3</f>
        <v>3</v>
      </c>
      <c r="R18" s="128">
        <f>'McGill Univ Health Centre-06'!R3</f>
        <v>0</v>
      </c>
      <c r="S18" s="128">
        <f>'McGill Univ Health Centre-06'!S3</f>
        <v>0</v>
      </c>
      <c r="T18" s="130"/>
      <c r="U18" s="131">
        <f t="shared" si="20"/>
        <v>0.5</v>
      </c>
      <c r="V18" s="132">
        <f t="shared" si="21"/>
        <v>0.5</v>
      </c>
      <c r="W18" s="138">
        <f t="shared" si="12"/>
        <v>0</v>
      </c>
      <c r="X18" s="138">
        <f t="shared" si="13"/>
        <v>6.25E-2</v>
      </c>
      <c r="Y18" s="138">
        <f t="shared" si="14"/>
        <v>0</v>
      </c>
      <c r="Z18" s="138">
        <f t="shared" si="15"/>
        <v>0.25</v>
      </c>
      <c r="AA18" s="138">
        <f t="shared" si="22"/>
        <v>0</v>
      </c>
      <c r="AB18" s="138">
        <f t="shared" si="23"/>
        <v>0.1875</v>
      </c>
      <c r="AC18" s="299">
        <f t="shared" si="24"/>
        <v>0</v>
      </c>
      <c r="AD18" s="139">
        <f t="shared" si="17"/>
        <v>0</v>
      </c>
      <c r="AE18" s="301"/>
      <c r="AF18" s="129">
        <f t="shared" si="25"/>
        <v>1893.939393939394</v>
      </c>
      <c r="AG18" s="153"/>
      <c r="AH18" s="129">
        <f t="shared" si="26"/>
        <v>6060.606060606061</v>
      </c>
      <c r="AI18" s="153"/>
      <c r="AJ18" s="129">
        <f t="shared" si="27"/>
        <v>3030.3030303030305</v>
      </c>
      <c r="AK18" s="157"/>
      <c r="AL18" s="134">
        <f t="shared" si="28"/>
        <v>0.30684931506849317</v>
      </c>
      <c r="AM18" s="135">
        <f t="shared" si="29"/>
        <v>4.3835616438356165E-2</v>
      </c>
      <c r="AN18" s="134">
        <f t="shared" si="30"/>
        <v>0.15342465753424658</v>
      </c>
      <c r="AO18" s="135">
        <f t="shared" si="31"/>
        <v>2.1917808219178082E-2</v>
      </c>
      <c r="AP18" s="136"/>
      <c r="AQ18" s="164"/>
    </row>
    <row r="19" spans="1:43" s="68" customFormat="1" x14ac:dyDescent="0.25">
      <c r="A19" s="142"/>
      <c r="B19" s="169" t="s">
        <v>141</v>
      </c>
      <c r="C19" s="128">
        <f>'Nord-de-MontréaL-06'!C3</f>
        <v>2074</v>
      </c>
      <c r="D19" s="128">
        <f>'Nord-de-MontréaL-06'!D3</f>
        <v>904</v>
      </c>
      <c r="E19" s="128">
        <f>'Nord-de-MontréaL-06'!E3</f>
        <v>289</v>
      </c>
      <c r="F19" s="128">
        <f>'Nord-de-MontréaL-06'!F3</f>
        <v>881</v>
      </c>
      <c r="G19" s="130">
        <f>'Nord-de-MontréaL-06'!G3</f>
        <v>0</v>
      </c>
      <c r="H19" s="181">
        <f>'Nord-de-MontréaL-06'!H3</f>
        <v>8</v>
      </c>
      <c r="I19" s="128">
        <f>'Nord-de-MontréaL-06'!I3</f>
        <v>14</v>
      </c>
      <c r="J19" s="128">
        <f>'Nord-de-MontréaL-06'!J3</f>
        <v>5</v>
      </c>
      <c r="K19" s="130">
        <f>'Nord-de-MontréaL-06'!K3</f>
        <v>9</v>
      </c>
      <c r="L19" s="181">
        <f>'Nord-de-MontréaL-06'!L3</f>
        <v>3</v>
      </c>
      <c r="M19" s="128">
        <f>'Nord-de-MontréaL-06'!M3</f>
        <v>1</v>
      </c>
      <c r="N19" s="128">
        <f>'Nord-de-MontréaL-06'!N3</f>
        <v>1</v>
      </c>
      <c r="O19" s="128">
        <f>'Nord-de-MontréaL-06'!O3</f>
        <v>1</v>
      </c>
      <c r="P19" s="128">
        <f>'Nord-de-MontréaL-06'!P3</f>
        <v>0</v>
      </c>
      <c r="Q19" s="128">
        <f>'Nord-de-MontréaL-06'!Q3</f>
        <v>3</v>
      </c>
      <c r="R19" s="128">
        <f>'Nord-de-MontréaL-06'!R3</f>
        <v>0</v>
      </c>
      <c r="S19" s="128">
        <f>'Nord-de-MontréaL-06'!S3</f>
        <v>0</v>
      </c>
      <c r="T19" s="130"/>
      <c r="U19" s="131">
        <f t="shared" si="20"/>
        <v>0.35714285714285715</v>
      </c>
      <c r="V19" s="132">
        <f t="shared" si="21"/>
        <v>0.6428571428571429</v>
      </c>
      <c r="W19" s="138">
        <f t="shared" si="12"/>
        <v>0.21428571428571427</v>
      </c>
      <c r="X19" s="138">
        <f t="shared" si="13"/>
        <v>7.1428571428571425E-2</v>
      </c>
      <c r="Y19" s="138">
        <f t="shared" si="14"/>
        <v>7.1428571428571425E-2</v>
      </c>
      <c r="Z19" s="138">
        <f t="shared" si="15"/>
        <v>7.1428571428571425E-2</v>
      </c>
      <c r="AA19" s="138">
        <f t="shared" si="22"/>
        <v>0</v>
      </c>
      <c r="AB19" s="138">
        <f t="shared" si="23"/>
        <v>0.21428571428571427</v>
      </c>
      <c r="AC19" s="299">
        <f t="shared" si="24"/>
        <v>0</v>
      </c>
      <c r="AD19" s="139">
        <f t="shared" si="17"/>
        <v>0</v>
      </c>
      <c r="AE19" s="301"/>
      <c r="AF19" s="129">
        <f t="shared" si="25"/>
        <v>385.72806171648989</v>
      </c>
      <c r="AG19" s="153"/>
      <c r="AH19" s="129">
        <f t="shared" si="26"/>
        <v>675.02410800385724</v>
      </c>
      <c r="AI19" s="153"/>
      <c r="AJ19" s="129">
        <f t="shared" si="27"/>
        <v>241.08003857280616</v>
      </c>
      <c r="AK19" s="155"/>
      <c r="AL19" s="134">
        <f t="shared" si="28"/>
        <v>0.26849315068493151</v>
      </c>
      <c r="AM19" s="135">
        <f t="shared" si="29"/>
        <v>3.8356164383561646E-2</v>
      </c>
      <c r="AN19" s="134">
        <f t="shared" si="30"/>
        <v>9.5890410958904104E-2</v>
      </c>
      <c r="AO19" s="135">
        <f t="shared" si="31"/>
        <v>1.3698630136986301E-2</v>
      </c>
      <c r="AP19" s="136"/>
      <c r="AQ19" s="165"/>
    </row>
    <row r="20" spans="1:43" s="68" customFormat="1" x14ac:dyDescent="0.25">
      <c r="A20" s="142"/>
      <c r="B20" s="169" t="s">
        <v>138</v>
      </c>
      <c r="C20" s="128">
        <f>'Ouest-de-Montréal-06'!C3</f>
        <v>1429</v>
      </c>
      <c r="D20" s="128">
        <f>'Ouest-de-Montréal-06'!D3</f>
        <v>111</v>
      </c>
      <c r="E20" s="128">
        <f>'Ouest-de-Montréal-06'!E3</f>
        <v>0</v>
      </c>
      <c r="F20" s="128">
        <f>'Ouest-de-Montréal-06'!F3</f>
        <v>957</v>
      </c>
      <c r="G20" s="128">
        <f>'Ouest-de-Montréal-06'!G3</f>
        <v>361</v>
      </c>
      <c r="H20" s="128">
        <f>'Ouest-de-Montréal-06'!H3</f>
        <v>13</v>
      </c>
      <c r="I20" s="128">
        <f>'Ouest-de-Montréal-06'!I3</f>
        <v>14</v>
      </c>
      <c r="J20" s="128">
        <f>'Ouest-de-Montréal-06'!J3</f>
        <v>4</v>
      </c>
      <c r="K20" s="128">
        <f>'Ouest-de-Montréal-06'!K3</f>
        <v>10</v>
      </c>
      <c r="L20" s="128">
        <f>'Ouest-de-Montréal-06'!L3</f>
        <v>3</v>
      </c>
      <c r="M20" s="128">
        <f>'Ouest-de-Montréal-06'!M3</f>
        <v>3</v>
      </c>
      <c r="N20" s="128">
        <f>'Ouest-de-Montréal-06'!N3</f>
        <v>0</v>
      </c>
      <c r="O20" s="128">
        <f>'Ouest-de-Montréal-06'!O3</f>
        <v>3</v>
      </c>
      <c r="P20" s="128">
        <f>'Ouest-de-Montréal-06'!P3</f>
        <v>0</v>
      </c>
      <c r="Q20" s="128">
        <f>'Ouest-de-Montréal-06'!Q3</f>
        <v>1</v>
      </c>
      <c r="R20" s="128">
        <f>'Ouest-de-Montréal-06'!R3</f>
        <v>0</v>
      </c>
      <c r="S20" s="128">
        <f>'Ouest-de-Montréal-06'!S3</f>
        <v>0</v>
      </c>
      <c r="T20" s="130"/>
      <c r="U20" s="131">
        <f t="shared" si="20"/>
        <v>0.2857142857142857</v>
      </c>
      <c r="V20" s="132">
        <f t="shared" si="21"/>
        <v>0.7142857142857143</v>
      </c>
      <c r="W20" s="138">
        <f t="shared" si="12"/>
        <v>0.21428571428571427</v>
      </c>
      <c r="X20" s="138">
        <f t="shared" si="13"/>
        <v>0.21428571428571427</v>
      </c>
      <c r="Y20" s="138">
        <f t="shared" si="14"/>
        <v>0</v>
      </c>
      <c r="Z20" s="138">
        <f t="shared" si="15"/>
        <v>0.21428571428571427</v>
      </c>
      <c r="AA20" s="138">
        <f t="shared" si="22"/>
        <v>0</v>
      </c>
      <c r="AB20" s="138">
        <f t="shared" si="23"/>
        <v>7.1428571428571425E-2</v>
      </c>
      <c r="AC20" s="299">
        <f t="shared" si="24"/>
        <v>0</v>
      </c>
      <c r="AD20" s="139">
        <f t="shared" si="17"/>
        <v>0</v>
      </c>
      <c r="AE20" s="301"/>
      <c r="AF20" s="129">
        <f t="shared" si="25"/>
        <v>909.72708187543742</v>
      </c>
      <c r="AG20" s="153"/>
      <c r="AH20" s="129">
        <f t="shared" si="26"/>
        <v>979.70608817354798</v>
      </c>
      <c r="AI20" s="153"/>
      <c r="AJ20" s="129">
        <f t="shared" si="27"/>
        <v>279.91602519244225</v>
      </c>
      <c r="AK20" s="156"/>
      <c r="AL20" s="134">
        <f t="shared" si="28"/>
        <v>0.26849315068493151</v>
      </c>
      <c r="AM20" s="135">
        <f t="shared" si="29"/>
        <v>3.8356164383561646E-2</v>
      </c>
      <c r="AN20" s="134">
        <f t="shared" si="30"/>
        <v>7.6712328767123292E-2</v>
      </c>
      <c r="AO20" s="135">
        <f t="shared" si="31"/>
        <v>1.0958904109589041E-2</v>
      </c>
      <c r="AP20" s="136"/>
      <c r="AQ20" s="164"/>
    </row>
    <row r="21" spans="1:43" x14ac:dyDescent="0.25">
      <c r="A21" s="142"/>
      <c r="B21" s="168" t="s">
        <v>82</v>
      </c>
      <c r="C21" s="7">
        <f>'Outaouais-07'!C3</f>
        <v>2704</v>
      </c>
      <c r="D21" s="7">
        <f>'Outaouais-07'!D3</f>
        <v>714</v>
      </c>
      <c r="E21" s="7">
        <f>'Outaouais-07'!E3</f>
        <v>352</v>
      </c>
      <c r="F21" s="7">
        <f>'Outaouais-07'!F3</f>
        <v>1320</v>
      </c>
      <c r="G21" s="9">
        <f>'Outaouais-07'!G3</f>
        <v>318</v>
      </c>
      <c r="H21" s="7">
        <f>'Outaouais-07'!H3</f>
        <v>33</v>
      </c>
      <c r="I21" s="7">
        <f>'Outaouais-07'!I3</f>
        <v>18</v>
      </c>
      <c r="J21" s="7">
        <f>'Outaouais-07'!J3</f>
        <v>11</v>
      </c>
      <c r="K21" s="9">
        <f>'Outaouais-07'!K3</f>
        <v>7</v>
      </c>
      <c r="L21" s="7">
        <f>'Outaouais-07'!L3</f>
        <v>1</v>
      </c>
      <c r="M21" s="7">
        <f>'Outaouais-07'!M3</f>
        <v>3</v>
      </c>
      <c r="N21" s="7">
        <f>'Outaouais-07'!N3</f>
        <v>0</v>
      </c>
      <c r="O21" s="7">
        <f>'Outaouais-07'!O3</f>
        <v>2</v>
      </c>
      <c r="P21" s="7">
        <f>'Outaouais-07'!P3</f>
        <v>0</v>
      </c>
      <c r="Q21" s="7">
        <f>'Outaouais-07'!Q3</f>
        <v>0</v>
      </c>
      <c r="R21" s="7">
        <f>'Outaouais-07'!R3</f>
        <v>1</v>
      </c>
      <c r="S21" s="7">
        <f>'Outaouais-07'!S3</f>
        <v>0</v>
      </c>
      <c r="T21" s="9"/>
      <c r="U21" s="40">
        <f t="shared" si="20"/>
        <v>0.61111111111111116</v>
      </c>
      <c r="V21" s="41">
        <f t="shared" si="21"/>
        <v>0.3888888888888889</v>
      </c>
      <c r="W21" s="42">
        <f t="shared" si="12"/>
        <v>5.5555555555555552E-2</v>
      </c>
      <c r="X21" s="42">
        <f t="shared" si="13"/>
        <v>0.16666666666666666</v>
      </c>
      <c r="Y21" s="42">
        <f t="shared" si="14"/>
        <v>0</v>
      </c>
      <c r="Z21" s="42">
        <f t="shared" si="15"/>
        <v>0.1111111111111111</v>
      </c>
      <c r="AA21" s="8">
        <f>+IF(I21=0,"NA",P21/I21)</f>
        <v>0</v>
      </c>
      <c r="AB21" s="42">
        <f t="shared" si="23"/>
        <v>0</v>
      </c>
      <c r="AC21" s="298">
        <f t="shared" si="24"/>
        <v>5.5555555555555552E-2</v>
      </c>
      <c r="AD21" s="44">
        <f t="shared" si="17"/>
        <v>0</v>
      </c>
      <c r="AE21" s="7">
        <f>IF(C21=0,"NA",(C21/AQ21)*100000)</f>
        <v>694.86738671785656</v>
      </c>
      <c r="AF21" s="8">
        <f t="shared" si="25"/>
        <v>1220.4142011834319</v>
      </c>
      <c r="AG21" s="8">
        <f>IF(C21=0,"NA",(C21/AQ21)*100000)</f>
        <v>694.86738671785656</v>
      </c>
      <c r="AH21" s="8">
        <f t="shared" si="26"/>
        <v>665.68047337278108</v>
      </c>
      <c r="AI21" s="8">
        <f>IF(I21=0,"NA",(I21/AQ21)*100000)</f>
        <v>4.6255965092165008</v>
      </c>
      <c r="AJ21" s="8">
        <f t="shared" si="27"/>
        <v>406.80473372781063</v>
      </c>
      <c r="AK21" s="10">
        <f>IF(I21=0,"NA",(J21/AQ21)*100000)</f>
        <v>2.8267534222989728</v>
      </c>
      <c r="AL21" s="116">
        <f t="shared" si="28"/>
        <v>0.34520547945205476</v>
      </c>
      <c r="AM21" s="117">
        <f t="shared" si="29"/>
        <v>4.9315068493150684E-2</v>
      </c>
      <c r="AN21" s="116">
        <f t="shared" si="30"/>
        <v>0.21095890410958906</v>
      </c>
      <c r="AO21" s="117">
        <f t="shared" si="31"/>
        <v>3.0136986301369864E-2</v>
      </c>
      <c r="AP21" s="105"/>
      <c r="AQ21" s="106">
        <f>'Outaouais-07'!AQ3</f>
        <v>389139</v>
      </c>
    </row>
    <row r="22" spans="1:43" x14ac:dyDescent="0.25">
      <c r="A22" s="142"/>
      <c r="B22" s="168" t="s">
        <v>83</v>
      </c>
      <c r="C22" s="7">
        <f>'Abitibi-Témiscamingue-08'!C3</f>
        <v>630</v>
      </c>
      <c r="D22" s="7">
        <f>'Abitibi-Témiscamingue-08'!D3</f>
        <v>0</v>
      </c>
      <c r="E22" s="7">
        <f>'Abitibi-Témiscamingue-08'!E3</f>
        <v>161</v>
      </c>
      <c r="F22" s="7">
        <f>'Abitibi-Témiscamingue-08'!F3</f>
        <v>251</v>
      </c>
      <c r="G22" s="9">
        <f>'Abitibi-Témiscamingue-08'!G3</f>
        <v>218</v>
      </c>
      <c r="H22" s="7">
        <f>'Abitibi-Témiscamingue-08'!H3</f>
        <v>17</v>
      </c>
      <c r="I22" s="7">
        <f>'Abitibi-Témiscamingue-08'!I3</f>
        <v>4</v>
      </c>
      <c r="J22" s="7">
        <f>'Abitibi-Témiscamingue-08'!J3</f>
        <v>4</v>
      </c>
      <c r="K22" s="9">
        <f>'Abitibi-Témiscamingue-08'!K3</f>
        <v>0</v>
      </c>
      <c r="L22" s="7">
        <f>'Abitibi-Témiscamingue-08'!L3</f>
        <v>0</v>
      </c>
      <c r="M22" s="7">
        <f>'Abitibi-Témiscamingue-08'!M3</f>
        <v>0</v>
      </c>
      <c r="N22" s="7">
        <f>'Abitibi-Témiscamingue-08'!N3</f>
        <v>0</v>
      </c>
      <c r="O22" s="7">
        <f>'Abitibi-Témiscamingue-08'!O3</f>
        <v>0</v>
      </c>
      <c r="P22" s="7">
        <f>'Abitibi-Témiscamingue-08'!P3</f>
        <v>0</v>
      </c>
      <c r="Q22" s="7">
        <f>'Abitibi-Témiscamingue-08'!Q3</f>
        <v>0</v>
      </c>
      <c r="R22" s="7">
        <f>'Abitibi-Témiscamingue-08'!R3</f>
        <v>0</v>
      </c>
      <c r="S22" s="7">
        <f>'Abitibi-Témiscamingue-08'!S3</f>
        <v>0</v>
      </c>
      <c r="T22" s="9"/>
      <c r="U22" s="40">
        <f t="shared" si="20"/>
        <v>1</v>
      </c>
      <c r="V22" s="41">
        <f t="shared" si="21"/>
        <v>0</v>
      </c>
      <c r="W22" s="42">
        <f t="shared" si="12"/>
        <v>0</v>
      </c>
      <c r="X22" s="42">
        <f t="shared" si="13"/>
        <v>0</v>
      </c>
      <c r="Y22" s="42">
        <f t="shared" si="14"/>
        <v>0</v>
      </c>
      <c r="Z22" s="42">
        <f t="shared" si="15"/>
        <v>0</v>
      </c>
      <c r="AA22" s="8">
        <f>+IF(I22=0,"NA",P15/I22)</f>
        <v>0</v>
      </c>
      <c r="AB22" s="42">
        <f t="shared" si="23"/>
        <v>0</v>
      </c>
      <c r="AC22" s="298">
        <f t="shared" si="24"/>
        <v>0</v>
      </c>
      <c r="AD22" s="44">
        <f t="shared" si="17"/>
        <v>0</v>
      </c>
      <c r="AE22" s="7">
        <f>IF(C22=0,"NA",(C22/AQ22)*100000)</f>
        <v>425.72745333891959</v>
      </c>
      <c r="AF22" s="8">
        <f t="shared" si="25"/>
        <v>2698.4126984126983</v>
      </c>
      <c r="AG22" s="8">
        <f>IF(C22=0,"NA",(C22/AQ22)*100000)</f>
        <v>425.72745333891959</v>
      </c>
      <c r="AH22" s="8">
        <f t="shared" si="26"/>
        <v>634.92063492063494</v>
      </c>
      <c r="AI22" s="8">
        <f>IF(I22=0,"NA",(I22/AQ22)*100000)</f>
        <v>2.703031449770918</v>
      </c>
      <c r="AJ22" s="8">
        <f t="shared" si="27"/>
        <v>634.92063492063494</v>
      </c>
      <c r="AK22" s="10">
        <f>IF(I22=0,"NA",(J22/AQ22)*100000)</f>
        <v>2.703031449770918</v>
      </c>
      <c r="AL22" s="116">
        <f t="shared" si="28"/>
        <v>7.6712328767123292E-2</v>
      </c>
      <c r="AM22" s="117">
        <f t="shared" si="29"/>
        <v>1.0958904109589041E-2</v>
      </c>
      <c r="AN22" s="116">
        <f t="shared" si="30"/>
        <v>7.6712328767123292E-2</v>
      </c>
      <c r="AO22" s="117">
        <f t="shared" si="31"/>
        <v>1.0958904109589041E-2</v>
      </c>
      <c r="AP22" s="105"/>
      <c r="AQ22" s="106">
        <f>'Abitibi-Témiscamingue-08'!AQ3</f>
        <v>147982</v>
      </c>
    </row>
    <row r="23" spans="1:43" x14ac:dyDescent="0.25">
      <c r="A23" s="142"/>
      <c r="B23" s="168" t="s">
        <v>84</v>
      </c>
      <c r="C23" s="7">
        <f>'Côte-Nord-09'!C3</f>
        <v>731</v>
      </c>
      <c r="D23" s="7">
        <f>'Côte-Nord-09'!D3</f>
        <v>87</v>
      </c>
      <c r="E23" s="7">
        <f>'Côte-Nord-09'!E3</f>
        <v>128</v>
      </c>
      <c r="F23" s="7">
        <f>'Côte-Nord-09'!F3</f>
        <v>282</v>
      </c>
      <c r="G23" s="9">
        <f>'Côte-Nord-09'!G3</f>
        <v>234</v>
      </c>
      <c r="H23" s="7">
        <f>'Côte-Nord-09'!H3</f>
        <v>5</v>
      </c>
      <c r="I23" s="7">
        <f>'Côte-Nord-09'!I3</f>
        <v>2</v>
      </c>
      <c r="J23" s="7">
        <f>'Côte-Nord-09'!J3</f>
        <v>2</v>
      </c>
      <c r="K23" s="9">
        <f>'Côte-Nord-09'!K3</f>
        <v>0</v>
      </c>
      <c r="L23" s="7">
        <f>'Côte-Nord-09'!L3</f>
        <v>0</v>
      </c>
      <c r="M23" s="7">
        <f>'Côte-Nord-09'!M3</f>
        <v>0</v>
      </c>
      <c r="N23" s="7">
        <f>'Côte-Nord-09'!N3</f>
        <v>0</v>
      </c>
      <c r="O23" s="7">
        <f>'Côte-Nord-09'!O3</f>
        <v>0</v>
      </c>
      <c r="P23" s="7">
        <f>'Côte-Nord-09'!P3</f>
        <v>0</v>
      </c>
      <c r="Q23" s="7">
        <f>'Côte-Nord-09'!Q3</f>
        <v>0</v>
      </c>
      <c r="R23" s="7">
        <f>'Côte-Nord-09'!R3</f>
        <v>0</v>
      </c>
      <c r="S23" s="7">
        <f>'Côte-Nord-09'!S3</f>
        <v>0</v>
      </c>
      <c r="T23" s="9"/>
      <c r="U23" s="40">
        <f t="shared" si="20"/>
        <v>1</v>
      </c>
      <c r="V23" s="41">
        <f t="shared" si="21"/>
        <v>0</v>
      </c>
      <c r="W23" s="42">
        <f t="shared" si="12"/>
        <v>0</v>
      </c>
      <c r="X23" s="42">
        <f t="shared" si="13"/>
        <v>0</v>
      </c>
      <c r="Y23" s="42">
        <f t="shared" si="14"/>
        <v>0</v>
      </c>
      <c r="Z23" s="42">
        <f t="shared" si="15"/>
        <v>0</v>
      </c>
      <c r="AA23" s="8">
        <f>+IF(I23=0,"NA",P23/I23)</f>
        <v>0</v>
      </c>
      <c r="AB23" s="42">
        <f t="shared" si="23"/>
        <v>0</v>
      </c>
      <c r="AC23" s="298">
        <f t="shared" si="24"/>
        <v>0</v>
      </c>
      <c r="AD23" s="44">
        <f t="shared" si="17"/>
        <v>0</v>
      </c>
      <c r="AE23" s="7">
        <f>IF(C23=0,"NA",(C23/AQ23)*100000)</f>
        <v>789.9201435039605</v>
      </c>
      <c r="AF23" s="8">
        <f t="shared" si="25"/>
        <v>683.99452804377563</v>
      </c>
      <c r="AG23" s="8">
        <f>IF(C23=0,"NA",(C23/AQ23)*100000)</f>
        <v>789.9201435039605</v>
      </c>
      <c r="AH23" s="8">
        <f t="shared" si="26"/>
        <v>273.59781121751024</v>
      </c>
      <c r="AI23" s="8">
        <f>IF(I23=0,"NA",(I23/AQ23)*100000)</f>
        <v>2.1612042229930517</v>
      </c>
      <c r="AJ23" s="8">
        <f t="shared" si="27"/>
        <v>273.59781121751024</v>
      </c>
      <c r="AK23" s="10">
        <f>IF(I23=0,"NA",(J23/AQ23)*100000)</f>
        <v>2.1612042229930517</v>
      </c>
      <c r="AL23" s="116">
        <f t="shared" si="28"/>
        <v>3.8356164383561646E-2</v>
      </c>
      <c r="AM23" s="117">
        <f t="shared" si="29"/>
        <v>5.4794520547945206E-3</v>
      </c>
      <c r="AN23" s="116">
        <f t="shared" si="30"/>
        <v>3.8356164383561646E-2</v>
      </c>
      <c r="AO23" s="117">
        <f t="shared" si="31"/>
        <v>5.4794520547945206E-3</v>
      </c>
      <c r="AP23" s="105"/>
      <c r="AQ23" s="106">
        <f>'Côte-Nord-09'!AQ3</f>
        <v>92541</v>
      </c>
    </row>
    <row r="24" spans="1:43" x14ac:dyDescent="0.25">
      <c r="A24" s="142"/>
      <c r="B24" s="168" t="s">
        <v>85</v>
      </c>
      <c r="C24" s="7">
        <f>'Nord du Quebec -10'!C3</f>
        <v>128</v>
      </c>
      <c r="D24" s="7">
        <f>'Nord du Quebec -10'!D3</f>
        <v>67</v>
      </c>
      <c r="E24" s="7">
        <f>'Nord du Quebec -10'!E3</f>
        <v>8</v>
      </c>
      <c r="F24" s="7">
        <f>'Nord du Quebec -10'!F3</f>
        <v>53</v>
      </c>
      <c r="G24" s="9">
        <f>'Nord du Quebec -10'!G3</f>
        <v>0</v>
      </c>
      <c r="H24" s="7">
        <f>'Nord du Quebec -10'!H3</f>
        <v>0</v>
      </c>
      <c r="I24" s="7">
        <f>'Nord du Quebec -10'!I3</f>
        <v>0</v>
      </c>
      <c r="J24" s="7">
        <f>'Nord du Quebec -10'!J3</f>
        <v>0</v>
      </c>
      <c r="K24" s="9">
        <f>'Nord du Quebec -10'!K3</f>
        <v>0</v>
      </c>
      <c r="L24" s="7">
        <f>'Nord du Quebec -10'!L3</f>
        <v>0</v>
      </c>
      <c r="M24" s="7">
        <f>'Nord du Quebec -10'!M3</f>
        <v>0</v>
      </c>
      <c r="N24" s="7">
        <f>'Nord du Quebec -10'!N3</f>
        <v>0</v>
      </c>
      <c r="O24" s="7">
        <f>'Nord du Quebec -10'!O3</f>
        <v>0</v>
      </c>
      <c r="P24" s="7">
        <f>'Nord du Quebec -10'!P3</f>
        <v>0</v>
      </c>
      <c r="Q24" s="7">
        <f>'Nord du Quebec -10'!Q3</f>
        <v>0</v>
      </c>
      <c r="R24" s="7">
        <f>'Nord du Quebec -10'!R3</f>
        <v>0</v>
      </c>
      <c r="S24" s="7">
        <f>'Nord du Quebec -10'!S3</f>
        <v>0</v>
      </c>
      <c r="T24" s="9"/>
      <c r="U24" s="40" t="str">
        <f t="shared" si="20"/>
        <v>NA</v>
      </c>
      <c r="V24" s="41" t="str">
        <f t="shared" si="21"/>
        <v>NA</v>
      </c>
      <c r="W24" s="42" t="str">
        <f t="shared" si="12"/>
        <v>NA</v>
      </c>
      <c r="X24" s="42" t="str">
        <f t="shared" si="13"/>
        <v>NA</v>
      </c>
      <c r="Y24" s="42" t="str">
        <f t="shared" si="14"/>
        <v>NA</v>
      </c>
      <c r="Z24" s="42" t="str">
        <f t="shared" si="15"/>
        <v>NA</v>
      </c>
      <c r="AA24" s="8" t="str">
        <f>+IF(I24=0,"NA",P17/I24)</f>
        <v>NA</v>
      </c>
      <c r="AB24" s="42" t="str">
        <f t="shared" si="23"/>
        <v>NA</v>
      </c>
      <c r="AC24" s="298" t="str">
        <f t="shared" si="24"/>
        <v>NA</v>
      </c>
      <c r="AD24" s="44" t="str">
        <f t="shared" si="17"/>
        <v>NA</v>
      </c>
      <c r="AE24" s="7">
        <f>IF(C24=0,"NA",(C24/AQ24)*100000)</f>
        <v>283.76970315028706</v>
      </c>
      <c r="AF24" s="8">
        <f t="shared" si="25"/>
        <v>0</v>
      </c>
      <c r="AG24" s="8">
        <f>IF(C24=0,"NA",(C24/AQ24)*100000)</f>
        <v>283.76970315028706</v>
      </c>
      <c r="AH24" s="8">
        <f t="shared" si="26"/>
        <v>0</v>
      </c>
      <c r="AI24" s="8" t="str">
        <f>IF(I24=0,"NA",(I24/AQ24)*100000)</f>
        <v>NA</v>
      </c>
      <c r="AJ24" s="8">
        <f t="shared" si="27"/>
        <v>0</v>
      </c>
      <c r="AK24" s="10" t="str">
        <f>IF(I24=0,"NA",(J24/AQ24)*100000)</f>
        <v>NA</v>
      </c>
      <c r="AL24" s="116">
        <f t="shared" si="28"/>
        <v>0</v>
      </c>
      <c r="AM24" s="117">
        <f t="shared" si="29"/>
        <v>0</v>
      </c>
      <c r="AN24" s="116">
        <f t="shared" si="30"/>
        <v>0</v>
      </c>
      <c r="AO24" s="117">
        <f t="shared" si="31"/>
        <v>0</v>
      </c>
      <c r="AP24" s="105"/>
      <c r="AQ24" s="106">
        <f>'Nord du Quebec -10'!AQ3</f>
        <v>45107</v>
      </c>
    </row>
    <row r="25" spans="1:43" s="68" customFormat="1" x14ac:dyDescent="0.25">
      <c r="A25" s="142"/>
      <c r="B25" s="141" t="s">
        <v>112</v>
      </c>
      <c r="C25" s="128">
        <f>SUM(C26:C27)</f>
        <v>894</v>
      </c>
      <c r="D25" s="128">
        <f t="shared" ref="D25:S25" si="32">SUM(D26:D27)</f>
        <v>288</v>
      </c>
      <c r="E25" s="128">
        <f t="shared" si="32"/>
        <v>165</v>
      </c>
      <c r="F25" s="128">
        <f t="shared" si="32"/>
        <v>441</v>
      </c>
      <c r="G25" s="130">
        <f t="shared" si="32"/>
        <v>0</v>
      </c>
      <c r="H25" s="128">
        <f t="shared" si="32"/>
        <v>9</v>
      </c>
      <c r="I25" s="128">
        <f t="shared" si="32"/>
        <v>5</v>
      </c>
      <c r="J25" s="128">
        <f t="shared" si="32"/>
        <v>2</v>
      </c>
      <c r="K25" s="130">
        <f t="shared" si="32"/>
        <v>3</v>
      </c>
      <c r="L25" s="128">
        <f t="shared" si="32"/>
        <v>3</v>
      </c>
      <c r="M25" s="128">
        <f t="shared" si="32"/>
        <v>0</v>
      </c>
      <c r="N25" s="128">
        <f t="shared" si="32"/>
        <v>0</v>
      </c>
      <c r="O25" s="128">
        <f t="shared" si="32"/>
        <v>0</v>
      </c>
      <c r="P25" s="128">
        <f t="shared" si="32"/>
        <v>0</v>
      </c>
      <c r="Q25" s="128">
        <f t="shared" si="32"/>
        <v>0</v>
      </c>
      <c r="R25" s="128">
        <f t="shared" si="32"/>
        <v>0</v>
      </c>
      <c r="S25" s="128">
        <f t="shared" si="32"/>
        <v>0</v>
      </c>
      <c r="T25" s="130"/>
      <c r="U25" s="131">
        <f t="shared" ref="U25:U31" si="33">IF(I25=0,"NA",J25/I25)</f>
        <v>0.4</v>
      </c>
      <c r="V25" s="132">
        <f t="shared" ref="V25:V31" si="34">IF(I25=0,"NA",K25/I25)</f>
        <v>0.6</v>
      </c>
      <c r="W25" s="138">
        <f t="shared" si="12"/>
        <v>0.6</v>
      </c>
      <c r="X25" s="138">
        <f t="shared" si="13"/>
        <v>0</v>
      </c>
      <c r="Y25" s="138">
        <f t="shared" si="14"/>
        <v>0</v>
      </c>
      <c r="Z25" s="138">
        <f t="shared" si="15"/>
        <v>0</v>
      </c>
      <c r="AA25" s="138">
        <f>IF(I25=0,"NA",P25/I25)</f>
        <v>0</v>
      </c>
      <c r="AB25" s="138">
        <f t="shared" ref="AB25:AB31" si="35">IF(I25=0,"NA",Q25/I25)</f>
        <v>0</v>
      </c>
      <c r="AC25" s="299">
        <f t="shared" ref="AC25:AC31" si="36">IF(I25=0,"NA",R25/I25)</f>
        <v>0</v>
      </c>
      <c r="AD25" s="139">
        <f t="shared" si="17"/>
        <v>0</v>
      </c>
      <c r="AE25" s="128">
        <f>IF(C25=0,"NA",(C25/AQ25)*100000)</f>
        <v>974.05781152961947</v>
      </c>
      <c r="AF25" s="129">
        <f t="shared" ref="AF25:AF31" si="37">IF(C25=0,"NA",(H25/C25)*100000)</f>
        <v>1006.7114093959731</v>
      </c>
      <c r="AG25" s="129">
        <f>IF(C25=0,"NA",(C25/AQ25)*100000)</f>
        <v>974.05781152961947</v>
      </c>
      <c r="AH25" s="129">
        <f t="shared" ref="AH25:AH31" si="38">IF(C25=0,"NA",(I25/C25)*100000)</f>
        <v>559.28411633109624</v>
      </c>
      <c r="AI25" s="129">
        <f>IF(I25=0,"NA",(I25/AQ25)*100000)</f>
        <v>5.4477506237674458</v>
      </c>
      <c r="AJ25" s="129">
        <f t="shared" ref="AJ25:AJ31" si="39">IF(C25=0,"NA",(J25/C25)*100000)</f>
        <v>223.71364653243847</v>
      </c>
      <c r="AK25" s="133">
        <f>IF(I25=0,"NA",(J25/AQ25)*100000)</f>
        <v>2.1791002495069787</v>
      </c>
      <c r="AL25" s="134">
        <f t="shared" ref="AL25:AL31" si="40">AM25*7</f>
        <v>9.5890410958904104E-2</v>
      </c>
      <c r="AM25" s="135">
        <f t="shared" ref="AM25:AM31" si="41">I25/365</f>
        <v>1.3698630136986301E-2</v>
      </c>
      <c r="AN25" s="134">
        <f t="shared" ref="AN25:AN31" si="42">AO25*7</f>
        <v>3.8356164383561646E-2</v>
      </c>
      <c r="AO25" s="135">
        <f t="shared" ref="AO25:AO31" si="43">J25/365</f>
        <v>5.4794520547945206E-3</v>
      </c>
      <c r="AP25" s="136"/>
      <c r="AQ25" s="140">
        <f>'Vital Stats'!Q73</f>
        <v>91781</v>
      </c>
    </row>
    <row r="26" spans="1:43" s="68" customFormat="1" x14ac:dyDescent="0.25">
      <c r="A26" s="142"/>
      <c r="B26" s="169" t="s">
        <v>145</v>
      </c>
      <c r="C26" s="128">
        <f>'Gaspésie-11'!C3</f>
        <v>830</v>
      </c>
      <c r="D26" s="128">
        <f>'Gaspésie-11'!D3</f>
        <v>265</v>
      </c>
      <c r="E26" s="128">
        <f>'Gaspésie-11'!E3</f>
        <v>155</v>
      </c>
      <c r="F26" s="128">
        <f>'Gaspésie-11'!F3</f>
        <v>410</v>
      </c>
      <c r="G26" s="130">
        <f>'Gaspésie-11'!G3</f>
        <v>0</v>
      </c>
      <c r="H26" s="128">
        <f>'Gaspésie-11'!H3</f>
        <v>6</v>
      </c>
      <c r="I26" s="128">
        <f>'Gaspésie-11'!I3</f>
        <v>5</v>
      </c>
      <c r="J26" s="128">
        <f>'Gaspésie-11'!J3</f>
        <v>2</v>
      </c>
      <c r="K26" s="130">
        <f>'Gaspésie-11'!K3</f>
        <v>3</v>
      </c>
      <c r="L26" s="128">
        <f>'Gaspésie-11'!L3</f>
        <v>3</v>
      </c>
      <c r="M26" s="128">
        <f>'Gaspésie-11'!M3</f>
        <v>0</v>
      </c>
      <c r="N26" s="128">
        <f>'Gaspésie-11'!N3</f>
        <v>0</v>
      </c>
      <c r="O26" s="128">
        <f>'Gaspésie-11'!O3</f>
        <v>0</v>
      </c>
      <c r="P26" s="128">
        <f>'Gaspésie-11'!P3</f>
        <v>0</v>
      </c>
      <c r="Q26" s="128">
        <f>'Gaspésie-11'!Q3</f>
        <v>0</v>
      </c>
      <c r="R26" s="128">
        <f>'Gaspésie-11'!R3</f>
        <v>0</v>
      </c>
      <c r="S26" s="128">
        <f>'Gaspésie-11'!S3</f>
        <v>0</v>
      </c>
      <c r="T26" s="130"/>
      <c r="U26" s="131">
        <f t="shared" si="33"/>
        <v>0.4</v>
      </c>
      <c r="V26" s="132">
        <f t="shared" si="34"/>
        <v>0.6</v>
      </c>
      <c r="W26" s="138">
        <f t="shared" si="12"/>
        <v>0.6</v>
      </c>
      <c r="X26" s="138">
        <f t="shared" si="13"/>
        <v>0</v>
      </c>
      <c r="Y26" s="138">
        <f t="shared" si="14"/>
        <v>0</v>
      </c>
      <c r="Z26" s="138">
        <f t="shared" si="15"/>
        <v>0</v>
      </c>
      <c r="AA26" s="138">
        <f>IF(I26=0,"NA",P26/I26)</f>
        <v>0</v>
      </c>
      <c r="AB26" s="138">
        <f t="shared" si="35"/>
        <v>0</v>
      </c>
      <c r="AC26" s="299">
        <f t="shared" si="36"/>
        <v>0</v>
      </c>
      <c r="AD26" s="139">
        <f t="shared" si="17"/>
        <v>0</v>
      </c>
      <c r="AE26" s="301"/>
      <c r="AF26" s="129">
        <f t="shared" si="37"/>
        <v>722.89156626506031</v>
      </c>
      <c r="AG26" s="153"/>
      <c r="AH26" s="129">
        <f t="shared" si="38"/>
        <v>602.40963855421694</v>
      </c>
      <c r="AI26" s="153"/>
      <c r="AJ26" s="129">
        <f t="shared" si="39"/>
        <v>240.96385542168676</v>
      </c>
      <c r="AK26" s="156"/>
      <c r="AL26" s="134">
        <f t="shared" si="40"/>
        <v>9.5890410958904104E-2</v>
      </c>
      <c r="AM26" s="135">
        <f t="shared" si="41"/>
        <v>1.3698630136986301E-2</v>
      </c>
      <c r="AN26" s="134">
        <f t="shared" si="42"/>
        <v>3.8356164383561646E-2</v>
      </c>
      <c r="AO26" s="135">
        <f t="shared" si="43"/>
        <v>5.4794520547945206E-3</v>
      </c>
      <c r="AP26" s="136"/>
      <c r="AQ26" s="165"/>
    </row>
    <row r="27" spans="1:43" s="68" customFormat="1" x14ac:dyDescent="0.25">
      <c r="A27" s="142"/>
      <c r="B27" s="169" t="s">
        <v>146</v>
      </c>
      <c r="C27" s="128">
        <f>'Iles-11'!C3</f>
        <v>64</v>
      </c>
      <c r="D27" s="128">
        <f>'Iles-11'!D3</f>
        <v>23</v>
      </c>
      <c r="E27" s="128">
        <f>'Iles-11'!E3</f>
        <v>10</v>
      </c>
      <c r="F27" s="128">
        <f>'Iles-11'!F3</f>
        <v>31</v>
      </c>
      <c r="G27" s="130">
        <f>'Iles-11'!G3</f>
        <v>0</v>
      </c>
      <c r="H27" s="128">
        <f>'Iles-11'!H3</f>
        <v>3</v>
      </c>
      <c r="I27" s="128">
        <f>'Iles-11'!I3</f>
        <v>0</v>
      </c>
      <c r="J27" s="128">
        <f>'Iles-11'!J3</f>
        <v>0</v>
      </c>
      <c r="K27" s="130">
        <f>'Iles-11'!K3</f>
        <v>0</v>
      </c>
      <c r="L27" s="128">
        <f>'Iles-11'!L3</f>
        <v>0</v>
      </c>
      <c r="M27" s="128">
        <f>'Iles-11'!M3</f>
        <v>0</v>
      </c>
      <c r="N27" s="128">
        <f>'Iles-11'!N3</f>
        <v>0</v>
      </c>
      <c r="O27" s="128">
        <f>'Iles-11'!O3</f>
        <v>0</v>
      </c>
      <c r="P27" s="128">
        <f>'Iles-11'!P3</f>
        <v>0</v>
      </c>
      <c r="Q27" s="128">
        <f>'Iles-11'!Q3</f>
        <v>0</v>
      </c>
      <c r="R27" s="128">
        <f>'Iles-11'!R3</f>
        <v>0</v>
      </c>
      <c r="S27" s="128">
        <f>'Iles-11'!S3</f>
        <v>0</v>
      </c>
      <c r="T27" s="130"/>
      <c r="U27" s="131" t="str">
        <f t="shared" si="33"/>
        <v>NA</v>
      </c>
      <c r="V27" s="132" t="str">
        <f t="shared" si="34"/>
        <v>NA</v>
      </c>
      <c r="W27" s="138" t="str">
        <f t="shared" si="12"/>
        <v>NA</v>
      </c>
      <c r="X27" s="138" t="str">
        <f t="shared" si="13"/>
        <v>NA</v>
      </c>
      <c r="Y27" s="138" t="str">
        <f t="shared" si="14"/>
        <v>NA</v>
      </c>
      <c r="Z27" s="138" t="str">
        <f t="shared" si="15"/>
        <v>NA</v>
      </c>
      <c r="AA27" s="138" t="str">
        <f>IF(I27=0,"NA",P27/I27)</f>
        <v>NA</v>
      </c>
      <c r="AB27" s="138" t="str">
        <f t="shared" si="35"/>
        <v>NA</v>
      </c>
      <c r="AC27" s="299" t="str">
        <f t="shared" si="36"/>
        <v>NA</v>
      </c>
      <c r="AD27" s="139" t="str">
        <f t="shared" si="17"/>
        <v>NA</v>
      </c>
      <c r="AE27" s="301"/>
      <c r="AF27" s="129">
        <f t="shared" si="37"/>
        <v>4687.5</v>
      </c>
      <c r="AG27" s="153"/>
      <c r="AH27" s="129">
        <f t="shared" si="38"/>
        <v>0</v>
      </c>
      <c r="AI27" s="153"/>
      <c r="AJ27" s="129">
        <f t="shared" si="39"/>
        <v>0</v>
      </c>
      <c r="AK27" s="156"/>
      <c r="AL27" s="134">
        <f t="shared" si="40"/>
        <v>0</v>
      </c>
      <c r="AM27" s="135">
        <f t="shared" si="41"/>
        <v>0</v>
      </c>
      <c r="AN27" s="134">
        <f t="shared" si="42"/>
        <v>0</v>
      </c>
      <c r="AO27" s="135">
        <f t="shared" si="43"/>
        <v>0</v>
      </c>
      <c r="AP27" s="136"/>
      <c r="AQ27" s="164"/>
    </row>
    <row r="28" spans="1:43" x14ac:dyDescent="0.25">
      <c r="A28" s="142"/>
      <c r="B28" s="201" t="s">
        <v>87</v>
      </c>
      <c r="C28" s="7">
        <f>'Chaudière-Appalaches-12'!C3</f>
        <v>2644</v>
      </c>
      <c r="D28" s="7">
        <f>'Chaudière-Appalaches-12'!D3</f>
        <v>516</v>
      </c>
      <c r="E28" s="7">
        <f>'Chaudière-Appalaches-12'!E3</f>
        <v>282</v>
      </c>
      <c r="F28" s="7">
        <f>'Chaudière-Appalaches-12'!F3</f>
        <v>1519</v>
      </c>
      <c r="G28" s="9">
        <f>'Chaudière-Appalaches-12'!G3</f>
        <v>327</v>
      </c>
      <c r="H28" s="7">
        <f>'Chaudière-Appalaches-12'!H3</f>
        <v>40</v>
      </c>
      <c r="I28" s="7">
        <f>'Chaudière-Appalaches-12'!I3</f>
        <v>27</v>
      </c>
      <c r="J28" s="7">
        <f>'Chaudière-Appalaches-12'!J3</f>
        <v>18</v>
      </c>
      <c r="K28" s="9">
        <f>'Chaudière-Appalaches-12'!K3</f>
        <v>8</v>
      </c>
      <c r="L28" s="7">
        <f>'Chaudière-Appalaches-12'!L3</f>
        <v>4</v>
      </c>
      <c r="M28" s="7">
        <f>'Chaudière-Appalaches-12'!M3</f>
        <v>0</v>
      </c>
      <c r="N28" s="7">
        <f>'Chaudière-Appalaches-12'!N3</f>
        <v>0</v>
      </c>
      <c r="O28" s="7">
        <f>'Chaudière-Appalaches-12'!O3</f>
        <v>2</v>
      </c>
      <c r="P28" s="7">
        <f>'Chaudière-Appalaches-12'!P3</f>
        <v>2</v>
      </c>
      <c r="Q28" s="7">
        <f>'Chaudière-Appalaches-12'!Q3</f>
        <v>0</v>
      </c>
      <c r="R28" s="7">
        <f>'Chaudière-Appalaches-12'!R3</f>
        <v>0</v>
      </c>
      <c r="S28" s="7">
        <f>'Chaudière-Appalaches-12'!S3</f>
        <v>0</v>
      </c>
      <c r="T28" s="9"/>
      <c r="U28" s="40">
        <f t="shared" si="33"/>
        <v>0.66666666666666663</v>
      </c>
      <c r="V28" s="41">
        <f t="shared" si="34"/>
        <v>0.29629629629629628</v>
      </c>
      <c r="W28" s="42">
        <f t="shared" si="12"/>
        <v>0.14814814814814814</v>
      </c>
      <c r="X28" s="42">
        <f t="shared" si="13"/>
        <v>0</v>
      </c>
      <c r="Y28" s="42">
        <f t="shared" si="14"/>
        <v>0</v>
      </c>
      <c r="Z28" s="42">
        <f t="shared" si="15"/>
        <v>7.407407407407407E-2</v>
      </c>
      <c r="AA28" s="8">
        <f>+IF(I28=0,"NA",P28/I28)</f>
        <v>7.407407407407407E-2</v>
      </c>
      <c r="AB28" s="42">
        <f t="shared" si="35"/>
        <v>0</v>
      </c>
      <c r="AC28" s="298">
        <f t="shared" si="36"/>
        <v>0</v>
      </c>
      <c r="AD28" s="44">
        <f t="shared" si="17"/>
        <v>0</v>
      </c>
      <c r="AE28" s="7">
        <f>IF(C28=0,"NA",(C28/AQ28)*100000)</f>
        <v>622.32850659988321</v>
      </c>
      <c r="AF28" s="8">
        <f t="shared" si="37"/>
        <v>1512.8593040847202</v>
      </c>
      <c r="AG28" s="8">
        <f>IF(C28=0,"NA",(C28/AQ28)*100000)</f>
        <v>622.32850659988321</v>
      </c>
      <c r="AH28" s="8">
        <f t="shared" si="38"/>
        <v>1021.180030257186</v>
      </c>
      <c r="AI28" s="8">
        <f>IF(I28=0,"NA",(I28/AQ28)*100000)</f>
        <v>6.3550944319957825</v>
      </c>
      <c r="AJ28" s="8">
        <f t="shared" si="39"/>
        <v>680.78668683812407</v>
      </c>
      <c r="AK28" s="10">
        <f>IF(I28=0,"NA",(J28/AQ28)*100000)</f>
        <v>4.2367296213305217</v>
      </c>
      <c r="AL28" s="116">
        <f t="shared" si="40"/>
        <v>0.51780821917808217</v>
      </c>
      <c r="AM28" s="117">
        <f t="shared" si="41"/>
        <v>7.3972602739726029E-2</v>
      </c>
      <c r="AN28" s="116">
        <f t="shared" si="42"/>
        <v>0.34520547945205476</v>
      </c>
      <c r="AO28" s="117">
        <f t="shared" si="43"/>
        <v>4.9315068493150684E-2</v>
      </c>
      <c r="AP28" s="105"/>
      <c r="AQ28" s="106">
        <f>'Chaudière-Appalaches-12'!AQ3</f>
        <v>424856</v>
      </c>
    </row>
    <row r="29" spans="1:43" x14ac:dyDescent="0.25">
      <c r="A29" s="142"/>
      <c r="B29" s="201" t="s">
        <v>88</v>
      </c>
      <c r="C29" s="7">
        <f>' Laval-13'!C3</f>
        <v>1815</v>
      </c>
      <c r="D29" s="7">
        <f>' Laval-13'!D3</f>
        <v>341</v>
      </c>
      <c r="E29" s="7">
        <f>' Laval-13'!E3</f>
        <v>234</v>
      </c>
      <c r="F29" s="7">
        <f>' Laval-13'!F3</f>
        <v>1038</v>
      </c>
      <c r="G29" s="9">
        <f>' Laval-13'!G3</f>
        <v>202</v>
      </c>
      <c r="H29" s="7">
        <f>' Laval-13'!H3</f>
        <v>24</v>
      </c>
      <c r="I29" s="7">
        <f>' Laval-13'!I3</f>
        <v>47</v>
      </c>
      <c r="J29" s="7">
        <f>' Laval-13'!J3</f>
        <v>22</v>
      </c>
      <c r="K29" s="9">
        <f>' Laval-13'!K3</f>
        <v>25</v>
      </c>
      <c r="L29" s="7">
        <f>' Laval-13'!L3</f>
        <v>12</v>
      </c>
      <c r="M29" s="7">
        <f>' Laval-13'!M3</f>
        <v>2</v>
      </c>
      <c r="N29" s="7">
        <f>' Laval-13'!N3</f>
        <v>3</v>
      </c>
      <c r="O29" s="7">
        <f>' Laval-13'!O3</f>
        <v>4</v>
      </c>
      <c r="P29" s="7">
        <f>' Laval-13'!P3</f>
        <v>1</v>
      </c>
      <c r="Q29" s="7">
        <f>' Laval-13'!Q3</f>
        <v>1</v>
      </c>
      <c r="R29" s="7">
        <f>' Laval-13'!R3</f>
        <v>2</v>
      </c>
      <c r="S29" s="7">
        <f>' Laval-13'!S3</f>
        <v>0</v>
      </c>
      <c r="T29" s="9"/>
      <c r="U29" s="40">
        <f t="shared" si="33"/>
        <v>0.46808510638297873</v>
      </c>
      <c r="V29" s="41">
        <f t="shared" si="34"/>
        <v>0.53191489361702127</v>
      </c>
      <c r="W29" s="42">
        <f t="shared" si="12"/>
        <v>0.25531914893617019</v>
      </c>
      <c r="X29" s="42">
        <f t="shared" si="13"/>
        <v>4.2553191489361701E-2</v>
      </c>
      <c r="Y29" s="42">
        <f t="shared" si="14"/>
        <v>6.3829787234042548E-2</v>
      </c>
      <c r="Z29" s="42">
        <f t="shared" si="15"/>
        <v>8.5106382978723402E-2</v>
      </c>
      <c r="AA29" s="8">
        <f>+IF(I29=0,"NA",P29/I29)</f>
        <v>2.1276595744680851E-2</v>
      </c>
      <c r="AB29" s="42">
        <f t="shared" si="35"/>
        <v>2.1276595744680851E-2</v>
      </c>
      <c r="AC29" s="298">
        <f t="shared" si="36"/>
        <v>4.2553191489361701E-2</v>
      </c>
      <c r="AD29" s="44">
        <f t="shared" si="17"/>
        <v>0</v>
      </c>
      <c r="AE29" s="7">
        <f>IF(C29=0,"NA",(C29/AQ29)*100000)</f>
        <v>422.67001697666348</v>
      </c>
      <c r="AF29" s="8">
        <f t="shared" si="37"/>
        <v>1322.3140495867767</v>
      </c>
      <c r="AG29" s="8">
        <f>IF(C29=0,"NA",(C29/AQ29)*100000)</f>
        <v>422.67001697666348</v>
      </c>
      <c r="AH29" s="8">
        <f t="shared" si="38"/>
        <v>2589.5316804407712</v>
      </c>
      <c r="AI29" s="8">
        <f>IF(I29=0,"NA",(I29/AQ29)*100000)</f>
        <v>10.945173993335088</v>
      </c>
      <c r="AJ29" s="8">
        <f t="shared" si="39"/>
        <v>1212.121212121212</v>
      </c>
      <c r="AK29" s="10">
        <f>IF(I29=0,"NA",(J29/AQ29)*100000)</f>
        <v>5.1232729330504672</v>
      </c>
      <c r="AL29" s="116">
        <f t="shared" si="40"/>
        <v>0.90136986301369859</v>
      </c>
      <c r="AM29" s="117">
        <f t="shared" si="41"/>
        <v>0.12876712328767123</v>
      </c>
      <c r="AN29" s="116">
        <f t="shared" si="42"/>
        <v>0.42191780821917813</v>
      </c>
      <c r="AO29" s="117">
        <f t="shared" si="43"/>
        <v>6.0273972602739728E-2</v>
      </c>
      <c r="AP29" s="105"/>
      <c r="AQ29" s="106">
        <f>' Laval-13'!AQ3</f>
        <v>429413</v>
      </c>
    </row>
    <row r="30" spans="1:43" x14ac:dyDescent="0.25">
      <c r="A30" s="142"/>
      <c r="B30" s="201" t="s">
        <v>89</v>
      </c>
      <c r="C30" s="7">
        <f>'Lanaudière-14'!C3</f>
        <v>2508</v>
      </c>
      <c r="D30" s="7">
        <f>'Lanaudière-14'!D3</f>
        <v>646</v>
      </c>
      <c r="E30" s="7">
        <f>'Lanaudière-14'!E3</f>
        <v>446</v>
      </c>
      <c r="F30" s="7">
        <f>'Lanaudière-14'!F3</f>
        <v>1259</v>
      </c>
      <c r="G30" s="9">
        <f>'Lanaudière-14'!G3</f>
        <v>157</v>
      </c>
      <c r="H30" s="7">
        <f>'Lanaudière-14'!H3</f>
        <v>18</v>
      </c>
      <c r="I30" s="7">
        <f>'Lanaudière-14'!I3</f>
        <v>63</v>
      </c>
      <c r="J30" s="7">
        <f>'Lanaudière-14'!J3</f>
        <v>34</v>
      </c>
      <c r="K30" s="9">
        <f>'Lanaudière-14'!K3</f>
        <v>30</v>
      </c>
      <c r="L30" s="7">
        <f>'Lanaudière-14'!L3</f>
        <v>9</v>
      </c>
      <c r="M30" s="7">
        <f>'Lanaudière-14'!M3</f>
        <v>2</v>
      </c>
      <c r="N30" s="7">
        <f>'Lanaudière-14'!N3</f>
        <v>0</v>
      </c>
      <c r="O30" s="7">
        <f>'Lanaudière-14'!O3</f>
        <v>8</v>
      </c>
      <c r="P30" s="7">
        <f>'Lanaudière-14'!P3</f>
        <v>8</v>
      </c>
      <c r="Q30" s="7">
        <f>'Lanaudière-14'!Q3</f>
        <v>2</v>
      </c>
      <c r="R30" s="7">
        <f>'Lanaudière-14'!R3</f>
        <v>1</v>
      </c>
      <c r="S30" s="7">
        <f>'Lanaudière-14'!S3</f>
        <v>0</v>
      </c>
      <c r="T30" s="9"/>
      <c r="U30" s="40">
        <f t="shared" si="33"/>
        <v>0.53968253968253965</v>
      </c>
      <c r="V30" s="41">
        <f t="shared" si="34"/>
        <v>0.47619047619047616</v>
      </c>
      <c r="W30" s="42">
        <f t="shared" si="12"/>
        <v>0.14285714285714285</v>
      </c>
      <c r="X30" s="42">
        <f t="shared" si="13"/>
        <v>3.1746031746031744E-2</v>
      </c>
      <c r="Y30" s="42">
        <f t="shared" si="14"/>
        <v>0</v>
      </c>
      <c r="Z30" s="42">
        <f t="shared" si="15"/>
        <v>0.12698412698412698</v>
      </c>
      <c r="AA30" s="8">
        <f>+IF(I30=0,"NA",P30/I30)</f>
        <v>0.12698412698412698</v>
      </c>
      <c r="AB30" s="42">
        <f t="shared" si="35"/>
        <v>3.1746031746031744E-2</v>
      </c>
      <c r="AC30" s="298">
        <f t="shared" si="36"/>
        <v>1.5873015873015872E-2</v>
      </c>
      <c r="AD30" s="44">
        <f t="shared" si="17"/>
        <v>0</v>
      </c>
      <c r="AE30" s="7">
        <f>IF(C30=0,"NA",(C30/AQ30)*100000)</f>
        <v>499.45036562634419</v>
      </c>
      <c r="AF30" s="8">
        <f t="shared" si="37"/>
        <v>717.7033492822967</v>
      </c>
      <c r="AG30" s="8">
        <f>IF(C30=0,"NA",(C30/AQ30)*100000)</f>
        <v>499.45036562634419</v>
      </c>
      <c r="AH30" s="8">
        <f t="shared" si="38"/>
        <v>2511.961722488038</v>
      </c>
      <c r="AI30" s="8">
        <f>IF(I30=0,"NA",(I30/AQ30)*100000)</f>
        <v>12.546002007360322</v>
      </c>
      <c r="AJ30" s="8">
        <f t="shared" si="39"/>
        <v>1355.6618819776716</v>
      </c>
      <c r="AK30" s="10">
        <f>IF(I30=0,"NA",(J30/AQ30)*100000)</f>
        <v>6.7708582261944592</v>
      </c>
      <c r="AL30" s="116">
        <f t="shared" si="40"/>
        <v>1.2082191780821918</v>
      </c>
      <c r="AM30" s="117">
        <f t="shared" si="41"/>
        <v>0.17260273972602741</v>
      </c>
      <c r="AN30" s="116">
        <f t="shared" si="42"/>
        <v>0.65205479452054793</v>
      </c>
      <c r="AO30" s="117">
        <f t="shared" si="43"/>
        <v>9.3150684931506855E-2</v>
      </c>
      <c r="AP30" s="105"/>
      <c r="AQ30" s="106">
        <f>'Lanaudière-14'!AQ3</f>
        <v>502152</v>
      </c>
    </row>
    <row r="31" spans="1:43" x14ac:dyDescent="0.25">
      <c r="A31" s="142"/>
      <c r="B31" s="201" t="s">
        <v>90</v>
      </c>
      <c r="C31" s="7">
        <f>'Laurentides-15'!C3</f>
        <v>4008</v>
      </c>
      <c r="D31" s="7">
        <f>'Laurentides-15'!D3</f>
        <v>787</v>
      </c>
      <c r="E31" s="7">
        <f>'Laurentides-15'!E3</f>
        <v>238</v>
      </c>
      <c r="F31" s="7">
        <f>'Laurentides-15'!F3</f>
        <v>2412</v>
      </c>
      <c r="G31" s="9">
        <f>'Laurentides-15'!G3</f>
        <v>571</v>
      </c>
      <c r="H31" s="7">
        <f>'Laurentides-15'!H3</f>
        <v>24</v>
      </c>
      <c r="I31" s="7">
        <f>'Laurentides-15'!I3</f>
        <v>44</v>
      </c>
      <c r="J31" s="7">
        <f>'Laurentides-15'!J3</f>
        <v>22</v>
      </c>
      <c r="K31" s="9">
        <f>'Laurentides-15'!K3</f>
        <v>22</v>
      </c>
      <c r="L31" s="7">
        <f>'Laurentides-15'!L3</f>
        <v>8</v>
      </c>
      <c r="M31" s="7">
        <f>'Laurentides-15'!M3</f>
        <v>1</v>
      </c>
      <c r="N31" s="7">
        <f>'Laurentides-15'!N3</f>
        <v>3</v>
      </c>
      <c r="O31" s="7">
        <f>'Laurentides-15'!O3</f>
        <v>7</v>
      </c>
      <c r="P31" s="7">
        <f>'Laurentides-15'!P3</f>
        <v>2</v>
      </c>
      <c r="Q31" s="7">
        <f>'Laurentides-15'!Q3</f>
        <v>0</v>
      </c>
      <c r="R31" s="7">
        <f>'Laurentides-15'!R3</f>
        <v>1</v>
      </c>
      <c r="S31" s="7">
        <f>'Laurentides-15'!S3</f>
        <v>0</v>
      </c>
      <c r="T31" s="9"/>
      <c r="U31" s="40">
        <f t="shared" si="33"/>
        <v>0.5</v>
      </c>
      <c r="V31" s="41">
        <f t="shared" si="34"/>
        <v>0.5</v>
      </c>
      <c r="W31" s="42">
        <f t="shared" si="12"/>
        <v>0.18181818181818182</v>
      </c>
      <c r="X31" s="42">
        <f t="shared" si="13"/>
        <v>2.2727272727272728E-2</v>
      </c>
      <c r="Y31" s="42">
        <f t="shared" si="14"/>
        <v>6.8181818181818177E-2</v>
      </c>
      <c r="Z31" s="42">
        <f t="shared" si="15"/>
        <v>0.15909090909090909</v>
      </c>
      <c r="AA31" s="8">
        <f>+IF(I31=0,"NA",P31/I31)</f>
        <v>4.5454545454545456E-2</v>
      </c>
      <c r="AB31" s="42">
        <f t="shared" si="35"/>
        <v>0</v>
      </c>
      <c r="AC31" s="298">
        <f t="shared" si="36"/>
        <v>2.2727272727272728E-2</v>
      </c>
      <c r="AD31" s="44">
        <f t="shared" si="17"/>
        <v>0</v>
      </c>
      <c r="AE31" s="7">
        <f>IF(C31=0,"NA",(C31/AQ31)*100000)</f>
        <v>666.11378779090546</v>
      </c>
      <c r="AF31" s="8">
        <f t="shared" si="37"/>
        <v>598.80239520958082</v>
      </c>
      <c r="AG31" s="8">
        <f>IF(C31=0,"NA",(C31/AQ31)*100000)</f>
        <v>666.11378779090546</v>
      </c>
      <c r="AH31" s="8">
        <f t="shared" si="38"/>
        <v>1097.8043912175649</v>
      </c>
      <c r="AI31" s="8">
        <f>IF(I31=0,"NA",(I31/AQ31)*100000)</f>
        <v>7.312626412874212</v>
      </c>
      <c r="AJ31" s="8">
        <f t="shared" si="39"/>
        <v>548.90219560878245</v>
      </c>
      <c r="AK31" s="10">
        <f>IF(I31=0,"NA",(J31/AQ31)*100000)</f>
        <v>3.656313206437106</v>
      </c>
      <c r="AL31" s="116">
        <f t="shared" si="40"/>
        <v>0.84383561643835625</v>
      </c>
      <c r="AM31" s="117">
        <f t="shared" si="41"/>
        <v>0.12054794520547946</v>
      </c>
      <c r="AN31" s="116">
        <f t="shared" si="42"/>
        <v>0.42191780821917813</v>
      </c>
      <c r="AO31" s="117">
        <f t="shared" si="43"/>
        <v>6.0273972602739728E-2</v>
      </c>
      <c r="AP31" s="105"/>
      <c r="AQ31" s="106">
        <f>'Laurentides-15'!AQ3</f>
        <v>601699</v>
      </c>
    </row>
    <row r="32" spans="1:43" s="68" customFormat="1" x14ac:dyDescent="0.25">
      <c r="A32" s="142"/>
      <c r="B32" s="141" t="s">
        <v>114</v>
      </c>
      <c r="C32" s="128">
        <f>SUM(C33:C36)</f>
        <v>12103</v>
      </c>
      <c r="D32" s="128">
        <f t="shared" ref="D32:S32" si="44">SUM(D33:D36)</f>
        <v>1727</v>
      </c>
      <c r="E32" s="128">
        <f t="shared" si="44"/>
        <v>2925</v>
      </c>
      <c r="F32" s="128">
        <f t="shared" si="44"/>
        <v>4540</v>
      </c>
      <c r="G32" s="130">
        <f t="shared" si="44"/>
        <v>809</v>
      </c>
      <c r="H32" s="128">
        <f t="shared" si="44"/>
        <v>95</v>
      </c>
      <c r="I32" s="128">
        <f t="shared" si="44"/>
        <v>104</v>
      </c>
      <c r="J32" s="128">
        <f t="shared" si="44"/>
        <v>89</v>
      </c>
      <c r="K32" s="130">
        <f t="shared" si="44"/>
        <v>17</v>
      </c>
      <c r="L32" s="128">
        <f t="shared" si="44"/>
        <v>4</v>
      </c>
      <c r="M32" s="128">
        <f t="shared" si="44"/>
        <v>2</v>
      </c>
      <c r="N32" s="128">
        <f t="shared" si="44"/>
        <v>0</v>
      </c>
      <c r="O32" s="128">
        <f t="shared" si="44"/>
        <v>7</v>
      </c>
      <c r="P32" s="128">
        <f t="shared" si="44"/>
        <v>1</v>
      </c>
      <c r="Q32" s="128">
        <f t="shared" si="44"/>
        <v>0</v>
      </c>
      <c r="R32" s="128">
        <f t="shared" si="44"/>
        <v>0</v>
      </c>
      <c r="S32" s="128">
        <f t="shared" si="44"/>
        <v>3</v>
      </c>
      <c r="T32" s="130"/>
      <c r="U32" s="131">
        <f t="shared" ref="U32:U37" si="45">IF(I32=0,"NA",J32/I32)</f>
        <v>0.85576923076923073</v>
      </c>
      <c r="V32" s="132">
        <f t="shared" ref="V32:V37" si="46">IF(I32=0,"NA",K32/I32)</f>
        <v>0.16346153846153846</v>
      </c>
      <c r="W32" s="138">
        <f t="shared" si="12"/>
        <v>3.8461538461538464E-2</v>
      </c>
      <c r="X32" s="138">
        <f t="shared" si="13"/>
        <v>1.9230769230769232E-2</v>
      </c>
      <c r="Y32" s="138">
        <f t="shared" si="14"/>
        <v>0</v>
      </c>
      <c r="Z32" s="138">
        <f t="shared" si="15"/>
        <v>6.7307692307692304E-2</v>
      </c>
      <c r="AA32" s="138">
        <f>IF(I32=0,"NA",P32/I32)</f>
        <v>9.6153846153846159E-3</v>
      </c>
      <c r="AB32" s="138">
        <f t="shared" ref="AB32:AB37" si="47">IF(I32=0,"NA",Q32/I32)</f>
        <v>0</v>
      </c>
      <c r="AC32" s="299">
        <f t="shared" ref="AC32:AC37" si="48">IF(I32=0,"NA",R32/I32)</f>
        <v>0</v>
      </c>
      <c r="AD32" s="139">
        <f t="shared" si="17"/>
        <v>2.8846153846153848E-2</v>
      </c>
      <c r="AE32" s="128">
        <f>IF(C32=0,"NA",(C32/AQ32)*100000)</f>
        <v>787.89366202271833</v>
      </c>
      <c r="AF32" s="129">
        <f t="shared" ref="AF32:AF37" si="49">IF(C32=0,"NA",(H32/C32)*100000)</f>
        <v>784.92935635792776</v>
      </c>
      <c r="AG32" s="129">
        <f>IF(C32=0,"NA",(C32/AQ32)*100000)</f>
        <v>787.89366202271833</v>
      </c>
      <c r="AH32" s="129">
        <f t="shared" ref="AH32:AH37" si="50">IF(C32=0,"NA",(I32/C32)*100000)</f>
        <v>859.29108485499455</v>
      </c>
      <c r="AI32" s="129">
        <f>IF(I32=0,"NA",(I32/AQ32)*100000)</f>
        <v>6.7702999958987613</v>
      </c>
      <c r="AJ32" s="129">
        <f t="shared" ref="AJ32:AJ37" si="51">IF(C32=0,"NA",(J32/C32)*100000)</f>
        <v>735.35487069321653</v>
      </c>
      <c r="AK32" s="133">
        <f>IF(I32=0,"NA",(J32/AQ32)*100000)</f>
        <v>5.7938144195672088</v>
      </c>
      <c r="AL32" s="134">
        <f t="shared" ref="AL32:AL37" si="52">AM32*7</f>
        <v>1.9945205479452055</v>
      </c>
      <c r="AM32" s="135">
        <f t="shared" ref="AM32:AM37" si="53">I32/365</f>
        <v>0.28493150684931506</v>
      </c>
      <c r="AN32" s="134">
        <f t="shared" ref="AN32:AN37" si="54">AO32*7</f>
        <v>1.7068493150684931</v>
      </c>
      <c r="AO32" s="135">
        <f t="shared" ref="AO32:AO37" si="55">J32/365</f>
        <v>0.24383561643835616</v>
      </c>
      <c r="AP32" s="136"/>
      <c r="AQ32" s="140">
        <f>'Vital Stats'!Q78</f>
        <v>1536121</v>
      </c>
    </row>
    <row r="33" spans="1:43" s="68" customFormat="1" x14ac:dyDescent="0.25">
      <c r="A33" s="142"/>
      <c r="B33" s="169" t="s">
        <v>151</v>
      </c>
      <c r="C33" s="128">
        <f>'Montérégie-Centre-16'!C3</f>
        <v>3848</v>
      </c>
      <c r="D33" s="128">
        <f>'Montérégie-Centre-16'!D3</f>
        <v>571</v>
      </c>
      <c r="E33" s="128">
        <f>'Montérégie-Centre-16'!E3</f>
        <v>9</v>
      </c>
      <c r="F33" s="128">
        <f>'Montérégie-Centre-16'!F3</f>
        <v>1002</v>
      </c>
      <c r="G33" s="130">
        <f>'Montérégie-Centre-16'!G3</f>
        <v>164</v>
      </c>
      <c r="H33" s="128">
        <f>'Montérégie-Centre-16'!H3</f>
        <v>27</v>
      </c>
      <c r="I33" s="128">
        <f>'Montérégie-Centre-16'!I3</f>
        <v>25</v>
      </c>
      <c r="J33" s="128">
        <f>'Montérégie-Centre-16'!J3</f>
        <v>22</v>
      </c>
      <c r="K33" s="130">
        <f>'Montérégie-Centre-16'!K3</f>
        <v>3</v>
      </c>
      <c r="L33" s="128">
        <f>'Montérégie-Centre-16'!L3</f>
        <v>0</v>
      </c>
      <c r="M33" s="128">
        <f>'Montérégie-Centre-16'!M3</f>
        <v>0</v>
      </c>
      <c r="N33" s="128">
        <f>'Montérégie-Centre-16'!N3</f>
        <v>0</v>
      </c>
      <c r="O33" s="128">
        <f>'Montérégie-Centre-16'!O3</f>
        <v>0</v>
      </c>
      <c r="P33" s="128">
        <f>'Montérégie-Centre-16'!P3</f>
        <v>0</v>
      </c>
      <c r="Q33" s="128">
        <f>'Montérégie-Centre-16'!Q3</f>
        <v>0</v>
      </c>
      <c r="R33" s="128">
        <f>'Montérégie-Centre-16'!R3</f>
        <v>0</v>
      </c>
      <c r="S33" s="128">
        <f>'Montérégie-Centre-16'!S3</f>
        <v>3</v>
      </c>
      <c r="T33" s="130"/>
      <c r="U33" s="131">
        <f t="shared" si="45"/>
        <v>0.88</v>
      </c>
      <c r="V33" s="132">
        <f t="shared" si="46"/>
        <v>0.12</v>
      </c>
      <c r="W33" s="138">
        <f t="shared" si="12"/>
        <v>0</v>
      </c>
      <c r="X33" s="138">
        <f t="shared" si="13"/>
        <v>0</v>
      </c>
      <c r="Y33" s="138">
        <f t="shared" si="14"/>
        <v>0</v>
      </c>
      <c r="Z33" s="138">
        <f t="shared" si="15"/>
        <v>0</v>
      </c>
      <c r="AA33" s="138">
        <f>IF(I33=0,"NA",P33/I33)</f>
        <v>0</v>
      </c>
      <c r="AB33" s="138">
        <f t="shared" si="47"/>
        <v>0</v>
      </c>
      <c r="AC33" s="299">
        <f t="shared" si="48"/>
        <v>0</v>
      </c>
      <c r="AD33" s="139">
        <f t="shared" si="17"/>
        <v>0.12</v>
      </c>
      <c r="AE33" s="301"/>
      <c r="AF33" s="129">
        <f t="shared" si="49"/>
        <v>701.66320166320168</v>
      </c>
      <c r="AG33" s="153"/>
      <c r="AH33" s="129">
        <f t="shared" si="50"/>
        <v>649.68814968814968</v>
      </c>
      <c r="AI33" s="153"/>
      <c r="AJ33" s="129">
        <f t="shared" si="51"/>
        <v>571.72557172557174</v>
      </c>
      <c r="AK33" s="156"/>
      <c r="AL33" s="134">
        <f t="shared" si="52"/>
        <v>0.47945205479452052</v>
      </c>
      <c r="AM33" s="135">
        <f t="shared" si="53"/>
        <v>6.8493150684931503E-2</v>
      </c>
      <c r="AN33" s="134">
        <f t="shared" si="54"/>
        <v>0.42191780821917813</v>
      </c>
      <c r="AO33" s="135">
        <f t="shared" si="55"/>
        <v>6.0273972602739728E-2</v>
      </c>
      <c r="AP33" s="136"/>
      <c r="AQ33" s="165"/>
    </row>
    <row r="34" spans="1:43" s="68" customFormat="1" x14ac:dyDescent="0.25">
      <c r="A34" s="142"/>
      <c r="B34" s="169" t="s">
        <v>152</v>
      </c>
      <c r="C34" s="128">
        <f>'Montérégie-Est-16'!C3</f>
        <v>4179</v>
      </c>
      <c r="D34" s="128">
        <f>'Montérégie-Est-16'!D3</f>
        <v>565</v>
      </c>
      <c r="E34" s="128">
        <f>'Montérégie-Est-16'!E3</f>
        <v>1061</v>
      </c>
      <c r="F34" s="128">
        <f>'Montérégie-Est-16'!F3</f>
        <v>2126</v>
      </c>
      <c r="G34" s="130">
        <f>'Montérégie-Est-16'!G3</f>
        <v>427</v>
      </c>
      <c r="H34" s="128">
        <f>'Montérégie-Est-16'!H3</f>
        <v>47</v>
      </c>
      <c r="I34" s="128">
        <f>'Montérégie-Est-16'!I3</f>
        <v>55</v>
      </c>
      <c r="J34" s="128">
        <f>'Montérégie-Est-16'!J3</f>
        <v>46</v>
      </c>
      <c r="K34" s="130">
        <f>'Montérégie-Est-16'!K3</f>
        <v>11</v>
      </c>
      <c r="L34" s="128">
        <f>'Montérégie-Est-16'!L3</f>
        <v>4</v>
      </c>
      <c r="M34" s="128">
        <f>'Montérégie-Est-16'!M3</f>
        <v>2</v>
      </c>
      <c r="N34" s="128">
        <f>'Montérégie-Est-16'!N3</f>
        <v>0</v>
      </c>
      <c r="O34" s="128">
        <f>'Montérégie-Est-16'!O3</f>
        <v>5</v>
      </c>
      <c r="P34" s="128">
        <f>'Montérégie-Est-16'!P3</f>
        <v>0</v>
      </c>
      <c r="Q34" s="128">
        <f>'Montérégie-Est-16'!Q3</f>
        <v>0</v>
      </c>
      <c r="R34" s="128">
        <f>'Montérégie-Est-16'!R3</f>
        <v>0</v>
      </c>
      <c r="S34" s="128">
        <f>'Montérégie-Est-16'!S3</f>
        <v>0</v>
      </c>
      <c r="T34" s="130"/>
      <c r="U34" s="131">
        <f t="shared" si="45"/>
        <v>0.83636363636363631</v>
      </c>
      <c r="V34" s="132">
        <f t="shared" si="46"/>
        <v>0.2</v>
      </c>
      <c r="W34" s="138">
        <f t="shared" si="12"/>
        <v>7.2727272727272724E-2</v>
      </c>
      <c r="X34" s="138">
        <f t="shared" si="13"/>
        <v>3.6363636363636362E-2</v>
      </c>
      <c r="Y34" s="138">
        <f t="shared" si="14"/>
        <v>0</v>
      </c>
      <c r="Z34" s="138">
        <f t="shared" si="15"/>
        <v>9.0909090909090912E-2</v>
      </c>
      <c r="AA34" s="138">
        <f>IF(I34=0,"NA",P34/I34)</f>
        <v>0</v>
      </c>
      <c r="AB34" s="138">
        <f t="shared" si="47"/>
        <v>0</v>
      </c>
      <c r="AC34" s="299">
        <f t="shared" si="48"/>
        <v>0</v>
      </c>
      <c r="AD34" s="139">
        <f t="shared" si="17"/>
        <v>0</v>
      </c>
      <c r="AE34" s="301"/>
      <c r="AF34" s="129">
        <f t="shared" si="49"/>
        <v>1124.6709739172049</v>
      </c>
      <c r="AG34" s="153"/>
      <c r="AH34" s="129">
        <f t="shared" si="50"/>
        <v>1316.104331179708</v>
      </c>
      <c r="AI34" s="153"/>
      <c r="AJ34" s="129">
        <f t="shared" si="51"/>
        <v>1100.7418042593922</v>
      </c>
      <c r="AK34" s="156"/>
      <c r="AL34" s="134">
        <f t="shared" si="52"/>
        <v>1.0547945205479452</v>
      </c>
      <c r="AM34" s="135">
        <f t="shared" si="53"/>
        <v>0.15068493150684931</v>
      </c>
      <c r="AN34" s="134">
        <f t="shared" si="54"/>
        <v>0.88219178082191785</v>
      </c>
      <c r="AO34" s="135">
        <f t="shared" si="55"/>
        <v>0.12602739726027398</v>
      </c>
      <c r="AP34" s="136"/>
      <c r="AQ34" s="164"/>
    </row>
    <row r="35" spans="1:43" s="68" customFormat="1" x14ac:dyDescent="0.25">
      <c r="A35" s="142"/>
      <c r="B35" s="169" t="s">
        <v>153</v>
      </c>
      <c r="C35" s="128">
        <f>'Montérégie-Ouest-16'!C3</f>
        <v>4076</v>
      </c>
      <c r="D35" s="128">
        <f>'Montérégie-Ouest-16'!D3</f>
        <v>591</v>
      </c>
      <c r="E35" s="128">
        <f>'Montérégie-Ouest-16'!E3</f>
        <v>1855</v>
      </c>
      <c r="F35" s="128">
        <f>'Montérégie-Ouest-16'!F3</f>
        <v>1412</v>
      </c>
      <c r="G35" s="130">
        <f>'Montérégie-Ouest-16'!G3</f>
        <v>218</v>
      </c>
      <c r="H35" s="128">
        <f>'Montérégie-Ouest-16'!H3</f>
        <v>21</v>
      </c>
      <c r="I35" s="128">
        <f>'Montérégie-Ouest-16'!I3</f>
        <v>24</v>
      </c>
      <c r="J35" s="128">
        <f>'Montérégie-Ouest-16'!J3</f>
        <v>21</v>
      </c>
      <c r="K35" s="130">
        <f>'Montérégie-Ouest-16'!K3</f>
        <v>3</v>
      </c>
      <c r="L35" s="128">
        <f>'Montérégie-Ouest-16'!L3</f>
        <v>0</v>
      </c>
      <c r="M35" s="128">
        <f>'Montérégie-Ouest-16'!M3</f>
        <v>0</v>
      </c>
      <c r="N35" s="128">
        <f>'Montérégie-Ouest-16'!N3</f>
        <v>0</v>
      </c>
      <c r="O35" s="128">
        <f>'Montérégie-Ouest-16'!O3</f>
        <v>2</v>
      </c>
      <c r="P35" s="128">
        <f>'Montérégie-Ouest-16'!P3</f>
        <v>1</v>
      </c>
      <c r="Q35" s="128">
        <f>'Montérégie-Ouest-16'!Q3</f>
        <v>0</v>
      </c>
      <c r="R35" s="128">
        <f>'Montérégie-Ouest-16'!R3</f>
        <v>0</v>
      </c>
      <c r="S35" s="128">
        <f>'Montérégie-Ouest-16'!S3</f>
        <v>0</v>
      </c>
      <c r="T35" s="130"/>
      <c r="U35" s="131">
        <f t="shared" si="45"/>
        <v>0.875</v>
      </c>
      <c r="V35" s="132">
        <f t="shared" si="46"/>
        <v>0.125</v>
      </c>
      <c r="W35" s="138">
        <f t="shared" si="12"/>
        <v>0</v>
      </c>
      <c r="X35" s="138">
        <f t="shared" si="13"/>
        <v>0</v>
      </c>
      <c r="Y35" s="138">
        <f t="shared" si="14"/>
        <v>0</v>
      </c>
      <c r="Z35" s="138">
        <f t="shared" si="15"/>
        <v>8.3333333333333329E-2</v>
      </c>
      <c r="AA35" s="138">
        <f>IF(I35=0,"NA",P35/I35)</f>
        <v>4.1666666666666664E-2</v>
      </c>
      <c r="AB35" s="138">
        <f t="shared" si="47"/>
        <v>0</v>
      </c>
      <c r="AC35" s="299">
        <f t="shared" si="48"/>
        <v>0</v>
      </c>
      <c r="AD35" s="139">
        <f t="shared" si="17"/>
        <v>0</v>
      </c>
      <c r="AE35" s="301"/>
      <c r="AF35" s="129">
        <f t="shared" si="49"/>
        <v>515.21099116781159</v>
      </c>
      <c r="AG35" s="153"/>
      <c r="AH35" s="129">
        <f t="shared" si="50"/>
        <v>588.81256133464183</v>
      </c>
      <c r="AI35" s="153"/>
      <c r="AJ35" s="129">
        <f t="shared" si="51"/>
        <v>515.21099116781159</v>
      </c>
      <c r="AK35" s="156"/>
      <c r="AL35" s="134">
        <f t="shared" si="52"/>
        <v>0.46027397260273967</v>
      </c>
      <c r="AM35" s="135">
        <f t="shared" si="53"/>
        <v>6.575342465753424E-2</v>
      </c>
      <c r="AN35" s="134">
        <f t="shared" si="54"/>
        <v>0.40273972602739727</v>
      </c>
      <c r="AO35" s="135">
        <f t="shared" si="55"/>
        <v>5.7534246575342465E-2</v>
      </c>
      <c r="AP35" s="136"/>
      <c r="AQ35" s="165"/>
    </row>
    <row r="36" spans="1:43" s="75" customFormat="1" x14ac:dyDescent="0.25">
      <c r="A36" s="142"/>
      <c r="B36" s="201" t="s">
        <v>92</v>
      </c>
      <c r="C36" s="158">
        <f>'Nunavik -17'!C3</f>
        <v>0</v>
      </c>
      <c r="D36" s="158">
        <f>'Nunavik -17'!D3</f>
        <v>0</v>
      </c>
      <c r="E36" s="158">
        <f>'Nunavik -17'!E3</f>
        <v>0</v>
      </c>
      <c r="F36" s="158">
        <f>'Nunavik -17'!F3</f>
        <v>0</v>
      </c>
      <c r="G36" s="9">
        <f>'Nunavik -17'!G3</f>
        <v>0</v>
      </c>
      <c r="H36" s="158">
        <f>'Nunavik -17'!H3</f>
        <v>0</v>
      </c>
      <c r="I36" s="158">
        <f>'Nunavik -17'!I3</f>
        <v>0</v>
      </c>
      <c r="J36" s="158">
        <f>'Nunavik -17'!J3</f>
        <v>0</v>
      </c>
      <c r="K36" s="9">
        <f>'Nunavik -17'!K3</f>
        <v>0</v>
      </c>
      <c r="L36" s="158">
        <f>'Nunavik -17'!L3</f>
        <v>0</v>
      </c>
      <c r="M36" s="158">
        <f>'Nunavik -17'!M3</f>
        <v>0</v>
      </c>
      <c r="N36" s="158">
        <f>'Nunavik -17'!N3</f>
        <v>0</v>
      </c>
      <c r="O36" s="158">
        <f>'Nunavik -17'!O3</f>
        <v>0</v>
      </c>
      <c r="P36" s="158">
        <f>'Nunavik -17'!P3</f>
        <v>0</v>
      </c>
      <c r="Q36" s="158">
        <f>'Nunavik -17'!Q3</f>
        <v>0</v>
      </c>
      <c r="R36" s="158">
        <f>'Nunavik -17'!R3</f>
        <v>0</v>
      </c>
      <c r="S36" s="158">
        <f>'Nunavik -17'!S3</f>
        <v>0</v>
      </c>
      <c r="T36" s="127"/>
      <c r="U36" s="40" t="str">
        <f t="shared" si="45"/>
        <v>NA</v>
      </c>
      <c r="V36" s="41" t="str">
        <f t="shared" si="46"/>
        <v>NA</v>
      </c>
      <c r="W36" s="42" t="str">
        <f t="shared" si="12"/>
        <v>NA</v>
      </c>
      <c r="X36" s="42" t="str">
        <f t="shared" si="13"/>
        <v>NA</v>
      </c>
      <c r="Y36" s="42" t="str">
        <f t="shared" si="14"/>
        <v>NA</v>
      </c>
      <c r="Z36" s="42" t="str">
        <f t="shared" si="15"/>
        <v>NA</v>
      </c>
      <c r="AA36" s="8" t="str">
        <f>+IF(I36=0,"NA",P29/I36)</f>
        <v>NA</v>
      </c>
      <c r="AB36" s="42" t="str">
        <f t="shared" si="47"/>
        <v>NA</v>
      </c>
      <c r="AC36" s="298" t="str">
        <f t="shared" si="48"/>
        <v>NA</v>
      </c>
      <c r="AD36" s="44" t="str">
        <f t="shared" si="17"/>
        <v>NA</v>
      </c>
      <c r="AE36" s="7" t="str">
        <f>IF(C36=0,"NA",(C36/AQ36)*100000)</f>
        <v>NA</v>
      </c>
      <c r="AF36" s="8" t="str">
        <f t="shared" si="49"/>
        <v>NA</v>
      </c>
      <c r="AG36" s="8" t="str">
        <f>IF(C36=0,"NA",(C36/AQ36)*100000)</f>
        <v>NA</v>
      </c>
      <c r="AH36" s="8" t="str">
        <f t="shared" si="50"/>
        <v>NA</v>
      </c>
      <c r="AI36" s="8" t="str">
        <f>IF(I36=0,"NA",(I36/AQ36)*100000)</f>
        <v>NA</v>
      </c>
      <c r="AJ36" s="8" t="str">
        <f t="shared" si="51"/>
        <v>NA</v>
      </c>
      <c r="AK36" s="10" t="str">
        <f>IF(I36=0,"NA",(J36/AQ36)*100000)</f>
        <v>NA</v>
      </c>
      <c r="AL36" s="116">
        <f t="shared" si="52"/>
        <v>0</v>
      </c>
      <c r="AM36" s="117">
        <f t="shared" si="53"/>
        <v>0</v>
      </c>
      <c r="AN36" s="116">
        <f t="shared" si="54"/>
        <v>0</v>
      </c>
      <c r="AO36" s="117">
        <f t="shared" si="55"/>
        <v>0</v>
      </c>
      <c r="AP36" s="159"/>
      <c r="AQ36" s="106">
        <f>'Nunavik -17'!AQ3</f>
        <v>12000</v>
      </c>
    </row>
    <row r="37" spans="1:43" s="75" customFormat="1" x14ac:dyDescent="0.25">
      <c r="A37" s="142"/>
      <c r="B37" s="201" t="s">
        <v>157</v>
      </c>
      <c r="C37" s="158">
        <f>'T-Cries-de-la-Baie-James-18'!C3</f>
        <v>0</v>
      </c>
      <c r="D37" s="158">
        <f>'T-Cries-de-la-Baie-James-18'!D3</f>
        <v>0</v>
      </c>
      <c r="E37" s="158">
        <f>'T-Cries-de-la-Baie-James-18'!E3</f>
        <v>0</v>
      </c>
      <c r="F37" s="158">
        <f>'T-Cries-de-la-Baie-James-18'!F3</f>
        <v>0</v>
      </c>
      <c r="G37" s="9">
        <f>'T-Cries-de-la-Baie-James-18'!G3</f>
        <v>0</v>
      </c>
      <c r="H37" s="158">
        <f>'T-Cries-de-la-Baie-James-18'!H3</f>
        <v>0</v>
      </c>
      <c r="I37" s="158">
        <f>'T-Cries-de-la-Baie-James-18'!I3</f>
        <v>0</v>
      </c>
      <c r="J37" s="158">
        <f>'T-Cries-de-la-Baie-James-18'!J3</f>
        <v>0</v>
      </c>
      <c r="K37" s="9">
        <f>'T-Cries-de-la-Baie-James-18'!K3</f>
        <v>0</v>
      </c>
      <c r="L37" s="158">
        <f>'T-Cries-de-la-Baie-James-18'!L3</f>
        <v>0</v>
      </c>
      <c r="M37" s="158">
        <f>'T-Cries-de-la-Baie-James-18'!M3</f>
        <v>0</v>
      </c>
      <c r="N37" s="158">
        <f>'T-Cries-de-la-Baie-James-18'!N3</f>
        <v>0</v>
      </c>
      <c r="O37" s="158">
        <f>'T-Cries-de-la-Baie-James-18'!O3</f>
        <v>0</v>
      </c>
      <c r="P37" s="158">
        <f>'T-Cries-de-la-Baie-James-18'!P3</f>
        <v>0</v>
      </c>
      <c r="Q37" s="158">
        <f>'T-Cries-de-la-Baie-James-18'!Q3</f>
        <v>0</v>
      </c>
      <c r="R37" s="158">
        <f>'T-Cries-de-la-Baie-James-18'!R3</f>
        <v>0</v>
      </c>
      <c r="S37" s="158">
        <f>'T-Cries-de-la-Baie-James-18'!S3</f>
        <v>0</v>
      </c>
      <c r="T37" s="127"/>
      <c r="U37" s="40" t="str">
        <f t="shared" si="45"/>
        <v>NA</v>
      </c>
      <c r="V37" s="41" t="str">
        <f t="shared" si="46"/>
        <v>NA</v>
      </c>
      <c r="W37" s="42" t="str">
        <f t="shared" si="12"/>
        <v>NA</v>
      </c>
      <c r="X37" s="42" t="str">
        <f t="shared" si="13"/>
        <v>NA</v>
      </c>
      <c r="Y37" s="42" t="str">
        <f t="shared" si="14"/>
        <v>NA</v>
      </c>
      <c r="Z37" s="42" t="str">
        <f t="shared" si="15"/>
        <v>NA</v>
      </c>
      <c r="AA37" s="8" t="str">
        <f>+IF(I37=0,"NA",P30/I37)</f>
        <v>NA</v>
      </c>
      <c r="AB37" s="42" t="str">
        <f t="shared" si="47"/>
        <v>NA</v>
      </c>
      <c r="AC37" s="298" t="str">
        <f t="shared" si="48"/>
        <v>NA</v>
      </c>
      <c r="AD37" s="44" t="str">
        <f t="shared" si="17"/>
        <v>NA</v>
      </c>
      <c r="AE37" s="7" t="str">
        <f>IF(C37=0,"NA",(C37/AQ37)*100000)</f>
        <v>NA</v>
      </c>
      <c r="AF37" s="8" t="str">
        <f t="shared" si="49"/>
        <v>NA</v>
      </c>
      <c r="AG37" s="8" t="str">
        <f>IF(C37=0,"NA",(C37/AQ37)*100000)</f>
        <v>NA</v>
      </c>
      <c r="AH37" s="8" t="str">
        <f t="shared" si="50"/>
        <v>NA</v>
      </c>
      <c r="AI37" s="8" t="str">
        <f>IF(I37=0,"NA",(I37/AQ37)*100000)</f>
        <v>NA</v>
      </c>
      <c r="AJ37" s="8" t="str">
        <f t="shared" si="51"/>
        <v>NA</v>
      </c>
      <c r="AK37" s="10" t="str">
        <f>IF(I37=0,"NA",(J37/AQ37)*100000)</f>
        <v>NA</v>
      </c>
      <c r="AL37" s="116">
        <f t="shared" si="52"/>
        <v>0</v>
      </c>
      <c r="AM37" s="117">
        <f t="shared" si="53"/>
        <v>0</v>
      </c>
      <c r="AN37" s="116">
        <f t="shared" si="54"/>
        <v>0</v>
      </c>
      <c r="AO37" s="117">
        <f t="shared" si="55"/>
        <v>0</v>
      </c>
      <c r="AP37" s="159"/>
      <c r="AQ37" s="106">
        <f>'T-Cries-de-la-Baie-James-18'!AQ3</f>
        <v>18563</v>
      </c>
    </row>
    <row r="38" spans="1:43" x14ac:dyDescent="0.25">
      <c r="A38" s="142"/>
      <c r="B38" s="142"/>
      <c r="C38" s="7"/>
      <c r="D38" s="8"/>
      <c r="E38" s="8"/>
      <c r="F38" s="8"/>
      <c r="G38" s="9"/>
      <c r="H38" s="7"/>
      <c r="I38" s="8"/>
      <c r="J38" s="8"/>
      <c r="K38" s="9"/>
      <c r="L38" s="7"/>
      <c r="M38" s="8"/>
      <c r="N38" s="8"/>
      <c r="O38" s="8"/>
      <c r="P38" s="8"/>
      <c r="Q38" s="8"/>
      <c r="R38" s="8"/>
      <c r="S38" s="205"/>
      <c r="T38" s="9"/>
      <c r="U38" s="8"/>
      <c r="V38" s="9"/>
      <c r="W38" s="7"/>
      <c r="X38" s="8"/>
      <c r="Y38" s="8"/>
      <c r="Z38" s="8"/>
      <c r="AA38" s="8"/>
      <c r="AB38" s="8"/>
      <c r="AC38" s="205"/>
      <c r="AD38" s="9"/>
      <c r="AE38" s="7"/>
      <c r="AF38" s="8"/>
      <c r="AG38" s="8"/>
      <c r="AH38" s="8"/>
      <c r="AI38" s="8"/>
      <c r="AJ38" s="8"/>
      <c r="AK38" s="10"/>
      <c r="AL38" s="113"/>
      <c r="AM38" s="14"/>
      <c r="AN38" s="113"/>
      <c r="AO38" s="14"/>
      <c r="AP38" s="105"/>
      <c r="AQ38" s="109"/>
    </row>
    <row r="39" spans="1:43" x14ac:dyDescent="0.25">
      <c r="C39" s="7"/>
      <c r="D39" s="8"/>
      <c r="E39" s="8"/>
      <c r="F39" s="8"/>
      <c r="G39" s="9"/>
      <c r="H39" s="7"/>
      <c r="I39" s="8"/>
      <c r="J39" s="8"/>
      <c r="K39" s="9"/>
      <c r="L39" s="7"/>
      <c r="M39" s="8"/>
      <c r="N39" s="8"/>
      <c r="O39" s="8"/>
      <c r="P39" s="8"/>
      <c r="Q39" s="8"/>
      <c r="R39" s="8"/>
      <c r="S39" s="205"/>
      <c r="T39" s="9"/>
      <c r="U39" s="8"/>
      <c r="V39" s="9"/>
      <c r="W39" s="7"/>
      <c r="X39" s="8"/>
      <c r="Y39" s="8"/>
      <c r="Z39" s="8"/>
      <c r="AA39" s="8"/>
      <c r="AB39" s="8"/>
      <c r="AC39" s="205"/>
      <c r="AD39" s="9"/>
      <c r="AE39" s="7"/>
      <c r="AF39" s="8"/>
      <c r="AG39" s="8"/>
      <c r="AH39" s="8"/>
      <c r="AI39" s="8"/>
      <c r="AJ39" s="8"/>
      <c r="AK39" s="10"/>
      <c r="AL39" s="113"/>
      <c r="AM39" s="14"/>
      <c r="AN39" s="113"/>
      <c r="AO39" s="14"/>
      <c r="AP39" s="105"/>
      <c r="AQ39" s="109"/>
    </row>
    <row r="40" spans="1:43" x14ac:dyDescent="0.25">
      <c r="C40" s="7"/>
      <c r="D40" s="8"/>
      <c r="E40" s="8"/>
      <c r="F40" s="8"/>
      <c r="G40" s="9"/>
      <c r="H40" s="7"/>
      <c r="I40" s="8"/>
      <c r="J40" s="8"/>
      <c r="K40" s="9"/>
      <c r="L40" s="7"/>
      <c r="M40" s="8"/>
      <c r="N40" s="8"/>
      <c r="O40" s="8"/>
      <c r="P40" s="8"/>
      <c r="Q40" s="8"/>
      <c r="R40" s="8"/>
      <c r="S40" s="205"/>
      <c r="T40" s="9"/>
      <c r="U40" s="8"/>
      <c r="V40" s="9"/>
      <c r="W40" s="7"/>
      <c r="X40" s="8"/>
      <c r="Y40" s="8"/>
      <c r="Z40" s="8"/>
      <c r="AA40" s="8"/>
      <c r="AB40" s="8"/>
      <c r="AC40" s="205"/>
      <c r="AD40" s="9"/>
      <c r="AE40" s="7"/>
      <c r="AF40" s="8"/>
      <c r="AG40" s="8"/>
      <c r="AH40" s="8"/>
      <c r="AI40" s="8"/>
      <c r="AJ40" s="8"/>
      <c r="AK40" s="10"/>
      <c r="AL40" s="113"/>
      <c r="AM40" s="14"/>
      <c r="AN40" s="113"/>
      <c r="AO40" s="14"/>
      <c r="AP40" s="105"/>
      <c r="AQ40" s="109"/>
    </row>
    <row r="41" spans="1:43" x14ac:dyDescent="0.25">
      <c r="C41" s="7"/>
      <c r="D41" s="8"/>
      <c r="E41" s="8"/>
      <c r="F41" s="8"/>
      <c r="G41" s="9"/>
      <c r="H41" s="7"/>
      <c r="I41" s="8"/>
      <c r="J41" s="8"/>
      <c r="K41" s="9"/>
      <c r="L41" s="7"/>
      <c r="M41" s="8"/>
      <c r="N41" s="8"/>
      <c r="O41" s="8"/>
      <c r="P41" s="8"/>
      <c r="Q41" s="8"/>
      <c r="R41" s="8"/>
      <c r="S41" s="205"/>
      <c r="T41" s="9"/>
      <c r="U41" s="8"/>
      <c r="V41" s="9"/>
      <c r="W41" s="7"/>
      <c r="X41" s="8"/>
      <c r="Y41" s="8"/>
      <c r="Z41" s="8"/>
      <c r="AA41" s="8"/>
      <c r="AB41" s="8"/>
      <c r="AC41" s="205"/>
      <c r="AD41" s="9"/>
      <c r="AE41" s="7"/>
      <c r="AF41" s="8"/>
      <c r="AG41" s="8"/>
      <c r="AH41" s="8"/>
      <c r="AI41" s="8"/>
      <c r="AJ41" s="8"/>
      <c r="AK41" s="10"/>
      <c r="AL41" s="113"/>
      <c r="AM41" s="14"/>
      <c r="AN41" s="113"/>
      <c r="AO41" s="14"/>
      <c r="AP41" s="105"/>
      <c r="AQ41" s="109"/>
    </row>
    <row r="42" spans="1:43" x14ac:dyDescent="0.25">
      <c r="C42" s="7"/>
      <c r="D42" s="8"/>
      <c r="E42" s="8"/>
      <c r="F42" s="8"/>
      <c r="G42" s="9"/>
      <c r="H42" s="7"/>
      <c r="I42" s="8"/>
      <c r="J42" s="8"/>
      <c r="K42" s="9"/>
      <c r="L42" s="7"/>
      <c r="M42" s="8"/>
      <c r="N42" s="8"/>
      <c r="O42" s="8"/>
      <c r="P42" s="8"/>
      <c r="Q42" s="8"/>
      <c r="R42" s="8"/>
      <c r="S42" s="205"/>
      <c r="T42" s="9"/>
      <c r="U42" s="8"/>
      <c r="V42" s="9"/>
      <c r="W42" s="7"/>
      <c r="X42" s="8"/>
      <c r="Y42" s="8"/>
      <c r="Z42" s="8"/>
      <c r="AA42" s="8"/>
      <c r="AB42" s="8"/>
      <c r="AC42" s="205"/>
      <c r="AD42" s="9"/>
      <c r="AE42" s="7"/>
      <c r="AF42" s="8"/>
      <c r="AG42" s="8"/>
      <c r="AH42" s="8"/>
      <c r="AI42" s="8"/>
      <c r="AJ42" s="8"/>
      <c r="AK42" s="10"/>
      <c r="AL42" s="113"/>
      <c r="AM42" s="14"/>
      <c r="AN42" s="113"/>
      <c r="AO42" s="14"/>
      <c r="AP42" s="105"/>
      <c r="AQ42" s="109"/>
    </row>
    <row r="43" spans="1:43" x14ac:dyDescent="0.25">
      <c r="C43" s="7"/>
      <c r="D43" s="8"/>
      <c r="E43" s="8"/>
      <c r="F43" s="8"/>
      <c r="G43" s="9"/>
      <c r="H43" s="7"/>
      <c r="I43" s="8"/>
      <c r="J43" s="8"/>
      <c r="K43" s="9"/>
      <c r="L43" s="7"/>
      <c r="M43" s="8"/>
      <c r="N43" s="8"/>
      <c r="O43" s="8"/>
      <c r="P43" s="8"/>
      <c r="Q43" s="8"/>
      <c r="R43" s="8"/>
      <c r="S43" s="205"/>
      <c r="T43" s="9"/>
      <c r="U43" s="8"/>
      <c r="V43" s="9"/>
      <c r="W43" s="7"/>
      <c r="X43" s="8"/>
      <c r="Y43" s="8"/>
      <c r="Z43" s="8"/>
      <c r="AA43" s="8"/>
      <c r="AB43" s="8"/>
      <c r="AC43" s="205"/>
      <c r="AD43" s="9"/>
      <c r="AE43" s="7"/>
      <c r="AF43" s="8"/>
      <c r="AG43" s="8"/>
      <c r="AH43" s="8"/>
      <c r="AI43" s="8"/>
      <c r="AJ43" s="8"/>
      <c r="AK43" s="10"/>
      <c r="AL43" s="113"/>
      <c r="AM43" s="14"/>
      <c r="AN43" s="113"/>
      <c r="AO43" s="14"/>
      <c r="AP43" s="105"/>
      <c r="AQ43" s="109"/>
    </row>
    <row r="44" spans="1:43" x14ac:dyDescent="0.25">
      <c r="C44" s="7"/>
      <c r="D44" s="8"/>
      <c r="E44" s="8"/>
      <c r="F44" s="8"/>
      <c r="G44" s="9"/>
      <c r="H44" s="7"/>
      <c r="I44" s="8"/>
      <c r="J44" s="8"/>
      <c r="K44" s="9"/>
      <c r="L44" s="7"/>
      <c r="M44" s="8"/>
      <c r="N44" s="8"/>
      <c r="O44" s="8"/>
      <c r="P44" s="8"/>
      <c r="Q44" s="8"/>
      <c r="R44" s="8"/>
      <c r="S44" s="205"/>
      <c r="T44" s="9"/>
      <c r="U44" s="8"/>
      <c r="V44" s="9"/>
      <c r="W44" s="7"/>
      <c r="X44" s="8"/>
      <c r="Y44" s="8"/>
      <c r="Z44" s="8"/>
      <c r="AA44" s="8"/>
      <c r="AB44" s="8"/>
      <c r="AC44" s="205"/>
      <c r="AD44" s="9"/>
      <c r="AE44" s="7"/>
      <c r="AF44" s="8"/>
      <c r="AG44" s="8"/>
      <c r="AH44" s="8"/>
      <c r="AI44" s="8"/>
      <c r="AJ44" s="8"/>
      <c r="AK44" s="10"/>
      <c r="AL44" s="113"/>
      <c r="AM44" s="14"/>
      <c r="AN44" s="113"/>
      <c r="AO44" s="14"/>
      <c r="AP44" s="105"/>
      <c r="AQ44" s="109"/>
    </row>
    <row r="45" spans="1:43" x14ac:dyDescent="0.25">
      <c r="C45" s="7"/>
      <c r="D45" s="8"/>
      <c r="E45" s="8"/>
      <c r="F45" s="8"/>
      <c r="G45" s="9"/>
      <c r="H45" s="7"/>
      <c r="I45" s="8"/>
      <c r="J45" s="8"/>
      <c r="K45" s="9"/>
      <c r="L45" s="7"/>
      <c r="M45" s="8"/>
      <c r="N45" s="8"/>
      <c r="O45" s="8"/>
      <c r="P45" s="8"/>
      <c r="Q45" s="8"/>
      <c r="R45" s="8"/>
      <c r="S45" s="205"/>
      <c r="T45" s="9"/>
      <c r="U45" s="8"/>
      <c r="V45" s="9"/>
      <c r="W45" s="7"/>
      <c r="X45" s="8"/>
      <c r="Y45" s="8"/>
      <c r="Z45" s="8"/>
      <c r="AA45" s="8"/>
      <c r="AB45" s="8"/>
      <c r="AC45" s="205"/>
      <c r="AD45" s="9"/>
      <c r="AE45" s="7"/>
      <c r="AF45" s="8"/>
      <c r="AG45" s="8"/>
      <c r="AH45" s="8"/>
      <c r="AI45" s="8"/>
      <c r="AJ45" s="8"/>
      <c r="AK45" s="10"/>
      <c r="AL45" s="113"/>
      <c r="AM45" s="14"/>
      <c r="AN45" s="113"/>
      <c r="AO45" s="14"/>
      <c r="AP45" s="105"/>
      <c r="AQ45" s="109"/>
    </row>
    <row r="46" spans="1:43" x14ac:dyDescent="0.25">
      <c r="C46" s="7"/>
      <c r="D46" s="8"/>
      <c r="E46" s="8"/>
      <c r="F46" s="8"/>
      <c r="G46" s="9"/>
      <c r="H46" s="7"/>
      <c r="I46" s="8"/>
      <c r="J46" s="8"/>
      <c r="K46" s="9"/>
      <c r="L46" s="7"/>
      <c r="M46" s="8"/>
      <c r="N46" s="8"/>
      <c r="O46" s="8"/>
      <c r="P46" s="8"/>
      <c r="Q46" s="8"/>
      <c r="R46" s="8"/>
      <c r="S46" s="205"/>
      <c r="T46" s="9"/>
      <c r="U46" s="8"/>
      <c r="V46" s="9"/>
      <c r="W46" s="7"/>
      <c r="X46" s="8"/>
      <c r="Y46" s="8"/>
      <c r="Z46" s="8"/>
      <c r="AA46" s="8"/>
      <c r="AB46" s="8"/>
      <c r="AC46" s="205"/>
      <c r="AD46" s="9"/>
      <c r="AE46" s="7"/>
      <c r="AF46" s="8"/>
      <c r="AG46" s="8"/>
      <c r="AH46" s="8"/>
      <c r="AI46" s="8"/>
      <c r="AJ46" s="8"/>
      <c r="AK46" s="10"/>
      <c r="AL46" s="113"/>
      <c r="AM46" s="14"/>
      <c r="AN46" s="113"/>
      <c r="AO46" s="14"/>
      <c r="AP46" s="105"/>
      <c r="AQ46" s="109"/>
    </row>
    <row r="47" spans="1:43" x14ac:dyDescent="0.25">
      <c r="C47" s="7"/>
      <c r="D47" s="8"/>
      <c r="E47" s="8"/>
      <c r="F47" s="8"/>
      <c r="G47" s="9"/>
      <c r="H47" s="7"/>
      <c r="I47" s="8"/>
      <c r="J47" s="8"/>
      <c r="K47" s="9"/>
      <c r="L47" s="7"/>
      <c r="M47" s="8"/>
      <c r="N47" s="8"/>
      <c r="O47" s="8"/>
      <c r="P47" s="8"/>
      <c r="Q47" s="8"/>
      <c r="R47" s="8"/>
      <c r="S47" s="205"/>
      <c r="T47" s="9"/>
      <c r="U47" s="8"/>
      <c r="V47" s="9"/>
      <c r="W47" s="7"/>
      <c r="X47" s="8"/>
      <c r="Y47" s="8"/>
      <c r="Z47" s="8"/>
      <c r="AA47" s="8"/>
      <c r="AB47" s="8"/>
      <c r="AC47" s="205"/>
      <c r="AD47" s="9"/>
      <c r="AE47" s="7"/>
      <c r="AF47" s="8"/>
      <c r="AG47" s="8"/>
      <c r="AH47" s="8"/>
      <c r="AI47" s="8"/>
      <c r="AJ47" s="8"/>
      <c r="AK47" s="10"/>
      <c r="AL47" s="113"/>
      <c r="AM47" s="14"/>
      <c r="AN47" s="113"/>
      <c r="AO47" s="14"/>
      <c r="AP47" s="105"/>
      <c r="AQ47" s="109"/>
    </row>
    <row r="48" spans="1:43" x14ac:dyDescent="0.25">
      <c r="C48" s="7"/>
      <c r="D48" s="8"/>
      <c r="E48" s="8"/>
      <c r="F48" s="8"/>
      <c r="G48" s="9"/>
      <c r="H48" s="7"/>
      <c r="I48" s="8"/>
      <c r="J48" s="8"/>
      <c r="K48" s="9"/>
      <c r="L48" s="7"/>
      <c r="M48" s="8"/>
      <c r="N48" s="8"/>
      <c r="O48" s="8"/>
      <c r="P48" s="8"/>
      <c r="Q48" s="8"/>
      <c r="R48" s="8"/>
      <c r="S48" s="205"/>
      <c r="T48" s="9"/>
      <c r="U48" s="8"/>
      <c r="V48" s="9"/>
      <c r="W48" s="7"/>
      <c r="X48" s="8"/>
      <c r="Y48" s="8"/>
      <c r="Z48" s="8"/>
      <c r="AA48" s="8"/>
      <c r="AB48" s="8"/>
      <c r="AC48" s="205"/>
      <c r="AD48" s="9"/>
      <c r="AE48" s="7"/>
      <c r="AF48" s="8"/>
      <c r="AG48" s="8"/>
      <c r="AH48" s="8"/>
      <c r="AI48" s="8"/>
      <c r="AJ48" s="8"/>
      <c r="AK48" s="10"/>
      <c r="AL48" s="113"/>
      <c r="AM48" s="14"/>
      <c r="AN48" s="113"/>
      <c r="AO48" s="14"/>
      <c r="AP48" s="105"/>
      <c r="AQ48" s="109"/>
    </row>
    <row r="49" spans="3:43" x14ac:dyDescent="0.25">
      <c r="C49" s="7"/>
      <c r="D49" s="8"/>
      <c r="E49" s="8"/>
      <c r="F49" s="8"/>
      <c r="G49" s="9"/>
      <c r="H49" s="7"/>
      <c r="I49" s="8"/>
      <c r="J49" s="8"/>
      <c r="K49" s="9"/>
      <c r="L49" s="7"/>
      <c r="M49" s="8"/>
      <c r="N49" s="8"/>
      <c r="O49" s="8"/>
      <c r="P49" s="8"/>
      <c r="Q49" s="8"/>
      <c r="R49" s="8"/>
      <c r="S49" s="205"/>
      <c r="T49" s="9"/>
      <c r="U49" s="8"/>
      <c r="V49" s="9"/>
      <c r="W49" s="7"/>
      <c r="X49" s="8"/>
      <c r="Y49" s="8"/>
      <c r="Z49" s="8"/>
      <c r="AA49" s="8"/>
      <c r="AB49" s="8"/>
      <c r="AC49" s="205"/>
      <c r="AD49" s="9"/>
      <c r="AE49" s="7"/>
      <c r="AF49" s="8"/>
      <c r="AG49" s="8"/>
      <c r="AH49" s="8"/>
      <c r="AI49" s="8"/>
      <c r="AJ49" s="8"/>
      <c r="AK49" s="10"/>
      <c r="AL49" s="113"/>
      <c r="AM49" s="14"/>
      <c r="AN49" s="113"/>
      <c r="AO49" s="14"/>
      <c r="AP49" s="105"/>
      <c r="AQ49" s="109"/>
    </row>
    <row r="50" spans="3:43" x14ac:dyDescent="0.25">
      <c r="C50" s="7"/>
      <c r="D50" s="8"/>
      <c r="E50" s="8"/>
      <c r="F50" s="8"/>
      <c r="G50" s="8"/>
      <c r="H50" s="8"/>
      <c r="I50" s="8"/>
      <c r="J50" s="8"/>
      <c r="K50" s="9"/>
      <c r="L50" s="7"/>
      <c r="M50" s="8"/>
      <c r="N50" s="8"/>
      <c r="O50" s="8"/>
      <c r="P50" s="8"/>
      <c r="Q50" s="8"/>
      <c r="R50" s="8"/>
      <c r="S50" s="205"/>
      <c r="T50" s="9"/>
      <c r="U50" s="8"/>
      <c r="V50" s="9"/>
      <c r="W50" s="7"/>
      <c r="X50" s="8"/>
      <c r="Y50" s="8"/>
      <c r="Z50" s="8"/>
      <c r="AA50" s="8"/>
      <c r="AB50" s="8"/>
      <c r="AC50" s="205"/>
      <c r="AD50" s="9"/>
      <c r="AE50" s="7"/>
      <c r="AF50" s="8"/>
      <c r="AG50" s="8"/>
      <c r="AH50" s="8"/>
      <c r="AI50" s="8"/>
      <c r="AJ50" s="8"/>
      <c r="AK50" s="10"/>
      <c r="AL50" s="113"/>
      <c r="AM50" s="14"/>
      <c r="AN50" s="113"/>
      <c r="AO50" s="14"/>
      <c r="AP50" s="105"/>
      <c r="AQ50" s="109"/>
    </row>
    <row r="51" spans="3:43" x14ac:dyDescent="0.25">
      <c r="C51" s="7"/>
      <c r="D51" s="8"/>
      <c r="E51" s="8"/>
      <c r="F51" s="8"/>
      <c r="G51" s="8"/>
      <c r="H51" s="8"/>
      <c r="I51" s="8"/>
      <c r="J51" s="8"/>
      <c r="K51" s="9"/>
      <c r="L51" s="7"/>
      <c r="M51" s="8"/>
      <c r="N51" s="8"/>
      <c r="O51" s="8"/>
      <c r="P51" s="8"/>
      <c r="Q51" s="8"/>
      <c r="R51" s="8"/>
      <c r="S51" s="205"/>
      <c r="T51" s="9"/>
      <c r="U51" s="8"/>
      <c r="V51" s="9"/>
      <c r="W51" s="7"/>
      <c r="X51" s="8"/>
      <c r="Y51" s="8"/>
      <c r="Z51" s="8"/>
      <c r="AA51" s="8"/>
      <c r="AB51" s="8"/>
      <c r="AC51" s="205"/>
      <c r="AD51" s="9"/>
      <c r="AE51" s="7"/>
      <c r="AF51" s="8"/>
      <c r="AG51" s="8"/>
      <c r="AH51" s="8"/>
      <c r="AI51" s="8"/>
      <c r="AJ51" s="8"/>
      <c r="AK51" s="10"/>
      <c r="AL51" s="113"/>
      <c r="AM51" s="14"/>
      <c r="AN51" s="113"/>
      <c r="AO51" s="14"/>
      <c r="AP51" s="105"/>
      <c r="AQ51" s="109"/>
    </row>
    <row r="52" spans="3:43" x14ac:dyDescent="0.25">
      <c r="C52" s="7"/>
      <c r="D52" s="8"/>
      <c r="E52" s="8"/>
      <c r="F52" s="8"/>
      <c r="G52" s="8"/>
      <c r="H52" s="8"/>
      <c r="I52" s="8"/>
      <c r="J52" s="8"/>
      <c r="K52" s="9"/>
      <c r="L52" s="7"/>
      <c r="M52" s="8"/>
      <c r="N52" s="8"/>
      <c r="O52" s="8"/>
      <c r="P52" s="8"/>
      <c r="Q52" s="8"/>
      <c r="R52" s="8"/>
      <c r="S52" s="205"/>
      <c r="T52" s="9"/>
      <c r="U52" s="8"/>
      <c r="V52" s="9"/>
      <c r="W52" s="7"/>
      <c r="X52" s="8"/>
      <c r="Y52" s="8"/>
      <c r="Z52" s="8"/>
      <c r="AA52" s="8"/>
      <c r="AB52" s="8"/>
      <c r="AC52" s="205"/>
      <c r="AD52" s="9"/>
      <c r="AE52" s="7"/>
      <c r="AF52" s="8"/>
      <c r="AG52" s="8"/>
      <c r="AH52" s="8"/>
      <c r="AI52" s="8"/>
      <c r="AJ52" s="8"/>
      <c r="AK52" s="10"/>
      <c r="AL52" s="113"/>
      <c r="AM52" s="14"/>
      <c r="AN52" s="113"/>
      <c r="AO52" s="14"/>
      <c r="AP52" s="105"/>
      <c r="AQ52" s="109"/>
    </row>
    <row r="53" spans="3:43" x14ac:dyDescent="0.25">
      <c r="C53" s="7"/>
      <c r="D53" s="8"/>
      <c r="E53" s="8"/>
      <c r="F53" s="8"/>
      <c r="G53" s="8"/>
      <c r="H53" s="8"/>
      <c r="I53" s="8"/>
      <c r="J53" s="8"/>
      <c r="K53" s="9"/>
      <c r="L53" s="7"/>
      <c r="M53" s="8"/>
      <c r="N53" s="8"/>
      <c r="O53" s="8"/>
      <c r="P53" s="8"/>
      <c r="Q53" s="8"/>
      <c r="R53" s="8"/>
      <c r="S53" s="205"/>
      <c r="T53" s="9"/>
      <c r="U53" s="8"/>
      <c r="V53" s="9"/>
      <c r="W53" s="7"/>
      <c r="X53" s="8"/>
      <c r="Y53" s="8"/>
      <c r="Z53" s="8"/>
      <c r="AA53" s="8"/>
      <c r="AB53" s="8"/>
      <c r="AC53" s="205"/>
      <c r="AD53" s="9"/>
      <c r="AE53" s="7"/>
      <c r="AF53" s="8"/>
      <c r="AG53" s="8"/>
      <c r="AH53" s="8"/>
      <c r="AI53" s="8"/>
      <c r="AJ53" s="8"/>
      <c r="AK53" s="10"/>
      <c r="AL53" s="113"/>
      <c r="AM53" s="14"/>
      <c r="AN53" s="113"/>
      <c r="AO53" s="14"/>
      <c r="AP53" s="105"/>
      <c r="AQ53" s="109"/>
    </row>
    <row r="54" spans="3:43" x14ac:dyDescent="0.25">
      <c r="C54" s="7"/>
      <c r="D54" s="8"/>
      <c r="E54" s="8"/>
      <c r="F54" s="8"/>
      <c r="G54" s="8"/>
      <c r="H54" s="8"/>
      <c r="I54" s="8"/>
      <c r="J54" s="8"/>
      <c r="K54" s="9"/>
      <c r="L54" s="7"/>
      <c r="M54" s="8"/>
      <c r="N54" s="8"/>
      <c r="O54" s="8"/>
      <c r="P54" s="8"/>
      <c r="Q54" s="8"/>
      <c r="R54" s="8"/>
      <c r="S54" s="205"/>
      <c r="T54" s="9"/>
      <c r="U54" s="8"/>
      <c r="V54" s="9"/>
      <c r="W54" s="7"/>
      <c r="X54" s="8"/>
      <c r="Y54" s="8"/>
      <c r="Z54" s="8"/>
      <c r="AA54" s="8"/>
      <c r="AB54" s="8"/>
      <c r="AC54" s="205"/>
      <c r="AD54" s="9"/>
      <c r="AE54" s="7"/>
      <c r="AF54" s="8"/>
      <c r="AG54" s="8"/>
      <c r="AH54" s="8"/>
      <c r="AI54" s="8"/>
      <c r="AJ54" s="8"/>
      <c r="AK54" s="10"/>
      <c r="AL54" s="113"/>
      <c r="AM54" s="14"/>
      <c r="AN54" s="113"/>
      <c r="AO54" s="14"/>
      <c r="AP54" s="105"/>
      <c r="AQ54" s="109"/>
    </row>
    <row r="55" spans="3:43" x14ac:dyDescent="0.25">
      <c r="C55" s="7"/>
      <c r="D55" s="8"/>
      <c r="E55" s="8"/>
      <c r="F55" s="8"/>
      <c r="G55" s="8"/>
      <c r="H55" s="8"/>
      <c r="I55" s="8"/>
      <c r="J55" s="8"/>
      <c r="K55" s="9"/>
      <c r="L55" s="7"/>
      <c r="M55" s="8"/>
      <c r="N55" s="8"/>
      <c r="O55" s="8"/>
      <c r="P55" s="8"/>
      <c r="Q55" s="8"/>
      <c r="R55" s="8"/>
      <c r="S55" s="205"/>
      <c r="T55" s="9"/>
      <c r="U55" s="8"/>
      <c r="V55" s="9"/>
      <c r="W55" s="7"/>
      <c r="X55" s="8"/>
      <c r="Y55" s="8"/>
      <c r="Z55" s="8"/>
      <c r="AA55" s="8"/>
      <c r="AB55" s="8"/>
      <c r="AC55" s="205"/>
      <c r="AD55" s="9"/>
      <c r="AE55" s="7"/>
      <c r="AF55" s="8"/>
      <c r="AG55" s="8"/>
      <c r="AH55" s="8"/>
      <c r="AI55" s="8"/>
      <c r="AJ55" s="8"/>
      <c r="AK55" s="10"/>
      <c r="AL55" s="113"/>
      <c r="AM55" s="14"/>
      <c r="AN55" s="113"/>
      <c r="AO55" s="14"/>
      <c r="AP55" s="105"/>
      <c r="AQ55" s="109"/>
    </row>
    <row r="56" spans="3:43" x14ac:dyDescent="0.25">
      <c r="C56" s="7"/>
      <c r="D56" s="8"/>
      <c r="E56" s="8"/>
      <c r="F56" s="8"/>
      <c r="G56" s="8"/>
      <c r="H56" s="8"/>
      <c r="I56" s="8"/>
      <c r="J56" s="8"/>
      <c r="K56" s="8"/>
      <c r="L56" s="8"/>
      <c r="M56" s="8"/>
      <c r="N56" s="8"/>
      <c r="O56" s="8"/>
      <c r="P56" s="8"/>
      <c r="Q56" s="8"/>
      <c r="R56" s="8"/>
      <c r="S56" s="205"/>
      <c r="T56" s="9"/>
      <c r="U56" s="8"/>
      <c r="V56" s="8"/>
      <c r="W56" s="8"/>
      <c r="X56" s="8"/>
      <c r="Y56" s="8"/>
      <c r="Z56" s="8"/>
      <c r="AA56" s="8"/>
      <c r="AB56" s="8"/>
      <c r="AC56" s="205"/>
      <c r="AD56" s="9"/>
      <c r="AE56" s="7"/>
      <c r="AF56" s="8"/>
      <c r="AG56" s="8"/>
      <c r="AH56" s="8"/>
      <c r="AI56" s="8"/>
      <c r="AJ56" s="8"/>
      <c r="AK56" s="10"/>
      <c r="AL56" s="113"/>
      <c r="AM56" s="14"/>
      <c r="AN56" s="113"/>
      <c r="AO56" s="14"/>
      <c r="AP56" s="105"/>
      <c r="AQ56" s="109"/>
    </row>
    <row r="57" spans="3:43" x14ac:dyDescent="0.25">
      <c r="C57" s="7"/>
      <c r="D57" s="8"/>
      <c r="E57" s="8"/>
      <c r="F57" s="8"/>
      <c r="G57" s="8"/>
      <c r="H57" s="8"/>
      <c r="I57" s="8"/>
      <c r="J57" s="8"/>
      <c r="K57" s="8"/>
      <c r="L57" s="8"/>
      <c r="M57" s="8"/>
      <c r="N57" s="8"/>
      <c r="O57" s="8"/>
      <c r="P57" s="8"/>
      <c r="Q57" s="8"/>
      <c r="R57" s="8"/>
      <c r="S57" s="205"/>
      <c r="T57" s="9"/>
      <c r="U57" s="8"/>
      <c r="V57" s="8"/>
      <c r="W57" s="8"/>
      <c r="X57" s="8"/>
      <c r="Y57" s="8"/>
      <c r="Z57" s="8"/>
      <c r="AA57" s="8"/>
      <c r="AB57" s="8"/>
      <c r="AC57" s="205"/>
      <c r="AD57" s="9"/>
      <c r="AE57" s="7"/>
      <c r="AF57" s="8"/>
      <c r="AG57" s="8"/>
      <c r="AH57" s="8"/>
      <c r="AI57" s="8"/>
      <c r="AJ57" s="8"/>
      <c r="AK57" s="10"/>
      <c r="AL57" s="113"/>
      <c r="AM57" s="14"/>
      <c r="AN57" s="113"/>
      <c r="AO57" s="14"/>
      <c r="AP57" s="105"/>
      <c r="AQ57" s="109"/>
    </row>
    <row r="58" spans="3:43" x14ac:dyDescent="0.25">
      <c r="C58" s="7"/>
      <c r="D58" s="8"/>
      <c r="E58" s="8"/>
      <c r="F58" s="8"/>
      <c r="G58" s="8"/>
      <c r="H58" s="8"/>
      <c r="I58" s="8"/>
      <c r="J58" s="8"/>
      <c r="K58" s="8"/>
      <c r="L58" s="8"/>
      <c r="M58" s="8"/>
      <c r="N58" s="8"/>
      <c r="O58" s="8"/>
      <c r="P58" s="8"/>
      <c r="Q58" s="8"/>
      <c r="R58" s="8"/>
      <c r="S58" s="205"/>
      <c r="T58" s="9"/>
      <c r="U58" s="8"/>
      <c r="V58" s="8"/>
      <c r="W58" s="8"/>
      <c r="X58" s="8"/>
      <c r="Y58" s="8"/>
      <c r="Z58" s="8"/>
      <c r="AA58" s="8"/>
      <c r="AB58" s="8"/>
      <c r="AC58" s="205"/>
      <c r="AD58" s="9"/>
      <c r="AE58" s="7"/>
      <c r="AF58" s="8"/>
      <c r="AG58" s="8"/>
      <c r="AH58" s="8"/>
      <c r="AI58" s="8"/>
      <c r="AJ58" s="8"/>
      <c r="AK58" s="10"/>
      <c r="AL58" s="113"/>
      <c r="AM58" s="14"/>
      <c r="AN58" s="113"/>
      <c r="AO58" s="14"/>
      <c r="AP58" s="105"/>
      <c r="AQ58" s="109"/>
    </row>
    <row r="59" spans="3:43" x14ac:dyDescent="0.25">
      <c r="C59" s="7"/>
      <c r="D59" s="8"/>
      <c r="E59" s="8"/>
      <c r="F59" s="8"/>
      <c r="G59" s="8"/>
      <c r="H59" s="8"/>
      <c r="I59" s="8"/>
      <c r="J59" s="8"/>
      <c r="K59" s="8"/>
      <c r="L59" s="8"/>
      <c r="M59" s="8"/>
      <c r="N59" s="8"/>
      <c r="O59" s="8"/>
      <c r="P59" s="8"/>
      <c r="Q59" s="8"/>
      <c r="R59" s="8"/>
      <c r="S59" s="205"/>
      <c r="T59" s="9"/>
      <c r="U59" s="8"/>
      <c r="V59" s="8"/>
      <c r="W59" s="8"/>
      <c r="X59" s="8"/>
      <c r="Y59" s="8"/>
      <c r="Z59" s="8"/>
      <c r="AA59" s="8"/>
      <c r="AB59" s="8"/>
      <c r="AC59" s="205"/>
      <c r="AD59" s="9"/>
      <c r="AE59" s="7"/>
      <c r="AF59" s="8"/>
      <c r="AG59" s="8"/>
      <c r="AH59" s="8"/>
      <c r="AI59" s="8"/>
      <c r="AJ59" s="8"/>
      <c r="AK59" s="10"/>
      <c r="AL59" s="113"/>
      <c r="AM59" s="14"/>
      <c r="AN59" s="113"/>
      <c r="AO59" s="14"/>
      <c r="AP59" s="105"/>
      <c r="AQ59" s="109"/>
    </row>
    <row r="60" spans="3:43" x14ac:dyDescent="0.25">
      <c r="C60" s="7"/>
      <c r="D60" s="8"/>
      <c r="E60" s="8"/>
      <c r="F60" s="8"/>
      <c r="G60" s="8"/>
      <c r="H60" s="8"/>
      <c r="I60" s="8"/>
      <c r="J60" s="8"/>
      <c r="K60" s="8"/>
      <c r="L60" s="8"/>
      <c r="M60" s="8"/>
      <c r="N60" s="8"/>
      <c r="O60" s="8"/>
      <c r="P60" s="8"/>
      <c r="Q60" s="8"/>
      <c r="R60" s="8"/>
      <c r="S60" s="205"/>
      <c r="T60" s="9"/>
      <c r="U60" s="8"/>
      <c r="V60" s="8"/>
      <c r="W60" s="8"/>
      <c r="X60" s="8"/>
      <c r="Y60" s="8"/>
      <c r="Z60" s="8"/>
      <c r="AA60" s="8"/>
      <c r="AB60" s="8"/>
      <c r="AC60" s="205"/>
      <c r="AD60" s="9"/>
      <c r="AE60" s="7"/>
      <c r="AF60" s="8"/>
      <c r="AG60" s="8"/>
      <c r="AH60" s="8"/>
      <c r="AI60" s="8"/>
      <c r="AJ60" s="8"/>
      <c r="AK60" s="10"/>
      <c r="AL60" s="113"/>
      <c r="AM60" s="14"/>
      <c r="AN60" s="113"/>
      <c r="AO60" s="14"/>
      <c r="AP60" s="105"/>
      <c r="AQ60" s="109"/>
    </row>
    <row r="61" spans="3:43" x14ac:dyDescent="0.25">
      <c r="C61" s="7"/>
      <c r="D61" s="8"/>
      <c r="E61" s="8"/>
      <c r="F61" s="8"/>
      <c r="G61" s="8"/>
      <c r="H61" s="8"/>
      <c r="I61" s="8"/>
      <c r="J61" s="8"/>
      <c r="K61" s="8"/>
      <c r="L61" s="8"/>
      <c r="M61" s="8"/>
      <c r="N61" s="8"/>
      <c r="O61" s="8"/>
      <c r="P61" s="8"/>
      <c r="Q61" s="8"/>
      <c r="R61" s="8"/>
      <c r="S61" s="205"/>
      <c r="T61" s="9"/>
      <c r="U61" s="8"/>
      <c r="V61" s="8"/>
      <c r="W61" s="8"/>
      <c r="X61" s="8"/>
      <c r="Y61" s="8"/>
      <c r="Z61" s="8"/>
      <c r="AA61" s="8"/>
      <c r="AB61" s="8"/>
      <c r="AC61" s="205"/>
      <c r="AD61" s="9"/>
      <c r="AE61" s="7"/>
      <c r="AF61" s="8"/>
      <c r="AG61" s="8"/>
      <c r="AH61" s="8"/>
      <c r="AI61" s="8"/>
      <c r="AJ61" s="8"/>
      <c r="AK61" s="10"/>
      <c r="AL61" s="113"/>
      <c r="AM61" s="14"/>
      <c r="AN61" s="113"/>
      <c r="AO61" s="14"/>
      <c r="AP61" s="105"/>
      <c r="AQ61" s="109"/>
    </row>
    <row r="62" spans="3:43" x14ac:dyDescent="0.25">
      <c r="C62" s="7"/>
      <c r="D62" s="8"/>
      <c r="E62" s="8"/>
      <c r="F62" s="8"/>
      <c r="G62" s="8"/>
      <c r="H62" s="8"/>
      <c r="I62" s="8"/>
      <c r="J62" s="8"/>
      <c r="K62" s="8"/>
      <c r="L62" s="8"/>
      <c r="M62" s="8"/>
      <c r="N62" s="8"/>
      <c r="O62" s="8"/>
      <c r="P62" s="8"/>
      <c r="Q62" s="8"/>
      <c r="R62" s="8"/>
      <c r="S62" s="205"/>
      <c r="T62" s="9"/>
      <c r="U62" s="8"/>
      <c r="V62" s="8"/>
      <c r="W62" s="8"/>
      <c r="X62" s="8"/>
      <c r="Y62" s="8"/>
      <c r="Z62" s="8"/>
      <c r="AA62" s="8"/>
      <c r="AB62" s="8"/>
      <c r="AC62" s="205"/>
      <c r="AD62" s="9"/>
      <c r="AE62" s="7"/>
      <c r="AF62" s="8"/>
      <c r="AG62" s="8"/>
      <c r="AH62" s="8"/>
      <c r="AI62" s="8"/>
      <c r="AJ62" s="8"/>
      <c r="AK62" s="10"/>
      <c r="AL62" s="113"/>
      <c r="AM62" s="14"/>
      <c r="AN62" s="113"/>
      <c r="AO62" s="14"/>
      <c r="AP62" s="105"/>
      <c r="AQ62" s="109"/>
    </row>
    <row r="63" spans="3:43" x14ac:dyDescent="0.25">
      <c r="C63" s="7"/>
      <c r="D63" s="8"/>
      <c r="E63" s="8"/>
      <c r="F63" s="8"/>
      <c r="G63" s="8"/>
      <c r="H63" s="8"/>
      <c r="I63" s="8"/>
      <c r="J63" s="8"/>
      <c r="K63" s="8"/>
      <c r="L63" s="8"/>
      <c r="M63" s="8"/>
      <c r="N63" s="8"/>
      <c r="O63" s="8"/>
      <c r="P63" s="8"/>
      <c r="Q63" s="8"/>
      <c r="R63" s="8"/>
      <c r="S63" s="205"/>
      <c r="T63" s="9"/>
      <c r="U63" s="8"/>
      <c r="V63" s="8"/>
      <c r="W63" s="8"/>
      <c r="X63" s="8"/>
      <c r="Y63" s="8"/>
      <c r="Z63" s="8"/>
      <c r="AA63" s="8"/>
      <c r="AB63" s="8"/>
      <c r="AC63" s="205"/>
      <c r="AD63" s="9"/>
      <c r="AE63" s="7"/>
      <c r="AF63" s="8"/>
      <c r="AG63" s="8"/>
      <c r="AH63" s="8"/>
      <c r="AI63" s="8"/>
      <c r="AJ63" s="8"/>
      <c r="AK63" s="10"/>
      <c r="AL63" s="113"/>
      <c r="AM63" s="14"/>
      <c r="AN63" s="113"/>
      <c r="AO63" s="14"/>
      <c r="AP63" s="105"/>
      <c r="AQ63" s="109"/>
    </row>
    <row r="64" spans="3:43" x14ac:dyDescent="0.25">
      <c r="C64" s="7"/>
      <c r="D64" s="8"/>
      <c r="E64" s="8"/>
      <c r="F64" s="8"/>
      <c r="G64" s="8"/>
      <c r="H64" s="8"/>
      <c r="I64" s="8"/>
      <c r="J64" s="8"/>
      <c r="K64" s="8"/>
      <c r="L64" s="8"/>
      <c r="M64" s="8"/>
      <c r="N64" s="8"/>
      <c r="O64" s="8"/>
      <c r="P64" s="8"/>
      <c r="Q64" s="8"/>
      <c r="R64" s="8"/>
      <c r="S64" s="205"/>
      <c r="T64" s="9"/>
      <c r="U64" s="8"/>
      <c r="V64" s="8"/>
      <c r="W64" s="8"/>
      <c r="X64" s="8"/>
      <c r="Y64" s="8"/>
      <c r="Z64" s="8"/>
      <c r="AA64" s="8"/>
      <c r="AB64" s="8"/>
      <c r="AC64" s="205"/>
      <c r="AD64" s="9"/>
      <c r="AE64" s="7"/>
      <c r="AF64" s="8"/>
      <c r="AG64" s="8"/>
      <c r="AH64" s="8"/>
      <c r="AI64" s="8"/>
      <c r="AJ64" s="8"/>
      <c r="AK64" s="10"/>
      <c r="AL64" s="113"/>
      <c r="AM64" s="14"/>
      <c r="AN64" s="113"/>
      <c r="AO64" s="14"/>
      <c r="AP64" s="105"/>
      <c r="AQ64" s="109"/>
    </row>
    <row r="65" spans="3:43" x14ac:dyDescent="0.25">
      <c r="C65" s="7"/>
      <c r="D65" s="8"/>
      <c r="E65" s="8"/>
      <c r="F65" s="8"/>
      <c r="G65" s="8"/>
      <c r="H65" s="8"/>
      <c r="I65" s="8"/>
      <c r="J65" s="8"/>
      <c r="K65" s="8"/>
      <c r="L65" s="8"/>
      <c r="M65" s="8"/>
      <c r="N65" s="8"/>
      <c r="O65" s="8"/>
      <c r="P65" s="8"/>
      <c r="Q65" s="8"/>
      <c r="R65" s="8"/>
      <c r="S65" s="205"/>
      <c r="T65" s="9"/>
      <c r="U65" s="8"/>
      <c r="V65" s="8"/>
      <c r="W65" s="8"/>
      <c r="X65" s="8"/>
      <c r="Y65" s="8"/>
      <c r="Z65" s="8"/>
      <c r="AA65" s="8"/>
      <c r="AB65" s="8"/>
      <c r="AC65" s="205"/>
      <c r="AD65" s="9"/>
      <c r="AE65" s="7"/>
      <c r="AF65" s="8"/>
      <c r="AG65" s="8"/>
      <c r="AH65" s="8"/>
      <c r="AI65" s="8"/>
      <c r="AJ65" s="8"/>
      <c r="AK65" s="10"/>
      <c r="AL65" s="113"/>
      <c r="AM65" s="14"/>
      <c r="AN65" s="113"/>
      <c r="AO65" s="14"/>
      <c r="AP65" s="105"/>
      <c r="AQ65" s="109"/>
    </row>
    <row r="66" spans="3:43" x14ac:dyDescent="0.25">
      <c r="C66" s="7"/>
      <c r="D66" s="8"/>
      <c r="E66" s="8"/>
      <c r="F66" s="8"/>
      <c r="G66" s="8"/>
      <c r="H66" s="8"/>
      <c r="I66" s="8"/>
      <c r="J66" s="8"/>
      <c r="K66" s="8"/>
      <c r="L66" s="8"/>
      <c r="M66" s="8"/>
      <c r="N66" s="8"/>
      <c r="O66" s="8"/>
      <c r="P66" s="8"/>
      <c r="Q66" s="8"/>
      <c r="R66" s="8"/>
      <c r="S66" s="205"/>
      <c r="T66" s="9"/>
      <c r="U66" s="8"/>
      <c r="V66" s="8"/>
      <c r="W66" s="8"/>
      <c r="X66" s="8"/>
      <c r="Y66" s="8"/>
      <c r="Z66" s="8"/>
      <c r="AA66" s="8"/>
      <c r="AB66" s="8"/>
      <c r="AC66" s="205"/>
      <c r="AD66" s="9"/>
      <c r="AE66" s="7"/>
      <c r="AF66" s="8"/>
      <c r="AG66" s="8"/>
      <c r="AH66" s="8"/>
      <c r="AI66" s="8"/>
      <c r="AJ66" s="8"/>
      <c r="AK66" s="10"/>
      <c r="AL66" s="113"/>
      <c r="AM66" s="14"/>
      <c r="AN66" s="113"/>
      <c r="AO66" s="14"/>
      <c r="AP66" s="105"/>
      <c r="AQ66" s="109"/>
    </row>
    <row r="67" spans="3:43" x14ac:dyDescent="0.25">
      <c r="C67" s="7"/>
      <c r="D67" s="8"/>
      <c r="E67" s="8"/>
      <c r="F67" s="8"/>
      <c r="G67" s="8"/>
      <c r="H67" s="8"/>
      <c r="I67" s="8"/>
      <c r="J67" s="8"/>
      <c r="K67" s="8"/>
      <c r="L67" s="8"/>
      <c r="M67" s="8"/>
      <c r="N67" s="8"/>
      <c r="O67" s="8"/>
      <c r="P67" s="8"/>
      <c r="Q67" s="8"/>
      <c r="R67" s="8"/>
      <c r="S67" s="205"/>
      <c r="T67" s="9"/>
      <c r="U67" s="8"/>
      <c r="V67" s="8"/>
      <c r="W67" s="8"/>
      <c r="X67" s="8"/>
      <c r="Y67" s="8"/>
      <c r="Z67" s="8"/>
      <c r="AA67" s="8"/>
      <c r="AB67" s="8"/>
      <c r="AC67" s="205"/>
      <c r="AD67" s="9"/>
      <c r="AE67" s="7"/>
      <c r="AF67" s="8"/>
      <c r="AG67" s="8"/>
      <c r="AH67" s="8"/>
      <c r="AI67" s="8"/>
      <c r="AJ67" s="8"/>
      <c r="AK67" s="10"/>
      <c r="AL67" s="113"/>
      <c r="AM67" s="14"/>
      <c r="AN67" s="113"/>
      <c r="AO67" s="14"/>
      <c r="AP67" s="105"/>
      <c r="AQ67" s="109"/>
    </row>
    <row r="68" spans="3:43" x14ac:dyDescent="0.25">
      <c r="C68" s="7"/>
      <c r="D68" s="8"/>
      <c r="E68" s="8"/>
      <c r="F68" s="8"/>
      <c r="G68" s="8"/>
      <c r="H68" s="8"/>
      <c r="I68" s="8"/>
      <c r="J68" s="8"/>
      <c r="K68" s="8"/>
      <c r="L68" s="8"/>
      <c r="M68" s="8"/>
      <c r="N68" s="8"/>
      <c r="O68" s="8"/>
      <c r="P68" s="8"/>
      <c r="Q68" s="8"/>
      <c r="R68" s="8"/>
      <c r="S68" s="205"/>
      <c r="T68" s="9"/>
      <c r="U68" s="8"/>
      <c r="V68" s="8"/>
      <c r="W68" s="8"/>
      <c r="X68" s="8"/>
      <c r="Y68" s="8"/>
      <c r="Z68" s="8"/>
      <c r="AA68" s="8"/>
      <c r="AB68" s="8"/>
      <c r="AC68" s="205"/>
      <c r="AD68" s="9"/>
      <c r="AE68" s="7"/>
      <c r="AF68" s="8"/>
      <c r="AG68" s="8"/>
      <c r="AH68" s="8"/>
      <c r="AI68" s="8"/>
      <c r="AJ68" s="8"/>
      <c r="AK68" s="10"/>
      <c r="AL68" s="113"/>
      <c r="AM68" s="14"/>
      <c r="AN68" s="113"/>
      <c r="AO68" s="14"/>
      <c r="AP68" s="105"/>
      <c r="AQ68" s="109"/>
    </row>
    <row r="69" spans="3:43" x14ac:dyDescent="0.25">
      <c r="C69" s="7"/>
      <c r="D69" s="8"/>
      <c r="E69" s="8"/>
      <c r="F69" s="8"/>
      <c r="G69" s="8"/>
      <c r="H69" s="8"/>
      <c r="I69" s="8"/>
      <c r="J69" s="8"/>
      <c r="K69" s="8"/>
      <c r="L69" s="8"/>
      <c r="M69" s="8"/>
      <c r="N69" s="8"/>
      <c r="O69" s="8"/>
      <c r="P69" s="8"/>
      <c r="Q69" s="8"/>
      <c r="R69" s="8"/>
      <c r="S69" s="205"/>
      <c r="T69" s="9"/>
      <c r="U69" s="8"/>
      <c r="V69" s="8"/>
      <c r="W69" s="8"/>
      <c r="X69" s="8"/>
      <c r="Y69" s="8"/>
      <c r="Z69" s="8"/>
      <c r="AA69" s="8"/>
      <c r="AB69" s="8"/>
      <c r="AC69" s="205"/>
      <c r="AD69" s="9"/>
      <c r="AE69" s="7"/>
      <c r="AF69" s="8"/>
      <c r="AG69" s="8"/>
      <c r="AH69" s="8"/>
      <c r="AI69" s="8"/>
      <c r="AJ69" s="8"/>
      <c r="AK69" s="10"/>
      <c r="AL69" s="113"/>
      <c r="AM69" s="14"/>
      <c r="AN69" s="113"/>
      <c r="AO69" s="14"/>
      <c r="AP69" s="105"/>
      <c r="AQ69" s="109"/>
    </row>
    <row r="70" spans="3:43" x14ac:dyDescent="0.25">
      <c r="C70" s="7"/>
      <c r="D70" s="8"/>
      <c r="E70" s="8"/>
      <c r="F70" s="8"/>
      <c r="G70" s="8"/>
      <c r="H70" s="8"/>
      <c r="I70" s="8"/>
      <c r="J70" s="8"/>
      <c r="K70" s="8"/>
      <c r="L70" s="8"/>
      <c r="M70" s="8"/>
      <c r="N70" s="8"/>
      <c r="O70" s="8"/>
      <c r="P70" s="8"/>
      <c r="Q70" s="8"/>
      <c r="R70" s="8"/>
      <c r="S70" s="205"/>
      <c r="T70" s="9"/>
      <c r="U70" s="8"/>
      <c r="V70" s="8"/>
      <c r="W70" s="8"/>
      <c r="X70" s="8"/>
      <c r="Y70" s="8"/>
      <c r="Z70" s="8"/>
      <c r="AA70" s="8"/>
      <c r="AB70" s="8"/>
      <c r="AC70" s="205"/>
      <c r="AD70" s="9"/>
      <c r="AE70" s="7"/>
      <c r="AF70" s="8"/>
      <c r="AG70" s="8"/>
      <c r="AH70" s="8"/>
      <c r="AI70" s="8"/>
      <c r="AJ70" s="8"/>
      <c r="AK70" s="10"/>
      <c r="AL70" s="113"/>
      <c r="AM70" s="14"/>
      <c r="AN70" s="113"/>
      <c r="AO70" s="14"/>
      <c r="AP70" s="105"/>
      <c r="AQ70" s="109"/>
    </row>
    <row r="71" spans="3:43" x14ac:dyDescent="0.25">
      <c r="C71" s="7"/>
      <c r="D71" s="8"/>
      <c r="E71" s="8"/>
      <c r="F71" s="8"/>
      <c r="G71" s="8"/>
      <c r="H71" s="8"/>
      <c r="I71" s="8"/>
      <c r="J71" s="8"/>
      <c r="K71" s="8"/>
      <c r="L71" s="8"/>
      <c r="M71" s="8"/>
      <c r="N71" s="8"/>
      <c r="O71" s="8"/>
      <c r="P71" s="8"/>
      <c r="Q71" s="8"/>
      <c r="R71" s="8"/>
      <c r="S71" s="205"/>
      <c r="T71" s="9"/>
      <c r="U71" s="8"/>
      <c r="V71" s="8"/>
      <c r="W71" s="8"/>
      <c r="X71" s="8"/>
      <c r="Y71" s="8"/>
      <c r="Z71" s="8"/>
      <c r="AA71" s="8"/>
      <c r="AB71" s="8"/>
      <c r="AC71" s="205"/>
      <c r="AD71" s="9"/>
      <c r="AE71" s="7"/>
      <c r="AF71" s="8"/>
      <c r="AG71" s="8"/>
      <c r="AH71" s="8"/>
      <c r="AI71" s="8"/>
      <c r="AJ71" s="8"/>
      <c r="AK71" s="10"/>
      <c r="AL71" s="113"/>
      <c r="AM71" s="14"/>
      <c r="AN71" s="113"/>
      <c r="AO71" s="14"/>
      <c r="AP71" s="105"/>
      <c r="AQ71" s="109"/>
    </row>
    <row r="72" spans="3:43" x14ac:dyDescent="0.25">
      <c r="C72" s="7"/>
      <c r="D72" s="8"/>
      <c r="E72" s="8"/>
      <c r="F72" s="8"/>
      <c r="G72" s="8"/>
      <c r="H72" s="8"/>
      <c r="I72" s="8"/>
      <c r="J72" s="8"/>
      <c r="K72" s="8"/>
      <c r="L72" s="8"/>
      <c r="M72" s="8"/>
      <c r="N72" s="8"/>
      <c r="O72" s="8"/>
      <c r="P72" s="8"/>
      <c r="Q72" s="8"/>
      <c r="R72" s="8"/>
      <c r="S72" s="205"/>
      <c r="T72" s="9"/>
      <c r="U72" s="8"/>
      <c r="V72" s="8"/>
      <c r="W72" s="8"/>
      <c r="X72" s="8"/>
      <c r="Y72" s="8"/>
      <c r="Z72" s="8"/>
      <c r="AA72" s="8"/>
      <c r="AB72" s="8"/>
      <c r="AC72" s="205"/>
      <c r="AD72" s="9"/>
      <c r="AE72" s="7"/>
      <c r="AF72" s="8"/>
      <c r="AG72" s="8"/>
      <c r="AH72" s="8"/>
      <c r="AI72" s="8"/>
      <c r="AJ72" s="8"/>
      <c r="AK72" s="10"/>
      <c r="AL72" s="113"/>
      <c r="AM72" s="14"/>
      <c r="AN72" s="113"/>
      <c r="AO72" s="14"/>
      <c r="AP72" s="105"/>
      <c r="AQ72" s="109"/>
    </row>
    <row r="73" spans="3:43" x14ac:dyDescent="0.25">
      <c r="C73" s="7"/>
      <c r="D73" s="8"/>
      <c r="E73" s="8"/>
      <c r="F73" s="8"/>
      <c r="G73" s="8"/>
      <c r="H73" s="8"/>
      <c r="I73" s="8"/>
      <c r="J73" s="8"/>
      <c r="K73" s="8"/>
      <c r="L73" s="8"/>
      <c r="M73" s="8"/>
      <c r="N73" s="8"/>
      <c r="O73" s="8"/>
      <c r="P73" s="8"/>
      <c r="Q73" s="8"/>
      <c r="R73" s="8"/>
      <c r="S73" s="205"/>
      <c r="T73" s="9"/>
      <c r="U73" s="8"/>
      <c r="V73" s="8"/>
      <c r="W73" s="8"/>
      <c r="X73" s="8"/>
      <c r="Y73" s="8"/>
      <c r="Z73" s="8"/>
      <c r="AA73" s="8"/>
      <c r="AB73" s="8"/>
      <c r="AC73" s="205"/>
      <c r="AD73" s="9"/>
      <c r="AE73" s="7"/>
      <c r="AF73" s="8"/>
      <c r="AG73" s="8"/>
      <c r="AH73" s="8"/>
      <c r="AI73" s="8"/>
      <c r="AJ73" s="8"/>
      <c r="AK73" s="10"/>
      <c r="AL73" s="113"/>
      <c r="AM73" s="14"/>
      <c r="AN73" s="113"/>
      <c r="AO73" s="14"/>
      <c r="AP73" s="105"/>
      <c r="AQ73" s="109"/>
    </row>
    <row r="74" spans="3:43" x14ac:dyDescent="0.25">
      <c r="C74" s="7"/>
      <c r="D74" s="8"/>
      <c r="E74" s="8"/>
      <c r="F74" s="8"/>
      <c r="G74" s="8"/>
      <c r="H74" s="8"/>
      <c r="I74" s="8"/>
      <c r="J74" s="8"/>
      <c r="K74" s="8"/>
      <c r="L74" s="8"/>
      <c r="M74" s="8"/>
      <c r="N74" s="8"/>
      <c r="O74" s="8"/>
      <c r="P74" s="8"/>
      <c r="Q74" s="8"/>
      <c r="R74" s="8"/>
      <c r="S74" s="205"/>
      <c r="T74" s="9"/>
      <c r="U74" s="8"/>
      <c r="V74" s="8"/>
      <c r="W74" s="8"/>
      <c r="X74" s="8"/>
      <c r="Y74" s="8"/>
      <c r="Z74" s="8"/>
      <c r="AA74" s="8"/>
      <c r="AB74" s="8"/>
      <c r="AC74" s="205"/>
      <c r="AD74" s="9"/>
      <c r="AE74" s="7"/>
      <c r="AF74" s="8"/>
      <c r="AG74" s="8"/>
      <c r="AH74" s="8"/>
      <c r="AI74" s="8"/>
      <c r="AJ74" s="8"/>
      <c r="AK74" s="10"/>
      <c r="AL74" s="113"/>
      <c r="AM74" s="14"/>
      <c r="AN74" s="113"/>
      <c r="AO74" s="14"/>
      <c r="AP74" s="105"/>
      <c r="AQ74" s="109"/>
    </row>
    <row r="75" spans="3:43" x14ac:dyDescent="0.25">
      <c r="C75" s="7"/>
      <c r="D75" s="8"/>
      <c r="E75" s="8"/>
      <c r="F75" s="8"/>
      <c r="G75" s="8"/>
      <c r="H75" s="8"/>
      <c r="I75" s="8"/>
      <c r="J75" s="8"/>
      <c r="K75" s="8"/>
      <c r="L75" s="8"/>
      <c r="M75" s="8"/>
      <c r="N75" s="8"/>
      <c r="O75" s="8"/>
      <c r="P75" s="8"/>
      <c r="Q75" s="8"/>
      <c r="R75" s="8"/>
      <c r="S75" s="205"/>
      <c r="T75" s="9"/>
      <c r="U75" s="8"/>
      <c r="V75" s="8"/>
      <c r="W75" s="8"/>
      <c r="X75" s="8"/>
      <c r="Y75" s="8"/>
      <c r="Z75" s="8"/>
      <c r="AA75" s="8"/>
      <c r="AB75" s="8"/>
      <c r="AC75" s="205"/>
      <c r="AD75" s="9"/>
      <c r="AE75" s="7"/>
      <c r="AF75" s="8"/>
      <c r="AG75" s="8"/>
      <c r="AH75" s="8"/>
      <c r="AI75" s="8"/>
      <c r="AJ75" s="8"/>
      <c r="AK75" s="10"/>
      <c r="AL75" s="113"/>
      <c r="AM75" s="14"/>
      <c r="AN75" s="113"/>
      <c r="AO75" s="14"/>
      <c r="AP75" s="105"/>
      <c r="AQ75" s="109"/>
    </row>
    <row r="76" spans="3:43" x14ac:dyDescent="0.25">
      <c r="C76" s="7"/>
      <c r="D76" s="8"/>
      <c r="E76" s="8"/>
      <c r="F76" s="8"/>
      <c r="G76" s="8"/>
      <c r="H76" s="8"/>
      <c r="I76" s="8"/>
      <c r="J76" s="8"/>
      <c r="K76" s="8"/>
      <c r="L76" s="8"/>
      <c r="M76" s="8"/>
      <c r="N76" s="8"/>
      <c r="O76" s="8"/>
      <c r="P76" s="8"/>
      <c r="Q76" s="8"/>
      <c r="R76" s="8"/>
      <c r="S76" s="205"/>
      <c r="T76" s="9"/>
      <c r="U76" s="8"/>
      <c r="V76" s="8"/>
      <c r="W76" s="8"/>
      <c r="X76" s="8"/>
      <c r="Y76" s="8"/>
      <c r="Z76" s="8"/>
      <c r="AA76" s="8"/>
      <c r="AB76" s="8"/>
      <c r="AC76" s="205"/>
      <c r="AD76" s="9"/>
      <c r="AE76" s="7"/>
      <c r="AF76" s="8"/>
      <c r="AG76" s="8"/>
      <c r="AH76" s="8"/>
      <c r="AI76" s="8"/>
      <c r="AJ76" s="8"/>
      <c r="AK76" s="10"/>
      <c r="AL76" s="113"/>
      <c r="AM76" s="14"/>
      <c r="AN76" s="113"/>
      <c r="AO76" s="14"/>
      <c r="AP76" s="105"/>
      <c r="AQ76" s="109"/>
    </row>
    <row r="77" spans="3:43" x14ac:dyDescent="0.25">
      <c r="C77" s="7"/>
      <c r="D77" s="8"/>
      <c r="E77" s="8"/>
      <c r="F77" s="8"/>
      <c r="G77" s="8"/>
      <c r="H77" s="8"/>
      <c r="I77" s="8"/>
      <c r="J77" s="8"/>
      <c r="K77" s="8"/>
      <c r="L77" s="8"/>
      <c r="M77" s="8"/>
      <c r="N77" s="8"/>
      <c r="O77" s="8"/>
      <c r="P77" s="8"/>
      <c r="Q77" s="8"/>
      <c r="R77" s="8"/>
      <c r="S77" s="205"/>
      <c r="T77" s="9"/>
      <c r="U77" s="8"/>
      <c r="V77" s="8"/>
      <c r="W77" s="8"/>
      <c r="X77" s="8"/>
      <c r="Y77" s="8"/>
      <c r="Z77" s="8"/>
      <c r="AA77" s="8"/>
      <c r="AB77" s="8"/>
      <c r="AC77" s="205"/>
      <c r="AD77" s="9"/>
      <c r="AE77" s="7"/>
      <c r="AF77" s="8"/>
      <c r="AG77" s="8"/>
      <c r="AH77" s="8"/>
      <c r="AI77" s="8"/>
      <c r="AJ77" s="8"/>
      <c r="AK77" s="10"/>
      <c r="AL77" s="113"/>
      <c r="AM77" s="14"/>
      <c r="AN77" s="113"/>
      <c r="AO77" s="14"/>
      <c r="AP77" s="105"/>
      <c r="AQ77" s="109"/>
    </row>
    <row r="78" spans="3:43" x14ac:dyDescent="0.25">
      <c r="C78" s="7"/>
      <c r="D78" s="8"/>
      <c r="E78" s="8"/>
      <c r="F78" s="8"/>
      <c r="G78" s="8"/>
      <c r="H78" s="8"/>
      <c r="I78" s="8"/>
      <c r="J78" s="8"/>
      <c r="K78" s="8"/>
      <c r="L78" s="8"/>
      <c r="M78" s="8"/>
      <c r="N78" s="8"/>
      <c r="O78" s="8"/>
      <c r="P78" s="8"/>
      <c r="Q78" s="8"/>
      <c r="R78" s="8"/>
      <c r="S78" s="205"/>
      <c r="T78" s="9"/>
      <c r="U78" s="8"/>
      <c r="V78" s="8"/>
      <c r="W78" s="8"/>
      <c r="X78" s="8"/>
      <c r="Y78" s="8"/>
      <c r="Z78" s="8"/>
      <c r="AA78" s="8"/>
      <c r="AB78" s="8"/>
      <c r="AC78" s="205"/>
      <c r="AD78" s="9"/>
      <c r="AE78" s="7"/>
      <c r="AF78" s="8"/>
      <c r="AG78" s="8"/>
      <c r="AH78" s="8"/>
      <c r="AI78" s="8"/>
      <c r="AJ78" s="8"/>
      <c r="AK78" s="10"/>
      <c r="AL78" s="113"/>
      <c r="AM78" s="14"/>
      <c r="AN78" s="113"/>
      <c r="AO78" s="14"/>
      <c r="AP78" s="105"/>
      <c r="AQ78" s="109"/>
    </row>
    <row r="79" spans="3:43" x14ac:dyDescent="0.25">
      <c r="C79" s="7"/>
      <c r="D79" s="8"/>
      <c r="E79" s="8"/>
      <c r="F79" s="8"/>
      <c r="G79" s="8"/>
      <c r="H79" s="8"/>
      <c r="I79" s="8"/>
      <c r="J79" s="8"/>
      <c r="K79" s="8"/>
      <c r="L79" s="8"/>
      <c r="M79" s="8"/>
      <c r="N79" s="8"/>
      <c r="O79" s="8"/>
      <c r="P79" s="8"/>
      <c r="Q79" s="8"/>
      <c r="R79" s="8"/>
      <c r="S79" s="205"/>
      <c r="T79" s="9"/>
      <c r="U79" s="8"/>
      <c r="V79" s="8"/>
      <c r="W79" s="8"/>
      <c r="X79" s="8"/>
      <c r="Y79" s="8"/>
      <c r="Z79" s="8"/>
      <c r="AA79" s="8"/>
      <c r="AB79" s="8"/>
      <c r="AC79" s="205"/>
      <c r="AD79" s="9"/>
      <c r="AE79" s="7"/>
      <c r="AF79" s="8"/>
      <c r="AG79" s="8"/>
      <c r="AH79" s="8"/>
      <c r="AI79" s="8"/>
      <c r="AJ79" s="8"/>
      <c r="AK79" s="10"/>
      <c r="AL79" s="113"/>
      <c r="AM79" s="14"/>
      <c r="AN79" s="113"/>
      <c r="AO79" s="14"/>
      <c r="AP79" s="105"/>
      <c r="AQ79" s="109"/>
    </row>
    <row r="80" spans="3:43" x14ac:dyDescent="0.25">
      <c r="C80" s="7"/>
      <c r="D80" s="8"/>
      <c r="E80" s="8"/>
      <c r="F80" s="8"/>
      <c r="G80" s="8"/>
      <c r="H80" s="8"/>
      <c r="I80" s="8"/>
      <c r="J80" s="8"/>
      <c r="K80" s="8"/>
      <c r="L80" s="8"/>
      <c r="M80" s="8"/>
      <c r="N80" s="8"/>
      <c r="O80" s="8"/>
      <c r="P80" s="8"/>
      <c r="Q80" s="8"/>
      <c r="R80" s="8"/>
      <c r="S80" s="205"/>
      <c r="T80" s="9"/>
      <c r="U80" s="8"/>
      <c r="V80" s="8"/>
      <c r="W80" s="8"/>
      <c r="X80" s="8"/>
      <c r="Y80" s="8"/>
      <c r="Z80" s="8"/>
      <c r="AA80" s="8"/>
      <c r="AB80" s="8"/>
      <c r="AC80" s="205"/>
      <c r="AD80" s="9"/>
      <c r="AE80" s="7"/>
      <c r="AF80" s="8"/>
      <c r="AG80" s="8"/>
      <c r="AH80" s="8"/>
      <c r="AI80" s="8"/>
      <c r="AJ80" s="8"/>
      <c r="AK80" s="10"/>
      <c r="AL80" s="113"/>
      <c r="AM80" s="14"/>
      <c r="AN80" s="113"/>
      <c r="AO80" s="14"/>
      <c r="AP80" s="105"/>
      <c r="AQ80" s="109"/>
    </row>
    <row r="81" spans="3:43" x14ac:dyDescent="0.25">
      <c r="C81" s="7"/>
      <c r="D81" s="8"/>
      <c r="E81" s="8"/>
      <c r="F81" s="8"/>
      <c r="G81" s="8"/>
      <c r="H81" s="8"/>
      <c r="I81" s="8"/>
      <c r="J81" s="8"/>
      <c r="K81" s="8"/>
      <c r="L81" s="8"/>
      <c r="M81" s="8"/>
      <c r="N81" s="8"/>
      <c r="O81" s="8"/>
      <c r="P81" s="8"/>
      <c r="Q81" s="8"/>
      <c r="R81" s="8"/>
      <c r="S81" s="205"/>
      <c r="T81" s="9"/>
      <c r="U81" s="8"/>
      <c r="V81" s="8"/>
      <c r="W81" s="8"/>
      <c r="X81" s="8"/>
      <c r="Y81" s="8"/>
      <c r="Z81" s="8"/>
      <c r="AA81" s="8"/>
      <c r="AB81" s="8"/>
      <c r="AC81" s="205"/>
      <c r="AD81" s="9"/>
      <c r="AE81" s="7"/>
      <c r="AF81" s="8"/>
      <c r="AG81" s="8"/>
      <c r="AH81" s="8"/>
      <c r="AI81" s="8"/>
      <c r="AJ81" s="8"/>
      <c r="AK81" s="10"/>
      <c r="AL81" s="113"/>
      <c r="AM81" s="14"/>
      <c r="AN81" s="113"/>
      <c r="AO81" s="14"/>
      <c r="AP81" s="105"/>
      <c r="AQ81" s="109"/>
    </row>
    <row r="82" spans="3:43" x14ac:dyDescent="0.25">
      <c r="C82" s="7"/>
      <c r="D82" s="8"/>
      <c r="E82" s="8"/>
      <c r="F82" s="8"/>
      <c r="G82" s="8"/>
      <c r="H82" s="8"/>
      <c r="I82" s="8"/>
      <c r="J82" s="8"/>
      <c r="K82" s="8"/>
      <c r="L82" s="8"/>
      <c r="M82" s="8"/>
      <c r="N82" s="8"/>
      <c r="O82" s="8"/>
      <c r="P82" s="8"/>
      <c r="Q82" s="8"/>
      <c r="R82" s="8"/>
      <c r="S82" s="205"/>
      <c r="T82" s="9"/>
      <c r="U82" s="8"/>
      <c r="V82" s="8"/>
      <c r="W82" s="8"/>
      <c r="X82" s="8"/>
      <c r="Y82" s="8"/>
      <c r="Z82" s="8"/>
      <c r="AA82" s="8"/>
      <c r="AB82" s="8"/>
      <c r="AC82" s="205"/>
      <c r="AD82" s="9"/>
      <c r="AE82" s="7"/>
      <c r="AF82" s="8"/>
      <c r="AG82" s="8"/>
      <c r="AH82" s="8"/>
      <c r="AI82" s="8"/>
      <c r="AJ82" s="8"/>
      <c r="AK82" s="10"/>
      <c r="AL82" s="113"/>
      <c r="AM82" s="14"/>
      <c r="AN82" s="113"/>
      <c r="AO82" s="14"/>
      <c r="AP82" s="105"/>
      <c r="AQ82" s="109"/>
    </row>
    <row r="83" spans="3:43" x14ac:dyDescent="0.25">
      <c r="C83" s="7"/>
      <c r="D83" s="8"/>
      <c r="E83" s="8"/>
      <c r="F83" s="8"/>
      <c r="G83" s="8"/>
      <c r="H83" s="8"/>
      <c r="I83" s="8"/>
      <c r="J83" s="8"/>
      <c r="K83" s="8"/>
      <c r="L83" s="8"/>
      <c r="M83" s="8"/>
      <c r="N83" s="8"/>
      <c r="O83" s="8"/>
      <c r="P83" s="8"/>
      <c r="Q83" s="8"/>
      <c r="R83" s="8"/>
      <c r="S83" s="205"/>
      <c r="T83" s="9"/>
      <c r="U83" s="8"/>
      <c r="V83" s="8"/>
      <c r="W83" s="8"/>
      <c r="X83" s="8"/>
      <c r="Y83" s="8"/>
      <c r="Z83" s="8"/>
      <c r="AA83" s="8"/>
      <c r="AB83" s="8"/>
      <c r="AC83" s="205"/>
      <c r="AD83" s="9"/>
      <c r="AE83" s="7"/>
      <c r="AF83" s="8"/>
      <c r="AG83" s="8"/>
      <c r="AH83" s="8"/>
      <c r="AI83" s="8"/>
      <c r="AJ83" s="8"/>
      <c r="AK83" s="10"/>
      <c r="AL83" s="113"/>
      <c r="AM83" s="14"/>
      <c r="AN83" s="113"/>
      <c r="AO83" s="14"/>
      <c r="AP83" s="105"/>
      <c r="AQ83" s="109"/>
    </row>
    <row r="84" spans="3:43" x14ac:dyDescent="0.25">
      <c r="C84" s="7"/>
      <c r="D84" s="8"/>
      <c r="E84" s="8"/>
      <c r="F84" s="8"/>
      <c r="G84" s="8"/>
      <c r="H84" s="8"/>
      <c r="I84" s="8"/>
      <c r="J84" s="8"/>
      <c r="K84" s="8"/>
      <c r="L84" s="8"/>
      <c r="M84" s="8"/>
      <c r="N84" s="8"/>
      <c r="O84" s="8"/>
      <c r="P84" s="8"/>
      <c r="Q84" s="8"/>
      <c r="R84" s="8"/>
      <c r="S84" s="205"/>
      <c r="T84" s="9"/>
      <c r="U84" s="8"/>
      <c r="V84" s="8"/>
      <c r="W84" s="8"/>
      <c r="X84" s="8"/>
      <c r="Y84" s="8"/>
      <c r="Z84" s="8"/>
      <c r="AA84" s="8"/>
      <c r="AB84" s="8"/>
      <c r="AC84" s="205"/>
      <c r="AD84" s="9"/>
      <c r="AE84" s="7"/>
      <c r="AF84" s="8"/>
      <c r="AG84" s="8"/>
      <c r="AH84" s="8"/>
      <c r="AI84" s="8"/>
      <c r="AJ84" s="8"/>
      <c r="AK84" s="10"/>
      <c r="AL84" s="113"/>
      <c r="AM84" s="14"/>
      <c r="AN84" s="113"/>
      <c r="AO84" s="14"/>
      <c r="AP84" s="105"/>
      <c r="AQ84" s="109"/>
    </row>
    <row r="85" spans="3:43" x14ac:dyDescent="0.25">
      <c r="C85" s="7"/>
      <c r="D85" s="8"/>
      <c r="E85" s="8"/>
      <c r="F85" s="8"/>
      <c r="G85" s="8"/>
      <c r="H85" s="8"/>
      <c r="I85" s="8"/>
      <c r="J85" s="8"/>
      <c r="K85" s="8"/>
      <c r="L85" s="8"/>
      <c r="M85" s="8"/>
      <c r="N85" s="8"/>
      <c r="O85" s="8"/>
      <c r="P85" s="8"/>
      <c r="Q85" s="8"/>
      <c r="R85" s="8"/>
      <c r="S85" s="205"/>
      <c r="T85" s="9"/>
      <c r="U85" s="8"/>
      <c r="V85" s="8"/>
      <c r="W85" s="8"/>
      <c r="X85" s="8"/>
      <c r="Y85" s="8"/>
      <c r="Z85" s="8"/>
      <c r="AA85" s="8"/>
      <c r="AB85" s="8"/>
      <c r="AC85" s="205"/>
      <c r="AD85" s="9"/>
      <c r="AE85" s="7"/>
      <c r="AF85" s="8"/>
      <c r="AG85" s="8"/>
      <c r="AH85" s="8"/>
      <c r="AI85" s="8"/>
      <c r="AJ85" s="8"/>
      <c r="AK85" s="10"/>
      <c r="AL85" s="113"/>
      <c r="AM85" s="14"/>
      <c r="AN85" s="113"/>
      <c r="AO85" s="14"/>
      <c r="AP85" s="105"/>
      <c r="AQ85" s="109"/>
    </row>
    <row r="86" spans="3:43" x14ac:dyDescent="0.25">
      <c r="C86" s="7"/>
      <c r="D86" s="8"/>
      <c r="E86" s="8"/>
      <c r="F86" s="8"/>
      <c r="G86" s="8"/>
      <c r="H86" s="8"/>
      <c r="I86" s="8"/>
      <c r="J86" s="8"/>
      <c r="K86" s="8"/>
      <c r="L86" s="8"/>
      <c r="M86" s="8"/>
      <c r="N86" s="8"/>
      <c r="O86" s="8"/>
      <c r="P86" s="8"/>
      <c r="Q86" s="8"/>
      <c r="R86" s="8"/>
      <c r="S86" s="205"/>
      <c r="T86" s="9"/>
      <c r="U86" s="8"/>
      <c r="V86" s="8"/>
      <c r="W86" s="8"/>
      <c r="X86" s="8"/>
      <c r="Y86" s="8"/>
      <c r="Z86" s="8"/>
      <c r="AA86" s="8"/>
      <c r="AB86" s="8"/>
      <c r="AC86" s="205"/>
      <c r="AD86" s="9"/>
      <c r="AE86" s="7"/>
      <c r="AF86" s="8"/>
      <c r="AG86" s="8"/>
      <c r="AH86" s="8"/>
      <c r="AI86" s="8"/>
      <c r="AJ86" s="8"/>
      <c r="AK86" s="10"/>
      <c r="AL86" s="113"/>
      <c r="AM86" s="14"/>
      <c r="AN86" s="113"/>
      <c r="AO86" s="14"/>
      <c r="AP86" s="105"/>
      <c r="AQ86" s="109"/>
    </row>
    <row r="87" spans="3:43" x14ac:dyDescent="0.25">
      <c r="C87" s="7"/>
      <c r="D87" s="8"/>
      <c r="E87" s="8"/>
      <c r="F87" s="8"/>
      <c r="G87" s="8"/>
      <c r="H87" s="8"/>
      <c r="I87" s="8"/>
      <c r="J87" s="8"/>
      <c r="K87" s="8"/>
      <c r="L87" s="8"/>
      <c r="M87" s="8"/>
      <c r="N87" s="8"/>
      <c r="O87" s="8"/>
      <c r="P87" s="8"/>
      <c r="Q87" s="8"/>
      <c r="R87" s="8"/>
      <c r="S87" s="205"/>
      <c r="T87" s="9"/>
      <c r="U87" s="8"/>
      <c r="V87" s="8"/>
      <c r="W87" s="8"/>
      <c r="X87" s="8"/>
      <c r="Y87" s="8"/>
      <c r="Z87" s="8"/>
      <c r="AA87" s="8"/>
      <c r="AB87" s="8"/>
      <c r="AC87" s="205"/>
      <c r="AD87" s="9"/>
      <c r="AE87" s="7"/>
      <c r="AF87" s="8"/>
      <c r="AG87" s="8"/>
      <c r="AH87" s="8"/>
      <c r="AI87" s="8"/>
      <c r="AJ87" s="8"/>
      <c r="AK87" s="10"/>
      <c r="AL87" s="113"/>
      <c r="AM87" s="14"/>
      <c r="AN87" s="113"/>
      <c r="AO87" s="14"/>
      <c r="AP87" s="105"/>
      <c r="AQ87" s="109"/>
    </row>
    <row r="88" spans="3:43" x14ac:dyDescent="0.25">
      <c r="C88" s="7"/>
      <c r="D88" s="8"/>
      <c r="E88" s="8"/>
      <c r="F88" s="8"/>
      <c r="G88" s="8"/>
      <c r="H88" s="8"/>
      <c r="I88" s="8"/>
      <c r="J88" s="8"/>
      <c r="K88" s="8"/>
      <c r="L88" s="8"/>
      <c r="M88" s="8"/>
      <c r="N88" s="8"/>
      <c r="O88" s="8"/>
      <c r="P88" s="8"/>
      <c r="Q88" s="8"/>
      <c r="R88" s="8"/>
      <c r="S88" s="205"/>
      <c r="T88" s="9"/>
      <c r="U88" s="8"/>
      <c r="V88" s="8"/>
      <c r="W88" s="8"/>
      <c r="X88" s="8"/>
      <c r="Y88" s="8"/>
      <c r="Z88" s="8"/>
      <c r="AA88" s="8"/>
      <c r="AB88" s="8"/>
      <c r="AC88" s="205"/>
      <c r="AD88" s="9"/>
      <c r="AE88" s="7"/>
      <c r="AF88" s="8"/>
      <c r="AG88" s="8"/>
      <c r="AH88" s="8"/>
      <c r="AI88" s="8"/>
      <c r="AJ88" s="8"/>
      <c r="AK88" s="10"/>
      <c r="AL88" s="113"/>
      <c r="AM88" s="14"/>
      <c r="AN88" s="113"/>
      <c r="AO88" s="14"/>
      <c r="AP88" s="105"/>
      <c r="AQ88" s="109"/>
    </row>
    <row r="89" spans="3:43" x14ac:dyDescent="0.25">
      <c r="C89" s="7"/>
      <c r="D89" s="8"/>
      <c r="E89" s="8"/>
      <c r="F89" s="8"/>
      <c r="G89" s="8"/>
      <c r="H89" s="8"/>
      <c r="I89" s="8"/>
      <c r="J89" s="8"/>
      <c r="K89" s="8"/>
      <c r="L89" s="8"/>
      <c r="M89" s="8"/>
      <c r="N89" s="8"/>
      <c r="O89" s="8"/>
      <c r="P89" s="8"/>
      <c r="Q89" s="8"/>
      <c r="R89" s="8"/>
      <c r="S89" s="205"/>
      <c r="T89" s="9"/>
      <c r="U89" s="8"/>
      <c r="V89" s="8"/>
      <c r="W89" s="8"/>
      <c r="X89" s="8"/>
      <c r="Y89" s="8"/>
      <c r="Z89" s="8"/>
      <c r="AA89" s="8"/>
      <c r="AB89" s="8"/>
      <c r="AC89" s="205"/>
      <c r="AD89" s="9"/>
      <c r="AE89" s="7"/>
      <c r="AF89" s="8"/>
      <c r="AG89" s="8"/>
      <c r="AH89" s="8"/>
      <c r="AI89" s="8"/>
      <c r="AJ89" s="8"/>
      <c r="AK89" s="10"/>
      <c r="AL89" s="113"/>
      <c r="AM89" s="14"/>
      <c r="AN89" s="113"/>
      <c r="AO89" s="14"/>
      <c r="AP89" s="105"/>
      <c r="AQ89" s="109"/>
    </row>
    <row r="90" spans="3:43" x14ac:dyDescent="0.25">
      <c r="C90" s="7"/>
      <c r="D90" s="8"/>
      <c r="E90" s="8"/>
      <c r="F90" s="8"/>
      <c r="G90" s="8"/>
      <c r="H90" s="8"/>
      <c r="I90" s="8"/>
      <c r="J90" s="8"/>
      <c r="K90" s="8"/>
      <c r="L90" s="8"/>
      <c r="M90" s="8"/>
      <c r="N90" s="8"/>
      <c r="O90" s="8"/>
      <c r="P90" s="8"/>
      <c r="Q90" s="8"/>
      <c r="R90" s="8"/>
      <c r="S90" s="205"/>
      <c r="T90" s="9"/>
      <c r="U90" s="8"/>
      <c r="V90" s="8"/>
      <c r="W90" s="8"/>
      <c r="X90" s="8"/>
      <c r="Y90" s="8"/>
      <c r="Z90" s="8"/>
      <c r="AA90" s="8"/>
      <c r="AB90" s="8"/>
      <c r="AC90" s="205"/>
      <c r="AD90" s="9"/>
      <c r="AE90" s="7"/>
      <c r="AF90" s="8"/>
      <c r="AG90" s="8"/>
      <c r="AH90" s="8"/>
      <c r="AI90" s="8"/>
      <c r="AJ90" s="8"/>
      <c r="AK90" s="10"/>
      <c r="AL90" s="113"/>
      <c r="AM90" s="14"/>
      <c r="AN90" s="113"/>
      <c r="AO90" s="14"/>
      <c r="AP90" s="105"/>
      <c r="AQ90" s="109"/>
    </row>
    <row r="91" spans="3:43" x14ac:dyDescent="0.25">
      <c r="C91" s="7"/>
      <c r="D91" s="8"/>
      <c r="E91" s="8"/>
      <c r="F91" s="8"/>
      <c r="G91" s="8"/>
      <c r="H91" s="8"/>
      <c r="I91" s="8"/>
      <c r="J91" s="8"/>
      <c r="K91" s="8"/>
      <c r="L91" s="8"/>
      <c r="M91" s="8"/>
      <c r="N91" s="8"/>
      <c r="O91" s="8"/>
      <c r="P91" s="8"/>
      <c r="Q91" s="8"/>
      <c r="R91" s="8"/>
      <c r="S91" s="205"/>
      <c r="T91" s="9"/>
      <c r="U91" s="8"/>
      <c r="V91" s="8"/>
      <c r="W91" s="8"/>
      <c r="X91" s="8"/>
      <c r="Y91" s="8"/>
      <c r="Z91" s="8"/>
      <c r="AA91" s="8"/>
      <c r="AB91" s="8"/>
      <c r="AC91" s="205"/>
      <c r="AD91" s="9"/>
      <c r="AE91" s="7"/>
      <c r="AF91" s="8"/>
      <c r="AG91" s="8"/>
      <c r="AH91" s="8"/>
      <c r="AI91" s="8"/>
      <c r="AJ91" s="8"/>
      <c r="AK91" s="10"/>
      <c r="AL91" s="113"/>
      <c r="AM91" s="14"/>
      <c r="AN91" s="113"/>
      <c r="AO91" s="14"/>
      <c r="AP91" s="105"/>
      <c r="AQ91" s="109"/>
    </row>
    <row r="92" spans="3:43" x14ac:dyDescent="0.25">
      <c r="C92" s="7"/>
      <c r="D92" s="8"/>
      <c r="E92" s="8"/>
      <c r="F92" s="8"/>
      <c r="G92" s="8"/>
      <c r="H92" s="8"/>
      <c r="I92" s="8"/>
      <c r="J92" s="8"/>
      <c r="K92" s="8"/>
      <c r="L92" s="8"/>
      <c r="M92" s="8"/>
      <c r="N92" s="8"/>
      <c r="O92" s="8"/>
      <c r="P92" s="8"/>
      <c r="Q92" s="8"/>
      <c r="R92" s="8"/>
      <c r="S92" s="205"/>
      <c r="T92" s="9"/>
      <c r="U92" s="8"/>
      <c r="V92" s="8"/>
      <c r="W92" s="8"/>
      <c r="X92" s="8"/>
      <c r="Y92" s="8"/>
      <c r="Z92" s="8"/>
      <c r="AA92" s="8"/>
      <c r="AB92" s="8"/>
      <c r="AC92" s="205"/>
      <c r="AD92" s="9"/>
      <c r="AE92" s="7"/>
      <c r="AF92" s="8"/>
      <c r="AG92" s="8"/>
      <c r="AH92" s="8"/>
      <c r="AI92" s="8"/>
      <c r="AJ92" s="8"/>
      <c r="AK92" s="10"/>
      <c r="AL92" s="113"/>
      <c r="AM92" s="14"/>
      <c r="AN92" s="113"/>
      <c r="AO92" s="14"/>
      <c r="AP92" s="105"/>
      <c r="AQ92" s="109"/>
    </row>
    <row r="93" spans="3:43" x14ac:dyDescent="0.25">
      <c r="C93" s="7"/>
      <c r="D93" s="8"/>
      <c r="E93" s="8"/>
      <c r="F93" s="8"/>
      <c r="G93" s="8"/>
      <c r="H93" s="8"/>
      <c r="I93" s="8"/>
      <c r="J93" s="8"/>
      <c r="K93" s="8"/>
      <c r="L93" s="8"/>
      <c r="M93" s="8"/>
      <c r="N93" s="8"/>
      <c r="O93" s="8"/>
      <c r="P93" s="8"/>
      <c r="Q93" s="8"/>
      <c r="R93" s="8"/>
      <c r="S93" s="205"/>
      <c r="T93" s="9"/>
      <c r="U93" s="8"/>
      <c r="V93" s="8"/>
      <c r="W93" s="8"/>
      <c r="X93" s="8"/>
      <c r="Y93" s="8"/>
      <c r="Z93" s="8"/>
      <c r="AA93" s="8"/>
      <c r="AB93" s="8"/>
      <c r="AC93" s="205"/>
      <c r="AD93" s="9"/>
      <c r="AE93" s="7"/>
      <c r="AF93" s="8"/>
      <c r="AG93" s="8"/>
      <c r="AH93" s="8"/>
      <c r="AI93" s="8"/>
      <c r="AJ93" s="8"/>
      <c r="AK93" s="10"/>
      <c r="AL93" s="113"/>
      <c r="AM93" s="14"/>
      <c r="AN93" s="113"/>
      <c r="AO93" s="14"/>
      <c r="AP93" s="105"/>
      <c r="AQ93" s="109"/>
    </row>
    <row r="94" spans="3:43" x14ac:dyDescent="0.25">
      <c r="C94" s="7"/>
      <c r="D94" s="8"/>
      <c r="E94" s="8"/>
      <c r="F94" s="8"/>
      <c r="G94" s="8"/>
      <c r="H94" s="8"/>
      <c r="I94" s="8"/>
      <c r="J94" s="8"/>
      <c r="K94" s="8"/>
      <c r="L94" s="8"/>
      <c r="M94" s="8"/>
      <c r="N94" s="8"/>
      <c r="O94" s="8"/>
      <c r="P94" s="8"/>
      <c r="Q94" s="8"/>
      <c r="R94" s="8"/>
      <c r="S94" s="205"/>
      <c r="T94" s="9"/>
      <c r="U94" s="8"/>
      <c r="V94" s="8"/>
      <c r="W94" s="8"/>
      <c r="X94" s="8"/>
      <c r="Y94" s="8"/>
      <c r="Z94" s="8"/>
      <c r="AA94" s="8"/>
      <c r="AB94" s="8"/>
      <c r="AC94" s="205"/>
      <c r="AD94" s="9"/>
      <c r="AE94" s="7"/>
      <c r="AF94" s="8"/>
      <c r="AG94" s="8"/>
      <c r="AH94" s="8"/>
      <c r="AI94" s="8"/>
      <c r="AJ94" s="8"/>
      <c r="AK94" s="10"/>
      <c r="AL94" s="113"/>
      <c r="AM94" s="14"/>
      <c r="AN94" s="113"/>
      <c r="AO94" s="14"/>
      <c r="AP94" s="105"/>
      <c r="AQ94" s="109"/>
    </row>
    <row r="95" spans="3:43" x14ac:dyDescent="0.25">
      <c r="C95" s="7"/>
      <c r="D95" s="8"/>
      <c r="E95" s="8"/>
      <c r="F95" s="8"/>
      <c r="G95" s="8"/>
      <c r="H95" s="8"/>
      <c r="I95" s="8"/>
      <c r="J95" s="8"/>
      <c r="K95" s="8"/>
      <c r="L95" s="8"/>
      <c r="M95" s="8"/>
      <c r="N95" s="8"/>
      <c r="O95" s="8"/>
      <c r="P95" s="8"/>
      <c r="Q95" s="8"/>
      <c r="R95" s="8"/>
      <c r="S95" s="205"/>
      <c r="T95" s="9"/>
      <c r="U95" s="8"/>
      <c r="V95" s="8"/>
      <c r="W95" s="8"/>
      <c r="X95" s="8"/>
      <c r="Y95" s="8"/>
      <c r="Z95" s="8"/>
      <c r="AA95" s="8"/>
      <c r="AB95" s="8"/>
      <c r="AC95" s="205"/>
      <c r="AD95" s="9"/>
      <c r="AE95" s="7"/>
      <c r="AF95" s="8"/>
      <c r="AG95" s="8"/>
      <c r="AH95" s="8"/>
      <c r="AI95" s="8"/>
      <c r="AJ95" s="8"/>
      <c r="AK95" s="10"/>
      <c r="AL95" s="113"/>
      <c r="AM95" s="14"/>
      <c r="AN95" s="113"/>
      <c r="AO95" s="14"/>
      <c r="AP95" s="105"/>
      <c r="AQ95" s="109"/>
    </row>
    <row r="96" spans="3:43" x14ac:dyDescent="0.25">
      <c r="C96" s="7"/>
      <c r="D96" s="8"/>
      <c r="E96" s="8"/>
      <c r="F96" s="8"/>
      <c r="G96" s="8"/>
      <c r="H96" s="8"/>
      <c r="I96" s="8"/>
      <c r="J96" s="8"/>
      <c r="K96" s="8"/>
      <c r="L96" s="8"/>
      <c r="M96" s="8"/>
      <c r="N96" s="8"/>
      <c r="O96" s="8"/>
      <c r="P96" s="8"/>
      <c r="Q96" s="8"/>
      <c r="R96" s="8"/>
      <c r="S96" s="205"/>
      <c r="T96" s="9"/>
      <c r="U96" s="8"/>
      <c r="V96" s="8"/>
      <c r="W96" s="8"/>
      <c r="X96" s="8"/>
      <c r="Y96" s="8"/>
      <c r="Z96" s="8"/>
      <c r="AA96" s="8"/>
      <c r="AB96" s="8"/>
      <c r="AC96" s="205"/>
      <c r="AD96" s="9"/>
      <c r="AE96" s="7"/>
      <c r="AF96" s="8"/>
      <c r="AG96" s="8"/>
      <c r="AH96" s="8"/>
      <c r="AI96" s="8"/>
      <c r="AJ96" s="8"/>
      <c r="AK96" s="10"/>
      <c r="AL96" s="113"/>
      <c r="AM96" s="14"/>
      <c r="AN96" s="113"/>
      <c r="AO96" s="14"/>
      <c r="AP96" s="105"/>
      <c r="AQ96" s="109"/>
    </row>
    <row r="97" spans="3:43" x14ac:dyDescent="0.25">
      <c r="C97" s="7"/>
      <c r="D97" s="8"/>
      <c r="E97" s="8"/>
      <c r="F97" s="8"/>
      <c r="G97" s="8"/>
      <c r="H97" s="8"/>
      <c r="I97" s="8"/>
      <c r="J97" s="8"/>
      <c r="K97" s="8"/>
      <c r="L97" s="8"/>
      <c r="M97" s="8"/>
      <c r="N97" s="8"/>
      <c r="O97" s="8"/>
      <c r="P97" s="8"/>
      <c r="Q97" s="8"/>
      <c r="R97" s="8"/>
      <c r="S97" s="205"/>
      <c r="T97" s="9"/>
      <c r="U97" s="8"/>
      <c r="V97" s="8"/>
      <c r="W97" s="8"/>
      <c r="X97" s="8"/>
      <c r="Y97" s="8"/>
      <c r="Z97" s="8"/>
      <c r="AA97" s="8"/>
      <c r="AB97" s="8"/>
      <c r="AC97" s="205"/>
      <c r="AD97" s="9"/>
      <c r="AE97" s="7"/>
      <c r="AF97" s="8"/>
      <c r="AG97" s="8"/>
      <c r="AH97" s="8"/>
      <c r="AI97" s="8"/>
      <c r="AJ97" s="8"/>
      <c r="AK97" s="10"/>
      <c r="AL97" s="113"/>
      <c r="AM97" s="14"/>
      <c r="AN97" s="113"/>
      <c r="AO97" s="14"/>
      <c r="AP97" s="105"/>
      <c r="AQ97" s="109"/>
    </row>
    <row r="98" spans="3:43" x14ac:dyDescent="0.25">
      <c r="C98" s="12"/>
      <c r="D98" s="13"/>
      <c r="E98" s="13"/>
      <c r="F98" s="13"/>
      <c r="G98" s="13"/>
      <c r="H98" s="13"/>
      <c r="I98" s="13"/>
      <c r="J98" s="13"/>
      <c r="K98" s="13"/>
      <c r="L98" s="13"/>
      <c r="M98" s="13"/>
      <c r="N98" s="13"/>
      <c r="O98" s="13"/>
      <c r="P98" s="13"/>
      <c r="Q98" s="13"/>
      <c r="R98" s="13"/>
      <c r="S98" s="206"/>
      <c r="T98" s="14"/>
      <c r="U98" s="13"/>
      <c r="V98" s="13"/>
      <c r="W98" s="13"/>
      <c r="X98" s="13"/>
      <c r="Y98" s="13"/>
      <c r="Z98" s="13"/>
      <c r="AA98" s="13"/>
      <c r="AB98" s="13"/>
      <c r="AC98" s="206"/>
      <c r="AD98" s="14"/>
      <c r="AE98" s="12"/>
      <c r="AF98" s="13"/>
      <c r="AG98" s="13"/>
      <c r="AH98" s="13"/>
      <c r="AI98" s="13"/>
      <c r="AJ98" s="13"/>
      <c r="AK98" s="15"/>
      <c r="AL98" s="113"/>
      <c r="AM98" s="14"/>
      <c r="AN98" s="113"/>
      <c r="AO98" s="14"/>
      <c r="AP98" s="105"/>
      <c r="AQ98" s="109"/>
    </row>
    <row r="99" spans="3:43" x14ac:dyDescent="0.25">
      <c r="C99" s="12"/>
      <c r="D99" s="13"/>
      <c r="E99" s="13"/>
      <c r="F99" s="13"/>
      <c r="G99" s="13"/>
      <c r="H99" s="13"/>
      <c r="I99" s="13"/>
      <c r="J99" s="13"/>
      <c r="K99" s="13"/>
      <c r="L99" s="13"/>
      <c r="M99" s="13"/>
      <c r="N99" s="13"/>
      <c r="O99" s="13"/>
      <c r="P99" s="13"/>
      <c r="Q99" s="13"/>
      <c r="R99" s="13"/>
      <c r="S99" s="206"/>
      <c r="T99" s="14"/>
      <c r="U99" s="13"/>
      <c r="V99" s="13"/>
      <c r="W99" s="13"/>
      <c r="X99" s="13"/>
      <c r="Y99" s="13"/>
      <c r="Z99" s="13"/>
      <c r="AA99" s="13"/>
      <c r="AB99" s="13"/>
      <c r="AC99" s="206"/>
      <c r="AD99" s="14"/>
      <c r="AE99" s="12"/>
      <c r="AF99" s="13"/>
      <c r="AG99" s="13"/>
      <c r="AH99" s="13"/>
      <c r="AI99" s="13"/>
      <c r="AJ99" s="13"/>
      <c r="AK99" s="15"/>
      <c r="AL99" s="113"/>
      <c r="AM99" s="14"/>
      <c r="AN99" s="113"/>
      <c r="AO99" s="14"/>
      <c r="AP99" s="105"/>
      <c r="AQ99" s="109"/>
    </row>
    <row r="100" spans="3:43" x14ac:dyDescent="0.25">
      <c r="C100" s="12"/>
      <c r="D100" s="13"/>
      <c r="E100" s="13"/>
      <c r="F100" s="13"/>
      <c r="G100" s="13"/>
      <c r="H100" s="13"/>
      <c r="I100" s="13"/>
      <c r="J100" s="13"/>
      <c r="K100" s="13"/>
      <c r="L100" s="13"/>
      <c r="M100" s="13"/>
      <c r="N100" s="13"/>
      <c r="O100" s="13"/>
      <c r="P100" s="13"/>
      <c r="Q100" s="13"/>
      <c r="R100" s="13"/>
      <c r="S100" s="206"/>
      <c r="T100" s="14"/>
      <c r="U100" s="13"/>
      <c r="V100" s="13"/>
      <c r="W100" s="13"/>
      <c r="X100" s="13"/>
      <c r="Y100" s="13"/>
      <c r="Z100" s="13"/>
      <c r="AA100" s="13"/>
      <c r="AB100" s="13"/>
      <c r="AC100" s="206"/>
      <c r="AD100" s="14"/>
      <c r="AE100" s="12"/>
      <c r="AF100" s="13"/>
      <c r="AG100" s="13"/>
      <c r="AH100" s="13"/>
      <c r="AI100" s="13"/>
      <c r="AJ100" s="13"/>
      <c r="AK100" s="15"/>
      <c r="AL100" s="113"/>
      <c r="AM100" s="14"/>
      <c r="AN100" s="113"/>
      <c r="AO100" s="14"/>
      <c r="AP100" s="105"/>
      <c r="AQ100" s="109"/>
    </row>
    <row r="101" spans="3:43" x14ac:dyDescent="0.25">
      <c r="C101" s="12"/>
      <c r="D101" s="13"/>
      <c r="E101" s="13"/>
      <c r="F101" s="13"/>
      <c r="G101" s="13"/>
      <c r="H101" s="13"/>
      <c r="I101" s="13"/>
      <c r="J101" s="13"/>
      <c r="K101" s="13"/>
      <c r="L101" s="13"/>
      <c r="M101" s="13"/>
      <c r="N101" s="13"/>
      <c r="O101" s="13"/>
      <c r="P101" s="13"/>
      <c r="Q101" s="13"/>
      <c r="R101" s="13"/>
      <c r="S101" s="206"/>
      <c r="T101" s="14"/>
      <c r="U101" s="13"/>
      <c r="V101" s="13"/>
      <c r="W101" s="13"/>
      <c r="X101" s="13"/>
      <c r="Y101" s="13"/>
      <c r="Z101" s="13"/>
      <c r="AA101" s="13"/>
      <c r="AB101" s="13"/>
      <c r="AC101" s="206"/>
      <c r="AD101" s="14"/>
      <c r="AE101" s="12"/>
      <c r="AF101" s="13"/>
      <c r="AG101" s="13"/>
      <c r="AH101" s="13"/>
      <c r="AI101" s="13"/>
      <c r="AJ101" s="13"/>
      <c r="AK101" s="15"/>
      <c r="AL101" s="113"/>
      <c r="AM101" s="14"/>
      <c r="AN101" s="113"/>
      <c r="AO101" s="14"/>
      <c r="AP101" s="105"/>
      <c r="AQ101" s="109"/>
    </row>
    <row r="102" spans="3:43" x14ac:dyDescent="0.25">
      <c r="C102" s="12"/>
      <c r="D102" s="13"/>
      <c r="E102" s="13"/>
      <c r="F102" s="13"/>
      <c r="G102" s="13"/>
      <c r="H102" s="13"/>
      <c r="I102" s="13"/>
      <c r="J102" s="13"/>
      <c r="K102" s="13"/>
      <c r="L102" s="13"/>
      <c r="M102" s="13"/>
      <c r="N102" s="13"/>
      <c r="O102" s="13"/>
      <c r="P102" s="13"/>
      <c r="Q102" s="13"/>
      <c r="R102" s="13"/>
      <c r="S102" s="206"/>
      <c r="T102" s="14"/>
      <c r="U102" s="13"/>
      <c r="V102" s="13"/>
      <c r="W102" s="13"/>
      <c r="X102" s="13"/>
      <c r="Y102" s="13"/>
      <c r="Z102" s="13"/>
      <c r="AA102" s="13"/>
      <c r="AB102" s="13"/>
      <c r="AC102" s="206"/>
      <c r="AD102" s="14"/>
      <c r="AE102" s="12"/>
      <c r="AF102" s="13"/>
      <c r="AG102" s="13"/>
      <c r="AH102" s="13"/>
      <c r="AI102" s="13"/>
      <c r="AJ102" s="13"/>
      <c r="AK102" s="15"/>
      <c r="AL102" s="113"/>
      <c r="AM102" s="14"/>
      <c r="AN102" s="113"/>
      <c r="AO102" s="14"/>
      <c r="AP102" s="105"/>
      <c r="AQ102" s="109"/>
    </row>
    <row r="103" spans="3:43" x14ac:dyDescent="0.25">
      <c r="C103" s="12"/>
      <c r="D103" s="13"/>
      <c r="E103" s="13"/>
      <c r="F103" s="13"/>
      <c r="G103" s="13"/>
      <c r="H103" s="13"/>
      <c r="I103" s="13"/>
      <c r="J103" s="13"/>
      <c r="K103" s="13"/>
      <c r="L103" s="13"/>
      <c r="M103" s="13"/>
      <c r="N103" s="13"/>
      <c r="O103" s="13"/>
      <c r="P103" s="13"/>
      <c r="Q103" s="13"/>
      <c r="R103" s="13"/>
      <c r="S103" s="206"/>
      <c r="T103" s="14"/>
      <c r="U103" s="13"/>
      <c r="V103" s="13"/>
      <c r="W103" s="13"/>
      <c r="X103" s="13"/>
      <c r="Y103" s="13"/>
      <c r="Z103" s="13"/>
      <c r="AA103" s="13"/>
      <c r="AB103" s="13"/>
      <c r="AC103" s="206"/>
      <c r="AD103" s="14"/>
      <c r="AE103" s="12"/>
      <c r="AF103" s="13"/>
      <c r="AG103" s="13"/>
      <c r="AH103" s="13"/>
      <c r="AI103" s="13"/>
      <c r="AJ103" s="13"/>
      <c r="AK103" s="15"/>
      <c r="AL103" s="113"/>
      <c r="AM103" s="14"/>
      <c r="AN103" s="113"/>
      <c r="AO103" s="14"/>
      <c r="AP103" s="105"/>
      <c r="AQ103" s="109"/>
    </row>
    <row r="104" spans="3:43" x14ac:dyDescent="0.25">
      <c r="C104" s="12"/>
      <c r="D104" s="13"/>
      <c r="E104" s="13"/>
      <c r="F104" s="13"/>
      <c r="G104" s="13"/>
      <c r="H104" s="13"/>
      <c r="I104" s="13"/>
      <c r="J104" s="13"/>
      <c r="K104" s="13"/>
      <c r="L104" s="13"/>
      <c r="M104" s="13"/>
      <c r="N104" s="13"/>
      <c r="O104" s="13"/>
      <c r="P104" s="13"/>
      <c r="Q104" s="13"/>
      <c r="R104" s="13"/>
      <c r="S104" s="206"/>
      <c r="T104" s="14"/>
      <c r="U104" s="13"/>
      <c r="V104" s="13"/>
      <c r="W104" s="13"/>
      <c r="X104" s="13"/>
      <c r="Y104" s="13"/>
      <c r="Z104" s="13"/>
      <c r="AA104" s="13"/>
      <c r="AB104" s="13"/>
      <c r="AC104" s="206"/>
      <c r="AD104" s="14"/>
      <c r="AE104" s="12"/>
      <c r="AF104" s="13"/>
      <c r="AG104" s="13"/>
      <c r="AH104" s="13"/>
      <c r="AI104" s="13"/>
      <c r="AJ104" s="13"/>
      <c r="AK104" s="15"/>
      <c r="AL104" s="113"/>
      <c r="AM104" s="14"/>
      <c r="AN104" s="113"/>
      <c r="AO104" s="14"/>
      <c r="AP104" s="105"/>
      <c r="AQ104" s="109"/>
    </row>
    <row r="105" spans="3:43" x14ac:dyDescent="0.25">
      <c r="C105" s="12"/>
      <c r="D105" s="13"/>
      <c r="E105" s="13"/>
      <c r="F105" s="13"/>
      <c r="G105" s="13"/>
      <c r="H105" s="13"/>
      <c r="I105" s="13"/>
      <c r="J105" s="13"/>
      <c r="K105" s="13"/>
      <c r="L105" s="13"/>
      <c r="M105" s="13"/>
      <c r="N105" s="13"/>
      <c r="O105" s="13"/>
      <c r="P105" s="13"/>
      <c r="Q105" s="13"/>
      <c r="R105" s="13"/>
      <c r="S105" s="206"/>
      <c r="T105" s="14"/>
      <c r="U105" s="13"/>
      <c r="V105" s="13"/>
      <c r="W105" s="13"/>
      <c r="X105" s="13"/>
      <c r="Y105" s="13"/>
      <c r="Z105" s="13"/>
      <c r="AA105" s="13"/>
      <c r="AB105" s="13"/>
      <c r="AC105" s="206"/>
      <c r="AD105" s="14"/>
      <c r="AE105" s="12"/>
      <c r="AF105" s="13"/>
      <c r="AG105" s="13"/>
      <c r="AH105" s="13"/>
      <c r="AI105" s="13"/>
      <c r="AJ105" s="13"/>
      <c r="AK105" s="15"/>
      <c r="AL105" s="113"/>
      <c r="AM105" s="14"/>
      <c r="AN105" s="113"/>
      <c r="AO105" s="14"/>
      <c r="AP105" s="105"/>
      <c r="AQ105" s="109"/>
    </row>
    <row r="106" spans="3:43" x14ac:dyDescent="0.25">
      <c r="C106" s="12"/>
      <c r="D106" s="13"/>
      <c r="E106" s="13"/>
      <c r="F106" s="13"/>
      <c r="G106" s="13"/>
      <c r="H106" s="13"/>
      <c r="I106" s="13"/>
      <c r="J106" s="13"/>
      <c r="K106" s="13"/>
      <c r="L106" s="13"/>
      <c r="M106" s="13"/>
      <c r="N106" s="13"/>
      <c r="O106" s="13"/>
      <c r="P106" s="13"/>
      <c r="Q106" s="13"/>
      <c r="R106" s="13"/>
      <c r="S106" s="206"/>
      <c r="T106" s="14"/>
      <c r="U106" s="13"/>
      <c r="V106" s="13"/>
      <c r="W106" s="13"/>
      <c r="X106" s="13"/>
      <c r="Y106" s="13"/>
      <c r="Z106" s="13"/>
      <c r="AA106" s="13"/>
      <c r="AB106" s="13"/>
      <c r="AC106" s="206"/>
      <c r="AD106" s="14"/>
      <c r="AE106" s="12"/>
      <c r="AF106" s="13"/>
      <c r="AG106" s="13"/>
      <c r="AH106" s="13"/>
      <c r="AI106" s="13"/>
      <c r="AJ106" s="13"/>
      <c r="AK106" s="15"/>
      <c r="AL106" s="113"/>
      <c r="AM106" s="14"/>
      <c r="AN106" s="113"/>
      <c r="AO106" s="14"/>
      <c r="AP106" s="105"/>
      <c r="AQ106" s="109"/>
    </row>
    <row r="107" spans="3:43" x14ac:dyDescent="0.25">
      <c r="C107" s="12"/>
      <c r="D107" s="13"/>
      <c r="E107" s="13"/>
      <c r="F107" s="13"/>
      <c r="G107" s="13"/>
      <c r="H107" s="13"/>
      <c r="I107" s="13"/>
      <c r="J107" s="13"/>
      <c r="K107" s="13"/>
      <c r="L107" s="13"/>
      <c r="M107" s="13"/>
      <c r="N107" s="13"/>
      <c r="O107" s="13"/>
      <c r="P107" s="13"/>
      <c r="Q107" s="13"/>
      <c r="R107" s="13"/>
      <c r="S107" s="206"/>
      <c r="T107" s="14"/>
      <c r="U107" s="13"/>
      <c r="V107" s="13"/>
      <c r="W107" s="13"/>
      <c r="X107" s="13"/>
      <c r="Y107" s="13"/>
      <c r="Z107" s="13"/>
      <c r="AA107" s="13"/>
      <c r="AB107" s="13"/>
      <c r="AC107" s="206"/>
      <c r="AD107" s="14"/>
      <c r="AE107" s="12"/>
      <c r="AF107" s="13"/>
      <c r="AG107" s="13"/>
      <c r="AH107" s="13"/>
      <c r="AI107" s="13"/>
      <c r="AJ107" s="13"/>
      <c r="AK107" s="15"/>
      <c r="AL107" s="113"/>
      <c r="AM107" s="14"/>
      <c r="AN107" s="113"/>
      <c r="AO107" s="14"/>
      <c r="AP107" s="105"/>
      <c r="AQ107" s="109"/>
    </row>
    <row r="108" spans="3:43" x14ac:dyDescent="0.25">
      <c r="C108" s="12"/>
      <c r="D108" s="13"/>
      <c r="E108" s="13"/>
      <c r="F108" s="13"/>
      <c r="G108" s="13"/>
      <c r="H108" s="13"/>
      <c r="I108" s="13"/>
      <c r="J108" s="13"/>
      <c r="K108" s="13"/>
      <c r="L108" s="13"/>
      <c r="M108" s="13"/>
      <c r="N108" s="13"/>
      <c r="O108" s="13"/>
      <c r="P108" s="13"/>
      <c r="Q108" s="13"/>
      <c r="R108" s="13"/>
      <c r="S108" s="206"/>
      <c r="T108" s="14"/>
      <c r="U108" s="13"/>
      <c r="V108" s="13"/>
      <c r="W108" s="13"/>
      <c r="X108" s="13"/>
      <c r="Y108" s="13"/>
      <c r="Z108" s="13"/>
      <c r="AA108" s="13"/>
      <c r="AB108" s="13"/>
      <c r="AC108" s="206"/>
      <c r="AD108" s="14"/>
      <c r="AE108" s="12"/>
      <c r="AF108" s="13"/>
      <c r="AG108" s="13"/>
      <c r="AH108" s="13"/>
      <c r="AI108" s="13"/>
      <c r="AJ108" s="13"/>
      <c r="AK108" s="15"/>
      <c r="AL108" s="113"/>
      <c r="AM108" s="14"/>
      <c r="AN108" s="113"/>
      <c r="AO108" s="14"/>
      <c r="AP108" s="105"/>
      <c r="AQ108" s="109"/>
    </row>
    <row r="109" spans="3:43" x14ac:dyDescent="0.25">
      <c r="C109" s="12"/>
      <c r="D109" s="13"/>
      <c r="E109" s="13"/>
      <c r="F109" s="13"/>
      <c r="G109" s="13"/>
      <c r="H109" s="13"/>
      <c r="I109" s="13"/>
      <c r="J109" s="13"/>
      <c r="K109" s="13"/>
      <c r="L109" s="13"/>
      <c r="M109" s="13"/>
      <c r="N109" s="13"/>
      <c r="O109" s="13"/>
      <c r="P109" s="13"/>
      <c r="Q109" s="13"/>
      <c r="R109" s="13"/>
      <c r="S109" s="206"/>
      <c r="T109" s="14"/>
      <c r="U109" s="13"/>
      <c r="V109" s="13"/>
      <c r="W109" s="13"/>
      <c r="X109" s="13"/>
      <c r="Y109" s="13"/>
      <c r="Z109" s="13"/>
      <c r="AA109" s="13"/>
      <c r="AB109" s="13"/>
      <c r="AC109" s="206"/>
      <c r="AD109" s="14"/>
      <c r="AE109" s="12"/>
      <c r="AF109" s="13"/>
      <c r="AG109" s="13"/>
      <c r="AH109" s="13"/>
      <c r="AI109" s="13"/>
      <c r="AJ109" s="13"/>
      <c r="AK109" s="15"/>
      <c r="AL109" s="113"/>
      <c r="AM109" s="14"/>
      <c r="AN109" s="113"/>
      <c r="AO109" s="14"/>
      <c r="AP109" s="105"/>
      <c r="AQ109" s="109"/>
    </row>
    <row r="110" spans="3:43" x14ac:dyDescent="0.25">
      <c r="C110" s="12"/>
      <c r="D110" s="13"/>
      <c r="E110" s="13"/>
      <c r="F110" s="13"/>
      <c r="G110" s="13"/>
      <c r="H110" s="13"/>
      <c r="I110" s="13"/>
      <c r="J110" s="13"/>
      <c r="K110" s="13"/>
      <c r="L110" s="13"/>
      <c r="M110" s="13"/>
      <c r="N110" s="13"/>
      <c r="O110" s="13"/>
      <c r="P110" s="13"/>
      <c r="Q110" s="13"/>
      <c r="R110" s="13"/>
      <c r="S110" s="206"/>
      <c r="T110" s="14"/>
      <c r="U110" s="13"/>
      <c r="V110" s="13"/>
      <c r="W110" s="13"/>
      <c r="X110" s="13"/>
      <c r="Y110" s="13"/>
      <c r="Z110" s="13"/>
      <c r="AA110" s="13"/>
      <c r="AB110" s="13"/>
      <c r="AC110" s="206"/>
      <c r="AD110" s="14"/>
      <c r="AE110" s="12"/>
      <c r="AF110" s="13"/>
      <c r="AG110" s="13"/>
      <c r="AH110" s="13"/>
      <c r="AI110" s="13"/>
      <c r="AJ110" s="13"/>
      <c r="AK110" s="15"/>
      <c r="AL110" s="113"/>
      <c r="AM110" s="14"/>
      <c r="AN110" s="113"/>
      <c r="AO110" s="14"/>
      <c r="AP110" s="105"/>
      <c r="AQ110" s="109"/>
    </row>
    <row r="111" spans="3:43" x14ac:dyDescent="0.25">
      <c r="C111" s="12"/>
      <c r="D111" s="13"/>
      <c r="E111" s="13"/>
      <c r="F111" s="13"/>
      <c r="G111" s="13"/>
      <c r="H111" s="13"/>
      <c r="I111" s="13"/>
      <c r="J111" s="13"/>
      <c r="K111" s="13"/>
      <c r="L111" s="13"/>
      <c r="M111" s="13"/>
      <c r="N111" s="13"/>
      <c r="O111" s="13"/>
      <c r="P111" s="13"/>
      <c r="Q111" s="13"/>
      <c r="R111" s="13"/>
      <c r="S111" s="206"/>
      <c r="T111" s="14"/>
      <c r="U111" s="13"/>
      <c r="V111" s="13"/>
      <c r="W111" s="13"/>
      <c r="X111" s="13"/>
      <c r="Y111" s="13"/>
      <c r="Z111" s="13"/>
      <c r="AA111" s="13"/>
      <c r="AB111" s="13"/>
      <c r="AC111" s="206"/>
      <c r="AD111" s="14"/>
      <c r="AE111" s="12"/>
      <c r="AF111" s="13"/>
      <c r="AG111" s="13"/>
      <c r="AH111" s="13"/>
      <c r="AI111" s="13"/>
      <c r="AJ111" s="13"/>
      <c r="AK111" s="15"/>
      <c r="AL111" s="113"/>
      <c r="AM111" s="14"/>
      <c r="AN111" s="113"/>
      <c r="AO111" s="14"/>
      <c r="AP111" s="105"/>
      <c r="AQ111" s="109"/>
    </row>
    <row r="112" spans="3:43" x14ac:dyDescent="0.25">
      <c r="C112" s="12"/>
      <c r="D112" s="13"/>
      <c r="E112" s="13"/>
      <c r="F112" s="13"/>
      <c r="G112" s="13"/>
      <c r="H112" s="13"/>
      <c r="I112" s="13"/>
      <c r="J112" s="13"/>
      <c r="K112" s="13"/>
      <c r="L112" s="13"/>
      <c r="M112" s="13"/>
      <c r="N112" s="13"/>
      <c r="O112" s="13"/>
      <c r="P112" s="13"/>
      <c r="Q112" s="13"/>
      <c r="R112" s="13"/>
      <c r="S112" s="206"/>
      <c r="T112" s="14"/>
      <c r="U112" s="13"/>
      <c r="V112" s="13"/>
      <c r="W112" s="13"/>
      <c r="X112" s="13"/>
      <c r="Y112" s="13"/>
      <c r="Z112" s="13"/>
      <c r="AA112" s="13"/>
      <c r="AB112" s="13"/>
      <c r="AC112" s="206"/>
      <c r="AD112" s="14"/>
      <c r="AE112" s="12"/>
      <c r="AF112" s="13"/>
      <c r="AG112" s="13"/>
      <c r="AH112" s="13"/>
      <c r="AI112" s="13"/>
      <c r="AJ112" s="13"/>
      <c r="AK112" s="15"/>
      <c r="AL112" s="113"/>
      <c r="AM112" s="14"/>
      <c r="AN112" s="113"/>
      <c r="AO112" s="14"/>
      <c r="AP112" s="105"/>
      <c r="AQ112" s="109"/>
    </row>
    <row r="113" spans="3:43" x14ac:dyDescent="0.25">
      <c r="C113" s="12"/>
      <c r="D113" s="13"/>
      <c r="E113" s="13"/>
      <c r="F113" s="13"/>
      <c r="G113" s="13"/>
      <c r="H113" s="13"/>
      <c r="I113" s="13"/>
      <c r="J113" s="13"/>
      <c r="K113" s="13"/>
      <c r="L113" s="13"/>
      <c r="M113" s="13"/>
      <c r="N113" s="13"/>
      <c r="O113" s="13"/>
      <c r="P113" s="13"/>
      <c r="Q113" s="13"/>
      <c r="R113" s="13"/>
      <c r="S113" s="206"/>
      <c r="T113" s="14"/>
      <c r="U113" s="13"/>
      <c r="V113" s="13"/>
      <c r="W113" s="13"/>
      <c r="X113" s="13"/>
      <c r="Y113" s="13"/>
      <c r="Z113" s="13"/>
      <c r="AA113" s="13"/>
      <c r="AB113" s="13"/>
      <c r="AC113" s="206"/>
      <c r="AD113" s="14"/>
      <c r="AE113" s="12"/>
      <c r="AF113" s="13"/>
      <c r="AG113" s="13"/>
      <c r="AH113" s="13"/>
      <c r="AI113" s="13"/>
      <c r="AJ113" s="13"/>
      <c r="AK113" s="15"/>
      <c r="AL113" s="113"/>
      <c r="AM113" s="14"/>
      <c r="AN113" s="113"/>
      <c r="AO113" s="14"/>
      <c r="AP113" s="105"/>
      <c r="AQ113" s="109"/>
    </row>
    <row r="114" spans="3:43" x14ac:dyDescent="0.25">
      <c r="C114" s="12"/>
      <c r="D114" s="13"/>
      <c r="E114" s="13"/>
      <c r="F114" s="13"/>
      <c r="G114" s="13"/>
      <c r="H114" s="13"/>
      <c r="I114" s="13"/>
      <c r="J114" s="13"/>
      <c r="K114" s="13"/>
      <c r="L114" s="13"/>
      <c r="M114" s="13"/>
      <c r="N114" s="13"/>
      <c r="O114" s="13"/>
      <c r="P114" s="13"/>
      <c r="Q114" s="13"/>
      <c r="R114" s="13"/>
      <c r="S114" s="206"/>
      <c r="T114" s="14"/>
      <c r="U114" s="13"/>
      <c r="V114" s="13"/>
      <c r="W114" s="13"/>
      <c r="X114" s="13"/>
      <c r="Y114" s="13"/>
      <c r="Z114" s="13"/>
      <c r="AA114" s="13"/>
      <c r="AB114" s="13"/>
      <c r="AC114" s="206"/>
      <c r="AD114" s="14"/>
      <c r="AE114" s="12"/>
      <c r="AF114" s="13"/>
      <c r="AG114" s="13"/>
      <c r="AH114" s="13"/>
      <c r="AI114" s="13"/>
      <c r="AJ114" s="13"/>
      <c r="AK114" s="15"/>
      <c r="AL114" s="113"/>
      <c r="AM114" s="14"/>
      <c r="AN114" s="113"/>
      <c r="AO114" s="14"/>
      <c r="AP114" s="105"/>
      <c r="AQ114" s="109"/>
    </row>
    <row r="115" spans="3:43" x14ac:dyDescent="0.25">
      <c r="C115" s="12"/>
      <c r="D115" s="13"/>
      <c r="E115" s="13"/>
      <c r="F115" s="13"/>
      <c r="G115" s="13"/>
      <c r="H115" s="13"/>
      <c r="I115" s="13"/>
      <c r="J115" s="13"/>
      <c r="K115" s="13"/>
      <c r="L115" s="13"/>
      <c r="M115" s="13"/>
      <c r="N115" s="13"/>
      <c r="O115" s="13"/>
      <c r="P115" s="13"/>
      <c r="Q115" s="13"/>
      <c r="R115" s="13"/>
      <c r="S115" s="206"/>
      <c r="T115" s="14"/>
      <c r="U115" s="13"/>
      <c r="V115" s="13"/>
      <c r="W115" s="13"/>
      <c r="X115" s="13"/>
      <c r="Y115" s="13"/>
      <c r="Z115" s="13"/>
      <c r="AA115" s="13"/>
      <c r="AB115" s="13"/>
      <c r="AC115" s="206"/>
      <c r="AD115" s="14"/>
      <c r="AE115" s="12"/>
      <c r="AF115" s="13"/>
      <c r="AG115" s="13"/>
      <c r="AH115" s="13"/>
      <c r="AI115" s="13"/>
      <c r="AJ115" s="13"/>
      <c r="AK115" s="15"/>
      <c r="AL115" s="113"/>
      <c r="AM115" s="14"/>
      <c r="AN115" s="113"/>
      <c r="AO115" s="14"/>
      <c r="AP115" s="105"/>
      <c r="AQ115" s="109"/>
    </row>
    <row r="116" spans="3:43" x14ac:dyDescent="0.25">
      <c r="C116" s="12"/>
      <c r="D116" s="13"/>
      <c r="E116" s="13"/>
      <c r="F116" s="13"/>
      <c r="G116" s="13"/>
      <c r="H116" s="13"/>
      <c r="I116" s="13"/>
      <c r="J116" s="13"/>
      <c r="K116" s="13"/>
      <c r="L116" s="13"/>
      <c r="M116" s="13"/>
      <c r="N116" s="13"/>
      <c r="O116" s="13"/>
      <c r="P116" s="13"/>
      <c r="Q116" s="13"/>
      <c r="R116" s="13"/>
      <c r="S116" s="206"/>
      <c r="T116" s="14"/>
      <c r="U116" s="13"/>
      <c r="V116" s="13"/>
      <c r="W116" s="13"/>
      <c r="X116" s="13"/>
      <c r="Y116" s="13"/>
      <c r="Z116" s="13"/>
      <c r="AA116" s="13"/>
      <c r="AB116" s="13"/>
      <c r="AC116" s="206"/>
      <c r="AD116" s="14"/>
      <c r="AE116" s="12"/>
      <c r="AF116" s="13"/>
      <c r="AG116" s="13"/>
      <c r="AH116" s="13"/>
      <c r="AI116" s="13"/>
      <c r="AJ116" s="13"/>
      <c r="AK116" s="15"/>
      <c r="AL116" s="113"/>
      <c r="AM116" s="14"/>
      <c r="AN116" s="113"/>
      <c r="AO116" s="14"/>
      <c r="AP116" s="105"/>
      <c r="AQ116" s="109"/>
    </row>
    <row r="117" spans="3:43" x14ac:dyDescent="0.25">
      <c r="C117" s="12"/>
      <c r="D117" s="13"/>
      <c r="E117" s="13"/>
      <c r="F117" s="13"/>
      <c r="G117" s="13"/>
      <c r="H117" s="13"/>
      <c r="I117" s="13"/>
      <c r="J117" s="13"/>
      <c r="K117" s="13"/>
      <c r="L117" s="13"/>
      <c r="M117" s="13"/>
      <c r="N117" s="13"/>
      <c r="O117" s="13"/>
      <c r="P117" s="13"/>
      <c r="Q117" s="13"/>
      <c r="R117" s="13"/>
      <c r="S117" s="206"/>
      <c r="T117" s="14"/>
      <c r="U117" s="13"/>
      <c r="V117" s="13"/>
      <c r="W117" s="13"/>
      <c r="X117" s="13"/>
      <c r="Y117" s="13"/>
      <c r="Z117" s="13"/>
      <c r="AA117" s="13"/>
      <c r="AB117" s="13"/>
      <c r="AC117" s="206"/>
      <c r="AD117" s="14"/>
      <c r="AE117" s="12"/>
      <c r="AF117" s="13"/>
      <c r="AG117" s="13"/>
      <c r="AH117" s="13"/>
      <c r="AI117" s="13"/>
      <c r="AJ117" s="13"/>
      <c r="AK117" s="15"/>
      <c r="AL117" s="113"/>
      <c r="AM117" s="14"/>
      <c r="AN117" s="113"/>
      <c r="AO117" s="14"/>
      <c r="AP117" s="105"/>
      <c r="AQ117" s="109"/>
    </row>
    <row r="118" spans="3:43" x14ac:dyDescent="0.25">
      <c r="AL118" s="113"/>
      <c r="AM118" s="14"/>
      <c r="AN118" s="113"/>
      <c r="AO118" s="14"/>
      <c r="AP118" s="105"/>
      <c r="AQ118" s="109"/>
    </row>
    <row r="119" spans="3:43" x14ac:dyDescent="0.25">
      <c r="AL119" s="113"/>
      <c r="AM119" s="14"/>
      <c r="AN119" s="113"/>
      <c r="AO119" s="14"/>
      <c r="AP119" s="105"/>
      <c r="AQ119" s="109"/>
    </row>
    <row r="120" spans="3:43" x14ac:dyDescent="0.25">
      <c r="AL120" s="113"/>
      <c r="AM120" s="14"/>
      <c r="AN120" s="113"/>
      <c r="AO120" s="14"/>
      <c r="AP120" s="105"/>
      <c r="AQ120" s="109"/>
    </row>
    <row r="121" spans="3:43" x14ac:dyDescent="0.25">
      <c r="AL121" s="113"/>
      <c r="AM121" s="14"/>
      <c r="AN121" s="113"/>
      <c r="AO121" s="14"/>
      <c r="AP121" s="105"/>
      <c r="AQ121" s="109"/>
    </row>
    <row r="122" spans="3:43" x14ac:dyDescent="0.25">
      <c r="AL122" s="113"/>
      <c r="AM122" s="14"/>
      <c r="AN122" s="113"/>
      <c r="AO122" s="14"/>
      <c r="AP122" s="105"/>
      <c r="AQ122" s="109"/>
    </row>
    <row r="123" spans="3:43" x14ac:dyDescent="0.25">
      <c r="AL123" s="113"/>
      <c r="AM123" s="14"/>
      <c r="AN123" s="113"/>
      <c r="AO123" s="14"/>
      <c r="AP123" s="105"/>
      <c r="AQ123" s="109"/>
    </row>
    <row r="124" spans="3:43" x14ac:dyDescent="0.25">
      <c r="AL124" s="113"/>
      <c r="AM124" s="14"/>
      <c r="AN124" s="113"/>
      <c r="AO124" s="14"/>
      <c r="AP124" s="105"/>
      <c r="AQ124" s="109"/>
    </row>
    <row r="125" spans="3:43" x14ac:dyDescent="0.25">
      <c r="AL125" s="113"/>
      <c r="AM125" s="14"/>
      <c r="AN125" s="113"/>
      <c r="AO125" s="14"/>
      <c r="AP125" s="105"/>
      <c r="AQ125" s="109"/>
    </row>
    <row r="126" spans="3:43" x14ac:dyDescent="0.25">
      <c r="AL126" s="113"/>
      <c r="AM126" s="14"/>
      <c r="AN126" s="113"/>
      <c r="AO126" s="14"/>
      <c r="AP126" s="105"/>
      <c r="AQ126" s="109"/>
    </row>
    <row r="127" spans="3:43" x14ac:dyDescent="0.25">
      <c r="AL127" s="113"/>
      <c r="AM127" s="14"/>
      <c r="AN127" s="113"/>
      <c r="AO127" s="14"/>
      <c r="AP127" s="105"/>
      <c r="AQ127" s="109"/>
    </row>
    <row r="128" spans="3:43" x14ac:dyDescent="0.25">
      <c r="AL128" s="113"/>
      <c r="AM128" s="14"/>
      <c r="AN128" s="113"/>
      <c r="AO128" s="14"/>
      <c r="AP128" s="105"/>
      <c r="AQ128" s="109"/>
    </row>
    <row r="129" spans="38:43" x14ac:dyDescent="0.25">
      <c r="AL129" s="113"/>
      <c r="AM129" s="14"/>
      <c r="AN129" s="113"/>
      <c r="AO129" s="14"/>
      <c r="AP129" s="105"/>
      <c r="AQ129" s="109"/>
    </row>
    <row r="130" spans="38:43" x14ac:dyDescent="0.25">
      <c r="AL130" s="113"/>
      <c r="AM130" s="14"/>
      <c r="AN130" s="113"/>
      <c r="AO130" s="14"/>
      <c r="AP130" s="105"/>
      <c r="AQ130" s="109"/>
    </row>
    <row r="131" spans="38:43" x14ac:dyDescent="0.25">
      <c r="AL131" s="111"/>
      <c r="AM131" s="112"/>
      <c r="AN131" s="123"/>
      <c r="AO131" s="124"/>
      <c r="AP131" s="110"/>
      <c r="AQ131" s="112"/>
    </row>
    <row r="132" spans="38:43" x14ac:dyDescent="0.25">
      <c r="AN132" s="125"/>
      <c r="AO132" s="126"/>
    </row>
    <row r="133" spans="38:43" x14ac:dyDescent="0.25">
      <c r="AN133" s="125"/>
      <c r="AO133" s="126"/>
    </row>
    <row r="134" spans="38:43" x14ac:dyDescent="0.25">
      <c r="AN134" s="125"/>
      <c r="AO134" s="126"/>
    </row>
    <row r="135" spans="38:43" x14ac:dyDescent="0.25">
      <c r="AN135" s="125"/>
      <c r="AO135" s="126"/>
    </row>
    <row r="136" spans="38:43" x14ac:dyDescent="0.25">
      <c r="AN136" s="125"/>
      <c r="AO136" s="126"/>
    </row>
    <row r="137" spans="38:43" x14ac:dyDescent="0.25">
      <c r="AN137" s="125"/>
      <c r="AO137" s="126"/>
    </row>
    <row r="138" spans="38:43" x14ac:dyDescent="0.25">
      <c r="AN138" s="125"/>
      <c r="AO138" s="126"/>
    </row>
    <row r="139" spans="38:43" x14ac:dyDescent="0.25">
      <c r="AN139" s="125"/>
      <c r="AO139" s="126"/>
    </row>
    <row r="140" spans="38:43" x14ac:dyDescent="0.25">
      <c r="AN140" s="125"/>
      <c r="AO140" s="126"/>
    </row>
    <row r="141" spans="38:43" x14ac:dyDescent="0.25">
      <c r="AN141" s="125"/>
      <c r="AO141" s="126"/>
    </row>
    <row r="142" spans="38:43" x14ac:dyDescent="0.25">
      <c r="AN142" s="125"/>
      <c r="AO142" s="126"/>
    </row>
    <row r="143" spans="38:43" x14ac:dyDescent="0.25">
      <c r="AN143" s="125"/>
      <c r="AO143" s="126"/>
    </row>
    <row r="144" spans="38:43" x14ac:dyDescent="0.25">
      <c r="AN144" s="125"/>
      <c r="AO144" s="126"/>
    </row>
    <row r="145" spans="1:43" x14ac:dyDescent="0.25">
      <c r="AN145" s="125"/>
      <c r="AO145" s="126"/>
    </row>
    <row r="146" spans="1:43" s="102" customFormat="1" x14ac:dyDescent="0.25">
      <c r="A146" s="2"/>
      <c r="B146" s="2"/>
      <c r="C146"/>
      <c r="D146"/>
      <c r="E146"/>
      <c r="F146"/>
      <c r="G146"/>
      <c r="H146"/>
      <c r="I146"/>
      <c r="J146"/>
      <c r="K146"/>
      <c r="L146"/>
      <c r="M146"/>
      <c r="N146"/>
      <c r="O146"/>
      <c r="P146"/>
      <c r="Q146"/>
      <c r="R146"/>
      <c r="S146"/>
      <c r="T146" s="2"/>
      <c r="U146"/>
      <c r="V146"/>
      <c r="W146"/>
      <c r="X146"/>
      <c r="Y146"/>
      <c r="Z146"/>
      <c r="AA146"/>
      <c r="AB146"/>
      <c r="AC146" s="53"/>
      <c r="AD146" s="126"/>
      <c r="AE146"/>
      <c r="AF146"/>
      <c r="AG146"/>
      <c r="AH146"/>
      <c r="AI146"/>
      <c r="AJ146"/>
      <c r="AK146"/>
      <c r="AL146"/>
      <c r="AM146" s="2"/>
      <c r="AN146" s="125"/>
      <c r="AO146" s="126"/>
      <c r="AQ146" s="2"/>
    </row>
    <row r="147" spans="1:43" s="102" customFormat="1" x14ac:dyDescent="0.25">
      <c r="A147" s="2"/>
      <c r="B147" s="2"/>
      <c r="C147"/>
      <c r="D147"/>
      <c r="E147"/>
      <c r="F147"/>
      <c r="G147"/>
      <c r="H147"/>
      <c r="I147"/>
      <c r="J147"/>
      <c r="K147"/>
      <c r="L147"/>
      <c r="M147"/>
      <c r="N147"/>
      <c r="O147"/>
      <c r="P147"/>
      <c r="Q147"/>
      <c r="R147"/>
      <c r="S147"/>
      <c r="T147" s="2"/>
      <c r="U147"/>
      <c r="V147"/>
      <c r="W147"/>
      <c r="X147"/>
      <c r="Y147"/>
      <c r="Z147"/>
      <c r="AA147"/>
      <c r="AB147"/>
      <c r="AC147" s="53"/>
      <c r="AD147" s="126"/>
      <c r="AE147"/>
      <c r="AF147"/>
      <c r="AG147"/>
      <c r="AH147"/>
      <c r="AI147"/>
      <c r="AJ147"/>
      <c r="AK147"/>
      <c r="AL147"/>
      <c r="AM147" s="2"/>
      <c r="AN147" s="125"/>
      <c r="AO147" s="126"/>
      <c r="AQ147" s="2"/>
    </row>
    <row r="148" spans="1:43" s="102" customFormat="1" x14ac:dyDescent="0.25">
      <c r="A148" s="2"/>
      <c r="B148" s="2"/>
      <c r="C148"/>
      <c r="D148"/>
      <c r="E148"/>
      <c r="F148"/>
      <c r="G148"/>
      <c r="H148"/>
      <c r="I148"/>
      <c r="J148"/>
      <c r="K148"/>
      <c r="L148"/>
      <c r="M148"/>
      <c r="N148"/>
      <c r="O148"/>
      <c r="P148"/>
      <c r="Q148"/>
      <c r="R148"/>
      <c r="S148"/>
      <c r="T148" s="2"/>
      <c r="U148"/>
      <c r="V148"/>
      <c r="W148"/>
      <c r="X148"/>
      <c r="Y148"/>
      <c r="Z148"/>
      <c r="AA148"/>
      <c r="AB148"/>
      <c r="AC148" s="53"/>
      <c r="AD148" s="126"/>
      <c r="AE148"/>
      <c r="AF148"/>
      <c r="AG148"/>
      <c r="AH148"/>
      <c r="AI148"/>
      <c r="AJ148"/>
      <c r="AK148"/>
      <c r="AL148"/>
      <c r="AM148" s="2"/>
      <c r="AN148" s="125"/>
      <c r="AO148" s="126"/>
      <c r="AQ148" s="2"/>
    </row>
    <row r="149" spans="1:43" s="102" customFormat="1" x14ac:dyDescent="0.25">
      <c r="A149" s="2"/>
      <c r="B149" s="2"/>
      <c r="C149"/>
      <c r="D149"/>
      <c r="E149"/>
      <c r="F149"/>
      <c r="G149"/>
      <c r="H149"/>
      <c r="I149"/>
      <c r="J149"/>
      <c r="K149"/>
      <c r="L149"/>
      <c r="M149"/>
      <c r="N149"/>
      <c r="O149"/>
      <c r="P149"/>
      <c r="Q149"/>
      <c r="R149"/>
      <c r="S149"/>
      <c r="T149" s="2"/>
      <c r="U149"/>
      <c r="V149"/>
      <c r="W149"/>
      <c r="X149"/>
      <c r="Y149"/>
      <c r="Z149"/>
      <c r="AA149"/>
      <c r="AB149"/>
      <c r="AC149" s="53"/>
      <c r="AD149" s="126"/>
      <c r="AE149"/>
      <c r="AF149"/>
      <c r="AG149"/>
      <c r="AH149"/>
      <c r="AI149"/>
      <c r="AJ149"/>
      <c r="AK149"/>
      <c r="AL149"/>
      <c r="AM149" s="2"/>
      <c r="AN149" s="125"/>
      <c r="AO149" s="126"/>
      <c r="AQ149" s="2"/>
    </row>
    <row r="150" spans="1:43" s="102" customFormat="1" x14ac:dyDescent="0.25">
      <c r="A150" s="2"/>
      <c r="B150" s="2"/>
      <c r="C150"/>
      <c r="D150"/>
      <c r="E150"/>
      <c r="F150"/>
      <c r="G150"/>
      <c r="H150"/>
      <c r="I150"/>
      <c r="J150"/>
      <c r="K150"/>
      <c r="L150"/>
      <c r="M150"/>
      <c r="N150"/>
      <c r="O150"/>
      <c r="P150"/>
      <c r="Q150"/>
      <c r="R150"/>
      <c r="S150"/>
      <c r="T150" s="2"/>
      <c r="U150"/>
      <c r="V150"/>
      <c r="W150"/>
      <c r="X150"/>
      <c r="Y150"/>
      <c r="Z150"/>
      <c r="AA150"/>
      <c r="AB150"/>
      <c r="AC150" s="53"/>
      <c r="AD150" s="126"/>
      <c r="AE150"/>
      <c r="AF150"/>
      <c r="AG150"/>
      <c r="AH150"/>
      <c r="AI150"/>
      <c r="AJ150"/>
      <c r="AK150"/>
      <c r="AL150"/>
      <c r="AM150" s="2"/>
      <c r="AN150" s="125"/>
      <c r="AO150" s="126"/>
      <c r="AQ150" s="2"/>
    </row>
    <row r="151" spans="1:43" s="102" customFormat="1" x14ac:dyDescent="0.25">
      <c r="A151" s="2"/>
      <c r="B151" s="2"/>
      <c r="C151"/>
      <c r="D151"/>
      <c r="E151"/>
      <c r="F151"/>
      <c r="G151"/>
      <c r="H151"/>
      <c r="I151"/>
      <c r="J151"/>
      <c r="K151"/>
      <c r="L151"/>
      <c r="M151"/>
      <c r="N151"/>
      <c r="O151"/>
      <c r="P151"/>
      <c r="Q151"/>
      <c r="R151"/>
      <c r="S151"/>
      <c r="T151" s="2"/>
      <c r="U151"/>
      <c r="V151"/>
      <c r="W151"/>
      <c r="X151"/>
      <c r="Y151"/>
      <c r="Z151"/>
      <c r="AA151"/>
      <c r="AB151"/>
      <c r="AC151" s="53"/>
      <c r="AD151" s="126"/>
      <c r="AE151"/>
      <c r="AF151"/>
      <c r="AG151"/>
      <c r="AH151"/>
      <c r="AI151"/>
      <c r="AJ151"/>
      <c r="AK151"/>
      <c r="AL151"/>
      <c r="AM151" s="2"/>
      <c r="AN151" s="125"/>
      <c r="AO151" s="126"/>
      <c r="AQ151" s="2"/>
    </row>
    <row r="152" spans="1:43" s="102" customFormat="1" x14ac:dyDescent="0.25">
      <c r="A152" s="2"/>
      <c r="B152" s="2"/>
      <c r="C152"/>
      <c r="D152"/>
      <c r="E152"/>
      <c r="F152"/>
      <c r="G152"/>
      <c r="H152"/>
      <c r="I152"/>
      <c r="J152"/>
      <c r="K152"/>
      <c r="L152"/>
      <c r="M152"/>
      <c r="N152"/>
      <c r="O152"/>
      <c r="P152"/>
      <c r="Q152"/>
      <c r="R152"/>
      <c r="S152"/>
      <c r="T152" s="2"/>
      <c r="U152"/>
      <c r="V152"/>
      <c r="W152"/>
      <c r="X152"/>
      <c r="Y152"/>
      <c r="Z152"/>
      <c r="AA152"/>
      <c r="AB152"/>
      <c r="AC152" s="53"/>
      <c r="AD152" s="126"/>
      <c r="AE152"/>
      <c r="AF152"/>
      <c r="AG152"/>
      <c r="AH152"/>
      <c r="AI152"/>
      <c r="AJ152"/>
      <c r="AK152"/>
      <c r="AL152"/>
      <c r="AM152" s="2"/>
      <c r="AN152" s="125"/>
      <c r="AO152" s="126"/>
      <c r="AQ152" s="2"/>
    </row>
    <row r="153" spans="1:43" s="102" customFormat="1" x14ac:dyDescent="0.25">
      <c r="A153" s="2"/>
      <c r="B153" s="2"/>
      <c r="C153"/>
      <c r="D153"/>
      <c r="E153"/>
      <c r="F153"/>
      <c r="G153"/>
      <c r="H153"/>
      <c r="I153"/>
      <c r="J153"/>
      <c r="K153"/>
      <c r="L153"/>
      <c r="M153"/>
      <c r="N153"/>
      <c r="O153"/>
      <c r="P153"/>
      <c r="Q153"/>
      <c r="R153"/>
      <c r="S153"/>
      <c r="T153" s="2"/>
      <c r="U153"/>
      <c r="V153"/>
      <c r="W153"/>
      <c r="X153"/>
      <c r="Y153"/>
      <c r="Z153"/>
      <c r="AA153"/>
      <c r="AB153"/>
      <c r="AC153" s="53"/>
      <c r="AD153" s="126"/>
      <c r="AE153"/>
      <c r="AF153"/>
      <c r="AG153"/>
      <c r="AH153"/>
      <c r="AI153"/>
      <c r="AJ153"/>
      <c r="AK153"/>
      <c r="AL153"/>
      <c r="AM153" s="2"/>
      <c r="AN153" s="125"/>
      <c r="AO153" s="126"/>
      <c r="AQ153" s="2"/>
    </row>
    <row r="154" spans="1:43" s="102" customFormat="1" x14ac:dyDescent="0.25">
      <c r="A154" s="2"/>
      <c r="B154" s="2"/>
      <c r="C154"/>
      <c r="D154"/>
      <c r="E154"/>
      <c r="F154"/>
      <c r="G154"/>
      <c r="H154"/>
      <c r="I154"/>
      <c r="J154"/>
      <c r="K154"/>
      <c r="L154"/>
      <c r="M154"/>
      <c r="N154"/>
      <c r="O154"/>
      <c r="P154"/>
      <c r="Q154"/>
      <c r="R154"/>
      <c r="S154"/>
      <c r="T154" s="2"/>
      <c r="U154"/>
      <c r="V154"/>
      <c r="W154"/>
      <c r="X154"/>
      <c r="Y154"/>
      <c r="Z154"/>
      <c r="AA154"/>
      <c r="AB154"/>
      <c r="AC154" s="53"/>
      <c r="AD154" s="126"/>
      <c r="AE154"/>
      <c r="AF154"/>
      <c r="AG154"/>
      <c r="AH154"/>
      <c r="AI154"/>
      <c r="AJ154"/>
      <c r="AK154"/>
      <c r="AL154"/>
      <c r="AM154" s="2"/>
      <c r="AN154" s="125"/>
      <c r="AO154" s="126"/>
      <c r="AQ154" s="2"/>
    </row>
    <row r="155" spans="1:43" s="102" customFormat="1" x14ac:dyDescent="0.25">
      <c r="A155" s="2"/>
      <c r="B155" s="2"/>
      <c r="C155"/>
      <c r="D155"/>
      <c r="E155"/>
      <c r="F155"/>
      <c r="G155"/>
      <c r="H155"/>
      <c r="I155"/>
      <c r="J155"/>
      <c r="K155"/>
      <c r="L155"/>
      <c r="M155"/>
      <c r="N155"/>
      <c r="O155"/>
      <c r="P155"/>
      <c r="Q155"/>
      <c r="R155"/>
      <c r="S155"/>
      <c r="T155" s="2"/>
      <c r="U155"/>
      <c r="V155"/>
      <c r="W155"/>
      <c r="X155"/>
      <c r="Y155"/>
      <c r="Z155"/>
      <c r="AA155"/>
      <c r="AB155"/>
      <c r="AC155" s="53"/>
      <c r="AD155" s="126"/>
      <c r="AE155"/>
      <c r="AF155"/>
      <c r="AG155"/>
      <c r="AH155"/>
      <c r="AI155"/>
      <c r="AJ155"/>
      <c r="AK155"/>
      <c r="AL155"/>
      <c r="AM155" s="2"/>
      <c r="AN155" s="125"/>
      <c r="AO155" s="126"/>
      <c r="AQ155" s="2"/>
    </row>
    <row r="156" spans="1:43" s="102" customFormat="1" x14ac:dyDescent="0.25">
      <c r="A156" s="2"/>
      <c r="B156" s="2"/>
      <c r="C156"/>
      <c r="D156"/>
      <c r="E156"/>
      <c r="F156"/>
      <c r="G156"/>
      <c r="H156"/>
      <c r="I156"/>
      <c r="J156"/>
      <c r="K156"/>
      <c r="L156"/>
      <c r="M156"/>
      <c r="N156"/>
      <c r="O156"/>
      <c r="P156"/>
      <c r="Q156"/>
      <c r="R156"/>
      <c r="S156"/>
      <c r="T156" s="2"/>
      <c r="U156"/>
      <c r="V156"/>
      <c r="W156"/>
      <c r="X156"/>
      <c r="Y156"/>
      <c r="Z156"/>
      <c r="AA156"/>
      <c r="AB156"/>
      <c r="AC156" s="53"/>
      <c r="AD156" s="126"/>
      <c r="AE156"/>
      <c r="AF156"/>
      <c r="AG156"/>
      <c r="AH156"/>
      <c r="AI156"/>
      <c r="AJ156"/>
      <c r="AK156"/>
      <c r="AL156"/>
      <c r="AM156" s="2"/>
      <c r="AN156" s="125"/>
      <c r="AO156" s="126"/>
      <c r="AQ156" s="2"/>
    </row>
    <row r="157" spans="1:43" s="102" customFormat="1" x14ac:dyDescent="0.25">
      <c r="A157" s="2"/>
      <c r="B157" s="2"/>
      <c r="C157"/>
      <c r="D157"/>
      <c r="E157"/>
      <c r="F157"/>
      <c r="G157"/>
      <c r="H157"/>
      <c r="I157"/>
      <c r="J157"/>
      <c r="K157"/>
      <c r="L157"/>
      <c r="M157"/>
      <c r="N157"/>
      <c r="O157"/>
      <c r="P157"/>
      <c r="Q157"/>
      <c r="R157"/>
      <c r="S157"/>
      <c r="T157" s="2"/>
      <c r="U157"/>
      <c r="V157"/>
      <c r="W157"/>
      <c r="X157"/>
      <c r="Y157"/>
      <c r="Z157"/>
      <c r="AA157"/>
      <c r="AB157"/>
      <c r="AC157" s="53"/>
      <c r="AD157" s="126"/>
      <c r="AE157"/>
      <c r="AF157"/>
      <c r="AG157"/>
      <c r="AH157"/>
      <c r="AI157"/>
      <c r="AJ157"/>
      <c r="AK157"/>
      <c r="AL157"/>
      <c r="AM157" s="2"/>
      <c r="AN157" s="125"/>
      <c r="AO157" s="126"/>
      <c r="AQ157" s="2"/>
    </row>
    <row r="158" spans="1:43" s="102" customFormat="1" x14ac:dyDescent="0.25">
      <c r="A158" s="2"/>
      <c r="B158" s="2"/>
      <c r="C158"/>
      <c r="D158"/>
      <c r="E158"/>
      <c r="F158"/>
      <c r="G158"/>
      <c r="H158"/>
      <c r="I158"/>
      <c r="J158"/>
      <c r="K158"/>
      <c r="L158"/>
      <c r="M158"/>
      <c r="N158"/>
      <c r="O158"/>
      <c r="P158"/>
      <c r="Q158"/>
      <c r="R158"/>
      <c r="S158"/>
      <c r="T158" s="2"/>
      <c r="U158"/>
      <c r="V158"/>
      <c r="W158"/>
      <c r="X158"/>
      <c r="Y158"/>
      <c r="Z158"/>
      <c r="AA158"/>
      <c r="AB158"/>
      <c r="AC158" s="53"/>
      <c r="AD158" s="126"/>
      <c r="AE158"/>
      <c r="AF158"/>
      <c r="AG158"/>
      <c r="AH158"/>
      <c r="AI158"/>
      <c r="AJ158"/>
      <c r="AK158"/>
      <c r="AL158"/>
      <c r="AM158" s="2"/>
      <c r="AN158" s="125"/>
      <c r="AO158" s="126"/>
      <c r="AQ158" s="2"/>
    </row>
    <row r="159" spans="1:43" s="102" customFormat="1" x14ac:dyDescent="0.25">
      <c r="A159" s="2"/>
      <c r="B159" s="2"/>
      <c r="C159"/>
      <c r="D159"/>
      <c r="E159"/>
      <c r="F159"/>
      <c r="G159"/>
      <c r="H159"/>
      <c r="I159"/>
      <c r="J159"/>
      <c r="K159"/>
      <c r="L159"/>
      <c r="M159"/>
      <c r="N159"/>
      <c r="O159"/>
      <c r="P159"/>
      <c r="Q159"/>
      <c r="R159"/>
      <c r="S159"/>
      <c r="T159" s="2"/>
      <c r="U159"/>
      <c r="V159"/>
      <c r="W159"/>
      <c r="X159"/>
      <c r="Y159"/>
      <c r="Z159"/>
      <c r="AA159"/>
      <c r="AB159"/>
      <c r="AC159" s="53"/>
      <c r="AD159" s="126"/>
      <c r="AE159"/>
      <c r="AF159"/>
      <c r="AG159"/>
      <c r="AH159"/>
      <c r="AI159"/>
      <c r="AJ159"/>
      <c r="AK159"/>
      <c r="AL159"/>
      <c r="AM159" s="2"/>
      <c r="AN159" s="125"/>
      <c r="AO159" s="126"/>
      <c r="AQ159" s="2"/>
    </row>
    <row r="160" spans="1:43" s="102" customFormat="1" x14ac:dyDescent="0.25">
      <c r="A160" s="2"/>
      <c r="B160" s="2"/>
      <c r="C160"/>
      <c r="D160"/>
      <c r="E160"/>
      <c r="F160"/>
      <c r="G160"/>
      <c r="H160"/>
      <c r="I160"/>
      <c r="J160"/>
      <c r="K160"/>
      <c r="L160"/>
      <c r="M160"/>
      <c r="N160"/>
      <c r="O160"/>
      <c r="P160"/>
      <c r="Q160"/>
      <c r="R160"/>
      <c r="S160"/>
      <c r="T160" s="2"/>
      <c r="U160"/>
      <c r="V160"/>
      <c r="W160"/>
      <c r="X160"/>
      <c r="Y160"/>
      <c r="Z160"/>
      <c r="AA160"/>
      <c r="AB160"/>
      <c r="AC160" s="53"/>
      <c r="AD160" s="126"/>
      <c r="AE160"/>
      <c r="AF160"/>
      <c r="AG160"/>
      <c r="AH160"/>
      <c r="AI160"/>
      <c r="AJ160"/>
      <c r="AK160"/>
      <c r="AL160"/>
      <c r="AM160" s="2"/>
      <c r="AN160" s="125"/>
      <c r="AO160" s="126"/>
      <c r="AQ160" s="2"/>
    </row>
    <row r="161" spans="1:43" s="102" customFormat="1" x14ac:dyDescent="0.25">
      <c r="A161" s="2"/>
      <c r="B161" s="2"/>
      <c r="C161"/>
      <c r="D161"/>
      <c r="E161"/>
      <c r="F161"/>
      <c r="G161"/>
      <c r="H161"/>
      <c r="I161"/>
      <c r="J161"/>
      <c r="K161"/>
      <c r="L161"/>
      <c r="M161"/>
      <c r="N161"/>
      <c r="O161"/>
      <c r="P161"/>
      <c r="Q161"/>
      <c r="R161"/>
      <c r="S161"/>
      <c r="T161" s="2"/>
      <c r="U161"/>
      <c r="V161"/>
      <c r="W161"/>
      <c r="X161"/>
      <c r="Y161"/>
      <c r="Z161"/>
      <c r="AA161"/>
      <c r="AB161"/>
      <c r="AC161" s="53"/>
      <c r="AD161" s="126"/>
      <c r="AE161"/>
      <c r="AF161"/>
      <c r="AG161"/>
      <c r="AH161"/>
      <c r="AI161"/>
      <c r="AJ161"/>
      <c r="AK161"/>
      <c r="AL161"/>
      <c r="AM161" s="2"/>
      <c r="AN161" s="125"/>
      <c r="AO161" s="126"/>
      <c r="AQ161" s="2"/>
    </row>
    <row r="162" spans="1:43" s="102" customFormat="1" x14ac:dyDescent="0.25">
      <c r="A162" s="2"/>
      <c r="B162" s="2"/>
      <c r="C162"/>
      <c r="D162"/>
      <c r="E162"/>
      <c r="F162"/>
      <c r="G162"/>
      <c r="H162"/>
      <c r="I162"/>
      <c r="J162"/>
      <c r="K162"/>
      <c r="L162"/>
      <c r="M162"/>
      <c r="N162"/>
      <c r="O162"/>
      <c r="P162"/>
      <c r="Q162"/>
      <c r="R162"/>
      <c r="S162"/>
      <c r="T162" s="2"/>
      <c r="U162"/>
      <c r="V162"/>
      <c r="W162"/>
      <c r="X162"/>
      <c r="Y162"/>
      <c r="Z162"/>
      <c r="AA162"/>
      <c r="AB162"/>
      <c r="AC162" s="53"/>
      <c r="AD162" s="126"/>
      <c r="AE162"/>
      <c r="AF162"/>
      <c r="AG162"/>
      <c r="AH162"/>
      <c r="AI162"/>
      <c r="AJ162"/>
      <c r="AK162"/>
      <c r="AL162"/>
      <c r="AM162" s="2"/>
      <c r="AN162" s="125"/>
      <c r="AO162" s="126"/>
      <c r="AQ162" s="2"/>
    </row>
    <row r="163" spans="1:43" s="102" customFormat="1" x14ac:dyDescent="0.25">
      <c r="A163" s="2"/>
      <c r="B163" s="2"/>
      <c r="C163"/>
      <c r="D163"/>
      <c r="E163"/>
      <c r="F163"/>
      <c r="G163"/>
      <c r="H163"/>
      <c r="I163"/>
      <c r="J163"/>
      <c r="K163"/>
      <c r="L163"/>
      <c r="M163"/>
      <c r="N163"/>
      <c r="O163"/>
      <c r="P163"/>
      <c r="Q163"/>
      <c r="R163"/>
      <c r="S163"/>
      <c r="T163" s="2"/>
      <c r="U163"/>
      <c r="V163"/>
      <c r="W163"/>
      <c r="X163"/>
      <c r="Y163"/>
      <c r="Z163"/>
      <c r="AA163"/>
      <c r="AB163"/>
      <c r="AC163" s="53"/>
      <c r="AD163" s="126"/>
      <c r="AE163"/>
      <c r="AF163"/>
      <c r="AG163"/>
      <c r="AH163"/>
      <c r="AI163"/>
      <c r="AJ163"/>
      <c r="AK163"/>
      <c r="AL163"/>
      <c r="AM163" s="2"/>
      <c r="AN163" s="125"/>
      <c r="AO163" s="126"/>
      <c r="AQ163" s="2"/>
    </row>
    <row r="164" spans="1:43" s="102" customFormat="1" x14ac:dyDescent="0.25">
      <c r="A164" s="2"/>
      <c r="B164" s="2"/>
      <c r="C164"/>
      <c r="D164"/>
      <c r="E164"/>
      <c r="F164"/>
      <c r="G164"/>
      <c r="H164"/>
      <c r="I164"/>
      <c r="J164"/>
      <c r="K164"/>
      <c r="L164"/>
      <c r="M164"/>
      <c r="N164"/>
      <c r="O164"/>
      <c r="P164"/>
      <c r="Q164"/>
      <c r="R164"/>
      <c r="S164"/>
      <c r="T164" s="2"/>
      <c r="U164"/>
      <c r="V164"/>
      <c r="W164"/>
      <c r="X164"/>
      <c r="Y164"/>
      <c r="Z164"/>
      <c r="AA164"/>
      <c r="AB164"/>
      <c r="AC164" s="53"/>
      <c r="AD164" s="126"/>
      <c r="AE164"/>
      <c r="AF164"/>
      <c r="AG164"/>
      <c r="AH164"/>
      <c r="AI164"/>
      <c r="AJ164"/>
      <c r="AK164"/>
      <c r="AL164"/>
      <c r="AM164" s="2"/>
      <c r="AN164" s="125"/>
      <c r="AO164" s="126"/>
      <c r="AQ164" s="2"/>
    </row>
    <row r="165" spans="1:43" s="102" customFormat="1" x14ac:dyDescent="0.25">
      <c r="A165" s="2"/>
      <c r="B165" s="2"/>
      <c r="C165"/>
      <c r="D165"/>
      <c r="E165"/>
      <c r="F165"/>
      <c r="G165"/>
      <c r="H165"/>
      <c r="I165"/>
      <c r="J165"/>
      <c r="K165"/>
      <c r="L165"/>
      <c r="M165"/>
      <c r="N165"/>
      <c r="O165"/>
      <c r="P165"/>
      <c r="Q165"/>
      <c r="R165"/>
      <c r="S165"/>
      <c r="T165" s="2"/>
      <c r="U165"/>
      <c r="V165"/>
      <c r="W165"/>
      <c r="X165"/>
      <c r="Y165"/>
      <c r="Z165"/>
      <c r="AA165"/>
      <c r="AB165"/>
      <c r="AC165" s="53"/>
      <c r="AD165" s="126"/>
      <c r="AE165"/>
      <c r="AF165"/>
      <c r="AG165"/>
      <c r="AH165"/>
      <c r="AI165"/>
      <c r="AJ165"/>
      <c r="AK165"/>
      <c r="AL165"/>
      <c r="AM165" s="2"/>
      <c r="AN165" s="125"/>
      <c r="AO165" s="126"/>
      <c r="AQ165" s="2"/>
    </row>
    <row r="166" spans="1:43" s="102" customFormat="1" x14ac:dyDescent="0.25">
      <c r="A166" s="2"/>
      <c r="B166" s="2"/>
      <c r="C166"/>
      <c r="D166"/>
      <c r="E166"/>
      <c r="F166"/>
      <c r="G166"/>
      <c r="H166"/>
      <c r="I166"/>
      <c r="J166"/>
      <c r="K166"/>
      <c r="L166"/>
      <c r="M166"/>
      <c r="N166"/>
      <c r="O166"/>
      <c r="P166"/>
      <c r="Q166"/>
      <c r="R166"/>
      <c r="S166"/>
      <c r="T166" s="2"/>
      <c r="U166"/>
      <c r="V166"/>
      <c r="W166"/>
      <c r="X166"/>
      <c r="Y166"/>
      <c r="Z166"/>
      <c r="AA166"/>
      <c r="AB166"/>
      <c r="AC166" s="53"/>
      <c r="AD166" s="126"/>
      <c r="AE166"/>
      <c r="AF166"/>
      <c r="AG166"/>
      <c r="AH166"/>
      <c r="AI166"/>
      <c r="AJ166"/>
      <c r="AK166"/>
      <c r="AL166"/>
      <c r="AM166" s="2"/>
      <c r="AN166" s="125"/>
      <c r="AO166" s="126"/>
      <c r="AQ166" s="2"/>
    </row>
    <row r="167" spans="1:43" s="102" customFormat="1" x14ac:dyDescent="0.25">
      <c r="A167" s="2"/>
      <c r="B167" s="2"/>
      <c r="C167"/>
      <c r="D167"/>
      <c r="E167"/>
      <c r="F167"/>
      <c r="G167"/>
      <c r="H167"/>
      <c r="I167"/>
      <c r="J167"/>
      <c r="K167"/>
      <c r="L167"/>
      <c r="M167"/>
      <c r="N167"/>
      <c r="O167"/>
      <c r="P167"/>
      <c r="Q167"/>
      <c r="R167"/>
      <c r="S167"/>
      <c r="T167" s="2"/>
      <c r="U167"/>
      <c r="V167"/>
      <c r="W167"/>
      <c r="X167"/>
      <c r="Y167"/>
      <c r="Z167"/>
      <c r="AA167"/>
      <c r="AB167"/>
      <c r="AC167" s="53"/>
      <c r="AD167" s="126"/>
      <c r="AE167"/>
      <c r="AF167"/>
      <c r="AG167"/>
      <c r="AH167"/>
      <c r="AI167"/>
      <c r="AJ167"/>
      <c r="AK167"/>
      <c r="AL167"/>
      <c r="AM167" s="2"/>
      <c r="AN167" s="125"/>
      <c r="AO167" s="126"/>
      <c r="AQ167" s="2"/>
    </row>
    <row r="168" spans="1:43" s="102" customFormat="1" x14ac:dyDescent="0.25">
      <c r="A168" s="2"/>
      <c r="B168" s="2"/>
      <c r="C168"/>
      <c r="D168"/>
      <c r="E168"/>
      <c r="F168"/>
      <c r="G168"/>
      <c r="H168"/>
      <c r="I168"/>
      <c r="J168"/>
      <c r="K168"/>
      <c r="L168"/>
      <c r="M168"/>
      <c r="N168"/>
      <c r="O168"/>
      <c r="P168"/>
      <c r="Q168"/>
      <c r="R168"/>
      <c r="S168"/>
      <c r="T168" s="2"/>
      <c r="U168"/>
      <c r="V168"/>
      <c r="W168"/>
      <c r="X168"/>
      <c r="Y168"/>
      <c r="Z168"/>
      <c r="AA168"/>
      <c r="AB168"/>
      <c r="AC168" s="53"/>
      <c r="AD168" s="126"/>
      <c r="AE168"/>
      <c r="AF168"/>
      <c r="AG168"/>
      <c r="AH168"/>
      <c r="AI168"/>
      <c r="AJ168"/>
      <c r="AK168"/>
      <c r="AL168"/>
      <c r="AM168" s="2"/>
      <c r="AN168" s="125"/>
      <c r="AO168" s="126"/>
      <c r="AQ168" s="2"/>
    </row>
    <row r="169" spans="1:43" s="102" customFormat="1" x14ac:dyDescent="0.25">
      <c r="A169" s="2"/>
      <c r="B169" s="2"/>
      <c r="C169"/>
      <c r="D169"/>
      <c r="E169"/>
      <c r="F169"/>
      <c r="G169"/>
      <c r="H169"/>
      <c r="I169"/>
      <c r="J169"/>
      <c r="K169"/>
      <c r="L169"/>
      <c r="M169"/>
      <c r="N169"/>
      <c r="O169"/>
      <c r="P169"/>
      <c r="Q169"/>
      <c r="R169"/>
      <c r="S169"/>
      <c r="T169" s="2"/>
      <c r="U169"/>
      <c r="V169"/>
      <c r="W169"/>
      <c r="X169"/>
      <c r="Y169"/>
      <c r="Z169"/>
      <c r="AA169"/>
      <c r="AB169"/>
      <c r="AC169" s="53"/>
      <c r="AD169" s="126"/>
      <c r="AE169"/>
      <c r="AF169"/>
      <c r="AG169"/>
      <c r="AH169"/>
      <c r="AI169"/>
      <c r="AJ169"/>
      <c r="AK169"/>
      <c r="AL169"/>
      <c r="AM169" s="2"/>
      <c r="AN169" s="125"/>
      <c r="AO169" s="126"/>
      <c r="AQ169" s="2"/>
    </row>
    <row r="170" spans="1:43" s="102" customFormat="1" x14ac:dyDescent="0.25">
      <c r="A170" s="2"/>
      <c r="B170" s="2"/>
      <c r="C170"/>
      <c r="D170"/>
      <c r="E170"/>
      <c r="F170"/>
      <c r="G170"/>
      <c r="H170"/>
      <c r="I170"/>
      <c r="J170"/>
      <c r="K170"/>
      <c r="L170"/>
      <c r="M170"/>
      <c r="N170"/>
      <c r="O170"/>
      <c r="P170"/>
      <c r="Q170"/>
      <c r="R170"/>
      <c r="S170"/>
      <c r="T170" s="2"/>
      <c r="U170"/>
      <c r="V170"/>
      <c r="W170"/>
      <c r="X170"/>
      <c r="Y170"/>
      <c r="Z170"/>
      <c r="AA170"/>
      <c r="AB170"/>
      <c r="AC170" s="53"/>
      <c r="AD170" s="126"/>
      <c r="AE170"/>
      <c r="AF170"/>
      <c r="AG170"/>
      <c r="AH170"/>
      <c r="AI170"/>
      <c r="AJ170"/>
      <c r="AK170"/>
      <c r="AL170"/>
      <c r="AM170" s="2"/>
      <c r="AN170" s="125"/>
      <c r="AO170" s="126"/>
      <c r="AQ170" s="2"/>
    </row>
    <row r="171" spans="1:43" s="102" customFormat="1" x14ac:dyDescent="0.25">
      <c r="A171" s="2"/>
      <c r="B171" s="2"/>
      <c r="C171"/>
      <c r="D171"/>
      <c r="E171"/>
      <c r="F171"/>
      <c r="G171"/>
      <c r="H171"/>
      <c r="I171"/>
      <c r="J171"/>
      <c r="K171"/>
      <c r="L171"/>
      <c r="M171"/>
      <c r="N171"/>
      <c r="O171"/>
      <c r="P171"/>
      <c r="Q171"/>
      <c r="R171"/>
      <c r="S171"/>
      <c r="T171" s="2"/>
      <c r="U171"/>
      <c r="V171"/>
      <c r="W171"/>
      <c r="X171"/>
      <c r="Y171"/>
      <c r="Z171"/>
      <c r="AA171"/>
      <c r="AB171"/>
      <c r="AC171" s="53"/>
      <c r="AD171" s="126"/>
      <c r="AE171"/>
      <c r="AF171"/>
      <c r="AG171"/>
      <c r="AH171"/>
      <c r="AI171"/>
      <c r="AJ171"/>
      <c r="AK171"/>
      <c r="AL171"/>
      <c r="AM171" s="2"/>
      <c r="AN171" s="125"/>
      <c r="AO171" s="126"/>
      <c r="AQ171" s="2"/>
    </row>
    <row r="172" spans="1:43" s="102" customFormat="1" x14ac:dyDescent="0.25">
      <c r="A172" s="2"/>
      <c r="B172" s="2"/>
      <c r="C172"/>
      <c r="D172"/>
      <c r="E172"/>
      <c r="F172"/>
      <c r="G172"/>
      <c r="H172"/>
      <c r="I172"/>
      <c r="J172"/>
      <c r="K172"/>
      <c r="L172"/>
      <c r="M172"/>
      <c r="N172"/>
      <c r="O172"/>
      <c r="P172"/>
      <c r="Q172"/>
      <c r="R172"/>
      <c r="S172"/>
      <c r="T172" s="2"/>
      <c r="U172"/>
      <c r="V172"/>
      <c r="W172"/>
      <c r="X172"/>
      <c r="Y172"/>
      <c r="Z172"/>
      <c r="AA172"/>
      <c r="AB172"/>
      <c r="AC172" s="53"/>
      <c r="AD172" s="126"/>
      <c r="AE172"/>
      <c r="AF172"/>
      <c r="AG172"/>
      <c r="AH172"/>
      <c r="AI172"/>
      <c r="AJ172"/>
      <c r="AK172"/>
      <c r="AL172"/>
      <c r="AM172" s="2"/>
      <c r="AN172" s="125"/>
      <c r="AO172" s="126"/>
      <c r="AQ172" s="2"/>
    </row>
    <row r="173" spans="1:43" s="102" customFormat="1" x14ac:dyDescent="0.25">
      <c r="A173" s="2"/>
      <c r="B173" s="2"/>
      <c r="C173"/>
      <c r="D173"/>
      <c r="E173"/>
      <c r="F173"/>
      <c r="G173"/>
      <c r="H173"/>
      <c r="I173"/>
      <c r="J173"/>
      <c r="K173"/>
      <c r="L173"/>
      <c r="M173"/>
      <c r="N173"/>
      <c r="O173"/>
      <c r="P173"/>
      <c r="Q173"/>
      <c r="R173"/>
      <c r="S173"/>
      <c r="T173" s="2"/>
      <c r="U173"/>
      <c r="V173"/>
      <c r="W173"/>
      <c r="X173"/>
      <c r="Y173"/>
      <c r="Z173"/>
      <c r="AA173"/>
      <c r="AB173"/>
      <c r="AC173" s="53"/>
      <c r="AD173" s="126"/>
      <c r="AE173"/>
      <c r="AF173"/>
      <c r="AG173"/>
      <c r="AH173"/>
      <c r="AI173"/>
      <c r="AJ173"/>
      <c r="AK173"/>
      <c r="AL173"/>
      <c r="AM173" s="2"/>
      <c r="AN173" s="125"/>
      <c r="AO173" s="126"/>
      <c r="AQ173" s="2"/>
    </row>
    <row r="174" spans="1:43" s="102" customFormat="1" x14ac:dyDescent="0.25">
      <c r="A174" s="2"/>
      <c r="B174" s="2"/>
      <c r="C174"/>
      <c r="D174"/>
      <c r="E174"/>
      <c r="F174"/>
      <c r="G174"/>
      <c r="H174"/>
      <c r="I174"/>
      <c r="J174"/>
      <c r="K174"/>
      <c r="L174"/>
      <c r="M174"/>
      <c r="N174"/>
      <c r="O174"/>
      <c r="P174"/>
      <c r="Q174"/>
      <c r="R174"/>
      <c r="S174"/>
      <c r="T174" s="2"/>
      <c r="U174"/>
      <c r="V174"/>
      <c r="W174"/>
      <c r="X174"/>
      <c r="Y174"/>
      <c r="Z174"/>
      <c r="AA174"/>
      <c r="AB174"/>
      <c r="AC174" s="53"/>
      <c r="AD174" s="126"/>
      <c r="AE174"/>
      <c r="AF174"/>
      <c r="AG174"/>
      <c r="AH174"/>
      <c r="AI174"/>
      <c r="AJ174"/>
      <c r="AK174"/>
      <c r="AL174"/>
      <c r="AM174" s="2"/>
      <c r="AN174" s="125"/>
      <c r="AO174" s="126"/>
      <c r="AQ174" s="2"/>
    </row>
    <row r="175" spans="1:43" s="102" customFormat="1" x14ac:dyDescent="0.25">
      <c r="A175" s="2"/>
      <c r="B175" s="2"/>
      <c r="C175"/>
      <c r="D175"/>
      <c r="E175"/>
      <c r="F175"/>
      <c r="G175"/>
      <c r="H175"/>
      <c r="I175"/>
      <c r="J175"/>
      <c r="K175"/>
      <c r="L175"/>
      <c r="M175"/>
      <c r="N175"/>
      <c r="O175"/>
      <c r="P175"/>
      <c r="Q175"/>
      <c r="R175"/>
      <c r="S175"/>
      <c r="T175" s="2"/>
      <c r="U175"/>
      <c r="V175"/>
      <c r="W175"/>
      <c r="X175"/>
      <c r="Y175"/>
      <c r="Z175"/>
      <c r="AA175"/>
      <c r="AB175"/>
      <c r="AC175" s="53"/>
      <c r="AD175" s="126"/>
      <c r="AE175"/>
      <c r="AF175"/>
      <c r="AG175"/>
      <c r="AH175"/>
      <c r="AI175"/>
      <c r="AJ175"/>
      <c r="AK175"/>
      <c r="AL175"/>
      <c r="AM175" s="2"/>
      <c r="AN175" s="125"/>
      <c r="AO175" s="126"/>
      <c r="AQ175" s="2"/>
    </row>
    <row r="176" spans="1:43" s="102" customFormat="1" x14ac:dyDescent="0.25">
      <c r="A176" s="2"/>
      <c r="B176" s="2"/>
      <c r="C176"/>
      <c r="D176"/>
      <c r="E176"/>
      <c r="F176"/>
      <c r="G176"/>
      <c r="H176"/>
      <c r="I176"/>
      <c r="J176"/>
      <c r="K176"/>
      <c r="L176"/>
      <c r="M176"/>
      <c r="N176"/>
      <c r="O176"/>
      <c r="P176"/>
      <c r="Q176"/>
      <c r="R176"/>
      <c r="S176"/>
      <c r="T176" s="2"/>
      <c r="U176"/>
      <c r="V176"/>
      <c r="W176"/>
      <c r="X176"/>
      <c r="Y176"/>
      <c r="Z176"/>
      <c r="AA176"/>
      <c r="AB176"/>
      <c r="AC176" s="53"/>
      <c r="AD176" s="126"/>
      <c r="AE176"/>
      <c r="AF176"/>
      <c r="AG176"/>
      <c r="AH176"/>
      <c r="AI176"/>
      <c r="AJ176"/>
      <c r="AK176"/>
      <c r="AL176"/>
      <c r="AM176" s="2"/>
      <c r="AN176" s="125"/>
      <c r="AO176" s="126"/>
      <c r="AQ176" s="2"/>
    </row>
    <row r="177" spans="1:43" s="102" customFormat="1" x14ac:dyDescent="0.25">
      <c r="A177" s="2"/>
      <c r="B177" s="2"/>
      <c r="C177"/>
      <c r="D177"/>
      <c r="E177"/>
      <c r="F177"/>
      <c r="G177"/>
      <c r="H177"/>
      <c r="I177"/>
      <c r="J177"/>
      <c r="K177"/>
      <c r="L177"/>
      <c r="M177"/>
      <c r="N177"/>
      <c r="O177"/>
      <c r="P177"/>
      <c r="Q177"/>
      <c r="R177"/>
      <c r="S177"/>
      <c r="T177" s="2"/>
      <c r="U177"/>
      <c r="V177"/>
      <c r="W177"/>
      <c r="X177"/>
      <c r="Y177"/>
      <c r="Z177"/>
      <c r="AA177"/>
      <c r="AB177"/>
      <c r="AC177" s="53"/>
      <c r="AD177" s="126"/>
      <c r="AE177"/>
      <c r="AF177"/>
      <c r="AG177"/>
      <c r="AH177"/>
      <c r="AI177"/>
      <c r="AJ177"/>
      <c r="AK177"/>
      <c r="AL177"/>
      <c r="AM177" s="2"/>
      <c r="AN177" s="125"/>
      <c r="AO177" s="126"/>
      <c r="AQ177" s="2"/>
    </row>
    <row r="178" spans="1:43" s="102" customFormat="1" x14ac:dyDescent="0.25">
      <c r="A178" s="2"/>
      <c r="B178" s="2"/>
      <c r="C178"/>
      <c r="D178"/>
      <c r="E178"/>
      <c r="F178"/>
      <c r="G178"/>
      <c r="H178"/>
      <c r="I178"/>
      <c r="J178"/>
      <c r="K178"/>
      <c r="L178"/>
      <c r="M178"/>
      <c r="N178"/>
      <c r="O178"/>
      <c r="P178"/>
      <c r="Q178"/>
      <c r="R178"/>
      <c r="S178"/>
      <c r="T178" s="2"/>
      <c r="U178"/>
      <c r="V178"/>
      <c r="W178"/>
      <c r="X178"/>
      <c r="Y178"/>
      <c r="Z178"/>
      <c r="AA178"/>
      <c r="AB178"/>
      <c r="AC178" s="53"/>
      <c r="AD178" s="126"/>
      <c r="AE178"/>
      <c r="AF178"/>
      <c r="AG178"/>
      <c r="AH178"/>
      <c r="AI178"/>
      <c r="AJ178"/>
      <c r="AK178"/>
      <c r="AL178"/>
      <c r="AM178" s="2"/>
      <c r="AN178" s="125"/>
      <c r="AO178" s="126"/>
      <c r="AQ178" s="2"/>
    </row>
    <row r="179" spans="1:43" s="102" customFormat="1" x14ac:dyDescent="0.25">
      <c r="A179" s="2"/>
      <c r="B179" s="2"/>
      <c r="C179"/>
      <c r="D179"/>
      <c r="E179"/>
      <c r="F179"/>
      <c r="G179"/>
      <c r="H179"/>
      <c r="I179"/>
      <c r="J179"/>
      <c r="K179"/>
      <c r="L179"/>
      <c r="M179"/>
      <c r="N179"/>
      <c r="O179"/>
      <c r="P179"/>
      <c r="Q179"/>
      <c r="R179"/>
      <c r="S179"/>
      <c r="T179" s="2"/>
      <c r="U179"/>
      <c r="V179"/>
      <c r="W179"/>
      <c r="X179"/>
      <c r="Y179"/>
      <c r="Z179"/>
      <c r="AA179"/>
      <c r="AB179"/>
      <c r="AC179" s="53"/>
      <c r="AD179" s="126"/>
      <c r="AE179"/>
      <c r="AF179"/>
      <c r="AG179"/>
      <c r="AH179"/>
      <c r="AI179"/>
      <c r="AJ179"/>
      <c r="AK179"/>
      <c r="AL179"/>
      <c r="AM179" s="2"/>
      <c r="AN179" s="125"/>
      <c r="AO179" s="126"/>
      <c r="AQ179" s="2"/>
    </row>
    <row r="180" spans="1:43" s="102" customFormat="1" x14ac:dyDescent="0.25">
      <c r="A180" s="2"/>
      <c r="B180" s="2"/>
      <c r="C180"/>
      <c r="D180"/>
      <c r="E180"/>
      <c r="F180"/>
      <c r="G180"/>
      <c r="H180"/>
      <c r="I180"/>
      <c r="J180"/>
      <c r="K180"/>
      <c r="L180"/>
      <c r="M180"/>
      <c r="N180"/>
      <c r="O180"/>
      <c r="P180"/>
      <c r="Q180"/>
      <c r="R180"/>
      <c r="S180"/>
      <c r="T180" s="2"/>
      <c r="U180"/>
      <c r="V180"/>
      <c r="W180"/>
      <c r="X180"/>
      <c r="Y180"/>
      <c r="Z180"/>
      <c r="AA180"/>
      <c r="AB180"/>
      <c r="AC180" s="53"/>
      <c r="AD180" s="126"/>
      <c r="AE180"/>
      <c r="AF180"/>
      <c r="AG180"/>
      <c r="AH180"/>
      <c r="AI180"/>
      <c r="AJ180"/>
      <c r="AK180"/>
      <c r="AL180"/>
      <c r="AM180" s="2"/>
      <c r="AN180" s="125"/>
      <c r="AO180" s="126"/>
      <c r="AQ180" s="2"/>
    </row>
    <row r="181" spans="1:43" s="102" customFormat="1" x14ac:dyDescent="0.25">
      <c r="A181" s="2"/>
      <c r="B181" s="2"/>
      <c r="C181"/>
      <c r="D181"/>
      <c r="E181"/>
      <c r="F181"/>
      <c r="G181"/>
      <c r="H181"/>
      <c r="I181"/>
      <c r="J181"/>
      <c r="K181"/>
      <c r="L181"/>
      <c r="M181"/>
      <c r="N181"/>
      <c r="O181"/>
      <c r="P181"/>
      <c r="Q181"/>
      <c r="R181"/>
      <c r="S181"/>
      <c r="T181" s="2"/>
      <c r="U181"/>
      <c r="V181"/>
      <c r="W181"/>
      <c r="X181"/>
      <c r="Y181"/>
      <c r="Z181"/>
      <c r="AA181"/>
      <c r="AB181"/>
      <c r="AC181" s="53"/>
      <c r="AD181" s="126"/>
      <c r="AE181"/>
      <c r="AF181"/>
      <c r="AG181"/>
      <c r="AH181"/>
      <c r="AI181"/>
      <c r="AJ181"/>
      <c r="AK181"/>
      <c r="AL181"/>
      <c r="AM181" s="2"/>
      <c r="AN181" s="125"/>
      <c r="AO181" s="126"/>
      <c r="AQ181" s="2"/>
    </row>
    <row r="182" spans="1:43" s="102" customFormat="1" x14ac:dyDescent="0.25">
      <c r="A182" s="2"/>
      <c r="B182" s="2"/>
      <c r="C182"/>
      <c r="D182"/>
      <c r="E182"/>
      <c r="F182"/>
      <c r="G182"/>
      <c r="H182"/>
      <c r="I182"/>
      <c r="J182"/>
      <c r="K182"/>
      <c r="L182"/>
      <c r="M182"/>
      <c r="N182"/>
      <c r="O182"/>
      <c r="P182"/>
      <c r="Q182"/>
      <c r="R182"/>
      <c r="S182"/>
      <c r="T182" s="2"/>
      <c r="U182"/>
      <c r="V182"/>
      <c r="W182"/>
      <c r="X182"/>
      <c r="Y182"/>
      <c r="Z182"/>
      <c r="AA182"/>
      <c r="AB182"/>
      <c r="AC182" s="53"/>
      <c r="AD182" s="126"/>
      <c r="AE182"/>
      <c r="AF182"/>
      <c r="AG182"/>
      <c r="AH182"/>
      <c r="AI182"/>
      <c r="AJ182"/>
      <c r="AK182"/>
      <c r="AL182"/>
      <c r="AM182" s="2"/>
      <c r="AN182" s="125"/>
      <c r="AO182" s="126"/>
      <c r="AQ182" s="2"/>
    </row>
    <row r="183" spans="1:43" s="102" customFormat="1" x14ac:dyDescent="0.25">
      <c r="A183" s="2"/>
      <c r="B183" s="2"/>
      <c r="C183"/>
      <c r="D183"/>
      <c r="E183"/>
      <c r="F183"/>
      <c r="G183"/>
      <c r="H183"/>
      <c r="I183"/>
      <c r="J183"/>
      <c r="K183"/>
      <c r="L183"/>
      <c r="M183"/>
      <c r="N183"/>
      <c r="O183"/>
      <c r="P183"/>
      <c r="Q183"/>
      <c r="R183"/>
      <c r="S183"/>
      <c r="T183" s="2"/>
      <c r="U183"/>
      <c r="V183"/>
      <c r="W183"/>
      <c r="X183"/>
      <c r="Y183"/>
      <c r="Z183"/>
      <c r="AA183"/>
      <c r="AB183"/>
      <c r="AC183" s="53"/>
      <c r="AD183" s="126"/>
      <c r="AE183"/>
      <c r="AF183"/>
      <c r="AG183"/>
      <c r="AH183"/>
      <c r="AI183"/>
      <c r="AJ183"/>
      <c r="AK183"/>
      <c r="AL183"/>
      <c r="AM183" s="2"/>
      <c r="AN183" s="125"/>
      <c r="AO183" s="126"/>
      <c r="AQ183" s="2"/>
    </row>
    <row r="184" spans="1:43" s="102" customFormat="1" x14ac:dyDescent="0.25">
      <c r="A184" s="2"/>
      <c r="B184" s="2"/>
      <c r="C184"/>
      <c r="D184"/>
      <c r="E184"/>
      <c r="F184"/>
      <c r="G184"/>
      <c r="H184"/>
      <c r="I184"/>
      <c r="J184"/>
      <c r="K184"/>
      <c r="L184"/>
      <c r="M184"/>
      <c r="N184"/>
      <c r="O184"/>
      <c r="P184"/>
      <c r="Q184"/>
      <c r="R184"/>
      <c r="S184"/>
      <c r="T184" s="2"/>
      <c r="U184"/>
      <c r="V184"/>
      <c r="W184"/>
      <c r="X184"/>
      <c r="Y184"/>
      <c r="Z184"/>
      <c r="AA184"/>
      <c r="AB184"/>
      <c r="AC184" s="53"/>
      <c r="AD184" s="126"/>
      <c r="AE184"/>
      <c r="AF184"/>
      <c r="AG184"/>
      <c r="AH184"/>
      <c r="AI184"/>
      <c r="AJ184"/>
      <c r="AK184"/>
      <c r="AL184"/>
      <c r="AM184" s="2"/>
      <c r="AN184" s="125"/>
      <c r="AO184" s="126"/>
      <c r="AQ184" s="2"/>
    </row>
    <row r="185" spans="1:43" s="102" customFormat="1" x14ac:dyDescent="0.25">
      <c r="A185" s="2"/>
      <c r="B185" s="2"/>
      <c r="C185"/>
      <c r="D185"/>
      <c r="E185"/>
      <c r="F185"/>
      <c r="G185"/>
      <c r="H185"/>
      <c r="I185"/>
      <c r="J185"/>
      <c r="K185"/>
      <c r="L185"/>
      <c r="M185"/>
      <c r="N185"/>
      <c r="O185"/>
      <c r="P185"/>
      <c r="Q185"/>
      <c r="R185"/>
      <c r="S185"/>
      <c r="T185" s="2"/>
      <c r="U185"/>
      <c r="V185"/>
      <c r="W185"/>
      <c r="X185"/>
      <c r="Y185"/>
      <c r="Z185"/>
      <c r="AA185"/>
      <c r="AB185"/>
      <c r="AC185" s="53"/>
      <c r="AD185" s="126"/>
      <c r="AE185"/>
      <c r="AF185"/>
      <c r="AG185"/>
      <c r="AH185"/>
      <c r="AI185"/>
      <c r="AJ185"/>
      <c r="AK185"/>
      <c r="AL185"/>
      <c r="AM185" s="2"/>
      <c r="AN185" s="125"/>
      <c r="AO185" s="126"/>
      <c r="AQ185" s="2"/>
    </row>
    <row r="186" spans="1:43" s="102" customFormat="1" x14ac:dyDescent="0.25">
      <c r="A186" s="2"/>
      <c r="B186" s="2"/>
      <c r="C186"/>
      <c r="D186"/>
      <c r="E186"/>
      <c r="F186"/>
      <c r="G186"/>
      <c r="H186"/>
      <c r="I186"/>
      <c r="J186"/>
      <c r="K186"/>
      <c r="L186"/>
      <c r="M186"/>
      <c r="N186"/>
      <c r="O186"/>
      <c r="P186"/>
      <c r="Q186"/>
      <c r="R186"/>
      <c r="S186"/>
      <c r="T186" s="2"/>
      <c r="U186"/>
      <c r="V186"/>
      <c r="W186"/>
      <c r="X186"/>
      <c r="Y186"/>
      <c r="Z186"/>
      <c r="AA186"/>
      <c r="AB186"/>
      <c r="AC186" s="53"/>
      <c r="AD186" s="126"/>
      <c r="AE186"/>
      <c r="AF186"/>
      <c r="AG186"/>
      <c r="AH186"/>
      <c r="AI186"/>
      <c r="AJ186"/>
      <c r="AK186"/>
      <c r="AL186"/>
      <c r="AM186" s="2"/>
      <c r="AN186" s="125"/>
      <c r="AO186" s="126"/>
      <c r="AQ186" s="2"/>
    </row>
    <row r="187" spans="1:43" s="102" customFormat="1" x14ac:dyDescent="0.25">
      <c r="A187" s="2"/>
      <c r="B187" s="2"/>
      <c r="C187"/>
      <c r="D187"/>
      <c r="E187"/>
      <c r="F187"/>
      <c r="G187"/>
      <c r="H187"/>
      <c r="I187"/>
      <c r="J187"/>
      <c r="K187"/>
      <c r="L187"/>
      <c r="M187"/>
      <c r="N187"/>
      <c r="O187"/>
      <c r="P187"/>
      <c r="Q187"/>
      <c r="R187"/>
      <c r="S187"/>
      <c r="T187" s="2"/>
      <c r="U187"/>
      <c r="V187"/>
      <c r="W187"/>
      <c r="X187"/>
      <c r="Y187"/>
      <c r="Z187"/>
      <c r="AA187"/>
      <c r="AB187"/>
      <c r="AC187" s="53"/>
      <c r="AD187" s="126"/>
      <c r="AE187"/>
      <c r="AF187"/>
      <c r="AG187"/>
      <c r="AH187"/>
      <c r="AI187"/>
      <c r="AJ187"/>
      <c r="AK187"/>
      <c r="AL187"/>
      <c r="AM187" s="2"/>
      <c r="AN187" s="125"/>
      <c r="AO187" s="126"/>
      <c r="AQ187" s="2"/>
    </row>
  </sheetData>
  <mergeCells count="7">
    <mergeCell ref="AL1:AO1"/>
    <mergeCell ref="C1:G1"/>
    <mergeCell ref="H1:K1"/>
    <mergeCell ref="L1:T1"/>
    <mergeCell ref="U1:V1"/>
    <mergeCell ref="AE1:AK1"/>
    <mergeCell ref="W1:AD1"/>
  </mergeCells>
  <hyperlinks>
    <hyperlink ref="A1" location="Contents!A1" display="CONTENTS"/>
    <hyperlink ref="B4" location="'Bas-Saint-Laurent-01'!A1" display="Bas-Saint-Laurent-01"/>
    <hyperlink ref="B5" location="'Saguenay Lac-Saint-Jean-02'!A1" display="Saguenay Lac-Saint-Jean-02"/>
    <hyperlink ref="B7" location="'Capitale-Nationale-03'!A1" display="'Capitale-Nationale-03"/>
    <hyperlink ref="B8" location="'CHU de Quebéc-03'!A1" display="CHU de Quebéc-03"/>
    <hyperlink ref="B9" location="'IUCPQ-03'!A1" display="IUCPQ-03"/>
    <hyperlink ref="B10" location="'Mauricie-et-Centre-du-Québec-04'!A1" display="Mauricie-et-Centre-du-Québec-04"/>
    <hyperlink ref="B11" location="'Estrie-05'!A1" display="Estrie-05"/>
    <hyperlink ref="B13" location="'Centre-Ouest-de-Montréal-06'!A1" display="Centre-Ouest-de-l'Île-de-Montréal-06"/>
    <hyperlink ref="B14" location="'Centre_Sud-De-Montréal-06'!A1" display="Centre-Sud-de-l'Île-De-Montréal-06"/>
    <hyperlink ref="B15" location="'CHU Montreal-06'!A1" display="CHU Montreal-06"/>
    <hyperlink ref="B16" location="'Est-de-l''Île-de-Montréal-06'!A1" display="Est-de-l'Île-de-Montréal-06"/>
    <hyperlink ref="B17" location="'Inst de Card de Montréal-06'!A1" display="Institut de Cardiologie de Montréal-06"/>
    <hyperlink ref="B18" location="'McGill Univ Health Centre-06'!A1" display="McGill University Health Centre-06"/>
    <hyperlink ref="B19" location="'Nord-de-l''Île-de-MontréaL-06'!A1" display="Nord-de-l'Île-de-MontréaL-06"/>
    <hyperlink ref="B20" location="'Ouest-de-l''Île-de-Montréal-06'!A1" display="Ouest-de-l'Île-de-Montréal-06"/>
    <hyperlink ref="B21" location="'Outaouais-07'!A1" display="Outaouais-07"/>
    <hyperlink ref="B22" location="'Abitibi-Témiscamingue-08'!A1" display="Abitibi-Témiscamingue-08"/>
    <hyperlink ref="B23" location="'Côte-Nord-09'!A1" display="Côte-Nord-09"/>
    <hyperlink ref="B26" location="'Gaspésie-11'!A1" display="Gaspésie-11"/>
    <hyperlink ref="B28" location="'Chaudière-Appalaches-12'!A1" display="Chaudière-Appalaches-12"/>
    <hyperlink ref="B27" location="'Îles-11'!A1" display="Îles-11"/>
    <hyperlink ref="B24" location="'Nord du Quebec -10'!A1" display="Nord du Quebec -10"/>
    <hyperlink ref="B29" location="' Laval-13'!A1" display=" Laval-13"/>
    <hyperlink ref="B30" location="'Lanaudière-14'!A1" display="Lanaudière-14"/>
    <hyperlink ref="B31" location="'Laurentides-15'!A1" display="Laurentides-15"/>
    <hyperlink ref="B33" location="'Montérégie-Centre-16'!A1" display="'Montérégie-Centre-16"/>
    <hyperlink ref="B34" location="'Montérégie-Est-16'!A1" display="Montérégie-Est-16"/>
    <hyperlink ref="B35" location="'Montérégie-Ouest-16'!A1" display="Montérégie-Ouest-16"/>
    <hyperlink ref="B36" location="'Nunavik -17'!A1" display="Nunavik -17"/>
    <hyperlink ref="B37" location="'T-Cries-de-la-Baie-James-18'!A1" display="Terres-Cries-de-la-Baie-James-18"/>
  </hyperlinks>
  <pageMargins left="0.7" right="0.7" top="0.75" bottom="0.75" header="0.3" footer="0.3"/>
  <pageSetup paperSize="9" orientation="portrait" horizontalDpi="0"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87"/>
  <sheetViews>
    <sheetView workbookViewId="0">
      <pane xSplit="2" ySplit="3" topLeftCell="U4" activePane="bottomRight" state="frozen"/>
      <selection pane="topRight" activeCell="C1" sqref="C1"/>
      <selection pane="bottomLeft" activeCell="A4" sqref="A4"/>
      <selection pane="bottomRight"/>
    </sheetView>
  </sheetViews>
  <sheetFormatPr defaultRowHeight="15" x14ac:dyDescent="0.25"/>
  <cols>
    <col min="1" max="1" width="15.85546875" style="2" customWidth="1"/>
    <col min="2" max="2" width="38.5703125" style="2" customWidth="1"/>
    <col min="3" max="3" width="11.85546875" customWidth="1"/>
    <col min="4" max="4" width="10.28515625" customWidth="1"/>
    <col min="5" max="5" width="25" customWidth="1"/>
    <col min="9" max="9" width="12.28515625" customWidth="1"/>
    <col min="10" max="11" width="12.7109375" customWidth="1"/>
    <col min="12" max="12" width="11.5703125" customWidth="1"/>
    <col min="13" max="13" width="13.140625" customWidth="1"/>
    <col min="16" max="16" width="15.5703125" customWidth="1"/>
    <col min="17" max="17" width="11.85546875" customWidth="1"/>
    <col min="19" max="19" width="11" customWidth="1"/>
    <col min="20" max="20" width="28" style="2" customWidth="1"/>
    <col min="21" max="22" width="12.7109375" customWidth="1"/>
    <col min="23" max="23" width="11.5703125" customWidth="1"/>
    <col min="24" max="24" width="13.140625" customWidth="1"/>
    <col min="27" max="27" width="15.5703125" customWidth="1"/>
    <col min="28" max="28" width="11.85546875" customWidth="1"/>
    <col min="29" max="29" width="9.140625" style="53"/>
    <col min="30" max="30" width="10.85546875" style="126" customWidth="1"/>
    <col min="31" max="31" width="12.42578125" customWidth="1"/>
    <col min="33" max="33" width="11.42578125" customWidth="1"/>
    <col min="34" max="34" width="17" customWidth="1"/>
    <col min="35" max="35" width="11.42578125" customWidth="1"/>
    <col min="36" max="36" width="13.140625" customWidth="1"/>
    <col min="37" max="37" width="14.7109375" customWidth="1"/>
    <col min="38" max="38" width="10.140625" customWidth="1"/>
    <col min="39" max="39" width="8.85546875" style="2" customWidth="1"/>
    <col min="40" max="40" width="10.85546875" style="2" customWidth="1"/>
    <col min="41" max="41" width="10" style="2" customWidth="1"/>
    <col min="42" max="42" width="14" style="102" customWidth="1"/>
    <col min="43" max="43" width="15.7109375" style="2" customWidth="1"/>
    <col min="44" max="44" width="16" customWidth="1"/>
  </cols>
  <sheetData>
    <row r="1" spans="1:43" s="1" customFormat="1" ht="20.25" thickBot="1" x14ac:dyDescent="0.35">
      <c r="A1" s="39" t="s">
        <v>0</v>
      </c>
      <c r="B1" s="67" t="s">
        <v>115</v>
      </c>
      <c r="C1" s="664" t="s">
        <v>2</v>
      </c>
      <c r="D1" s="664"/>
      <c r="E1" s="664"/>
      <c r="F1" s="664"/>
      <c r="G1" s="665"/>
      <c r="H1" s="666" t="s">
        <v>3</v>
      </c>
      <c r="I1" s="664"/>
      <c r="J1" s="664"/>
      <c r="K1" s="665"/>
      <c r="L1" s="662" t="s">
        <v>4</v>
      </c>
      <c r="M1" s="663"/>
      <c r="N1" s="663"/>
      <c r="O1" s="663"/>
      <c r="P1" s="663"/>
      <c r="Q1" s="663"/>
      <c r="R1" s="663"/>
      <c r="S1" s="663"/>
      <c r="T1" s="680"/>
      <c r="U1" s="662" t="s">
        <v>70</v>
      </c>
      <c r="V1" s="665"/>
      <c r="W1" s="662" t="s">
        <v>68</v>
      </c>
      <c r="X1" s="663"/>
      <c r="Y1" s="663"/>
      <c r="Z1" s="663"/>
      <c r="AA1" s="663"/>
      <c r="AB1" s="663"/>
      <c r="AC1" s="663"/>
      <c r="AD1" s="663"/>
      <c r="AE1" s="663" t="s">
        <v>5</v>
      </c>
      <c r="AF1" s="663"/>
      <c r="AG1" s="663"/>
      <c r="AH1" s="663"/>
      <c r="AI1" s="663"/>
      <c r="AJ1" s="663"/>
      <c r="AK1" s="681"/>
      <c r="AL1" s="677" t="s">
        <v>71</v>
      </c>
      <c r="AM1" s="678"/>
      <c r="AN1" s="678"/>
      <c r="AO1" s="679"/>
      <c r="AP1" s="100" t="s">
        <v>103</v>
      </c>
      <c r="AQ1" s="82" t="s">
        <v>94</v>
      </c>
    </row>
    <row r="2" spans="1:43" ht="62.25" customHeight="1" thickTop="1" thickBot="1" x14ac:dyDescent="0.3">
      <c r="A2" s="143"/>
      <c r="B2" s="82">
        <v>2017</v>
      </c>
      <c r="C2" s="93" t="s">
        <v>6</v>
      </c>
      <c r="D2" s="93" t="s">
        <v>7</v>
      </c>
      <c r="E2" s="94" t="s">
        <v>8</v>
      </c>
      <c r="F2" s="95" t="s">
        <v>9</v>
      </c>
      <c r="G2" s="96" t="s">
        <v>10</v>
      </c>
      <c r="H2" s="93" t="s">
        <v>11</v>
      </c>
      <c r="I2" s="93" t="s">
        <v>12</v>
      </c>
      <c r="J2" s="94" t="s">
        <v>60</v>
      </c>
      <c r="K2" s="97" t="s">
        <v>69</v>
      </c>
      <c r="L2" s="93" t="s">
        <v>13</v>
      </c>
      <c r="M2" s="93" t="s">
        <v>14</v>
      </c>
      <c r="N2" s="93" t="s">
        <v>15</v>
      </c>
      <c r="O2" s="94" t="s">
        <v>16</v>
      </c>
      <c r="P2" s="93" t="s">
        <v>17</v>
      </c>
      <c r="Q2" s="93" t="s">
        <v>18</v>
      </c>
      <c r="R2" s="93" t="s">
        <v>19</v>
      </c>
      <c r="S2" s="93" t="s">
        <v>155</v>
      </c>
      <c r="T2" s="98" t="s">
        <v>20</v>
      </c>
      <c r="U2" s="94" t="s">
        <v>60</v>
      </c>
      <c r="V2" s="97" t="s">
        <v>69</v>
      </c>
      <c r="W2" s="93" t="s">
        <v>13</v>
      </c>
      <c r="X2" s="93" t="s">
        <v>14</v>
      </c>
      <c r="Y2" s="93" t="s">
        <v>15</v>
      </c>
      <c r="Z2" s="94" t="s">
        <v>16</v>
      </c>
      <c r="AA2" s="93" t="s">
        <v>17</v>
      </c>
      <c r="AB2" s="93" t="s">
        <v>18</v>
      </c>
      <c r="AC2" s="93" t="s">
        <v>19</v>
      </c>
      <c r="AD2" s="98" t="s">
        <v>155</v>
      </c>
      <c r="AE2" s="88" t="s">
        <v>21</v>
      </c>
      <c r="AF2" s="88" t="s">
        <v>22</v>
      </c>
      <c r="AG2" s="89" t="s">
        <v>23</v>
      </c>
      <c r="AH2" s="88" t="s">
        <v>24</v>
      </c>
      <c r="AI2" s="88" t="s">
        <v>25</v>
      </c>
      <c r="AJ2" s="88" t="s">
        <v>26</v>
      </c>
      <c r="AK2" s="90" t="s">
        <v>27</v>
      </c>
      <c r="AL2" s="114" t="s">
        <v>105</v>
      </c>
      <c r="AM2" s="99" t="s">
        <v>106</v>
      </c>
      <c r="AN2" s="115" t="s">
        <v>107</v>
      </c>
      <c r="AO2" s="91" t="s">
        <v>108</v>
      </c>
      <c r="AP2" s="101" t="s">
        <v>104</v>
      </c>
      <c r="AQ2" s="91"/>
    </row>
    <row r="3" spans="1:43" ht="15.75" thickTop="1" x14ac:dyDescent="0.25">
      <c r="A3" s="491"/>
      <c r="B3" s="78" t="s">
        <v>46</v>
      </c>
      <c r="C3" s="3">
        <f t="shared" ref="C3:J3" si="0">SUM(C4:C39)-C6-C12-C25-C32</f>
        <v>57858</v>
      </c>
      <c r="D3" s="3">
        <f t="shared" si="0"/>
        <v>17337</v>
      </c>
      <c r="E3" s="3">
        <f t="shared" si="0"/>
        <v>7337</v>
      </c>
      <c r="F3" s="3">
        <f t="shared" si="0"/>
        <v>28092</v>
      </c>
      <c r="G3" s="200">
        <f t="shared" si="0"/>
        <v>4805</v>
      </c>
      <c r="H3" s="3">
        <f t="shared" si="0"/>
        <v>794</v>
      </c>
      <c r="I3" s="3">
        <f t="shared" si="0"/>
        <v>1178</v>
      </c>
      <c r="J3" s="3">
        <f t="shared" si="0"/>
        <v>757</v>
      </c>
      <c r="K3" s="200">
        <f>SUM(K4:K37)-K6-K12-K25-K32</f>
        <v>434</v>
      </c>
      <c r="L3" s="3">
        <f t="shared" ref="L3:S3" si="1">SUM(L4:L39)-L6-L12-L25-L32</f>
        <v>93</v>
      </c>
      <c r="M3" s="3">
        <f t="shared" si="1"/>
        <v>76</v>
      </c>
      <c r="N3" s="3">
        <f t="shared" si="1"/>
        <v>34</v>
      </c>
      <c r="O3" s="3">
        <f t="shared" si="1"/>
        <v>127</v>
      </c>
      <c r="P3" s="3">
        <f t="shared" si="1"/>
        <v>52</v>
      </c>
      <c r="Q3" s="3">
        <f t="shared" si="1"/>
        <v>23</v>
      </c>
      <c r="R3" s="3">
        <f t="shared" si="1"/>
        <v>23</v>
      </c>
      <c r="S3" s="3">
        <f t="shared" si="1"/>
        <v>6</v>
      </c>
      <c r="T3" s="4"/>
      <c r="U3" s="317">
        <f>IF(I3=0,"NA",J3/I3)</f>
        <v>0.64261460101867574</v>
      </c>
      <c r="V3" s="316">
        <f>IF(I3=0,"NA",K3/I3)</f>
        <v>0.36842105263157893</v>
      </c>
      <c r="W3" s="43">
        <f>IF(I3=0,"NA",L3/I3)</f>
        <v>7.8947368421052627E-2</v>
      </c>
      <c r="X3" s="43">
        <f>IF(I3=0,"NA",M3/I3)</f>
        <v>6.4516129032258063E-2</v>
      </c>
      <c r="Y3" s="43">
        <f>IF(I3=0,"NA",N3/I3)</f>
        <v>2.8862478777589132E-2</v>
      </c>
      <c r="Z3" s="43">
        <f>IF(I3=0,"NA",O3/I3)</f>
        <v>0.10780984719864177</v>
      </c>
      <c r="AA3" s="43">
        <f>IF(I3=0,"NA",P3/I3)</f>
        <v>4.4142614601018676E-2</v>
      </c>
      <c r="AB3" s="43">
        <f>IF(I3=0,"NA",Q3/I3)</f>
        <v>1.9524617996604415E-2</v>
      </c>
      <c r="AC3" s="297">
        <f>IF(I3=0,"NA",R3/I3)</f>
        <v>1.9524617996604415E-2</v>
      </c>
      <c r="AD3" s="45">
        <f>IF(I3=0,"NA",S3/I3)</f>
        <v>5.0933786078098476E-3</v>
      </c>
      <c r="AE3" s="3">
        <f>IF(C3=0,"NA",(C3/AQ3)*100000)</f>
        <v>686.75023564086302</v>
      </c>
      <c r="AF3" s="85">
        <f t="shared" ref="AF3:AF11" si="2">IF(C3=0,"NA",(H3/C3)*100000)</f>
        <v>1372.3253482664454</v>
      </c>
      <c r="AG3" s="85">
        <f>IF(C3=0,"NA",(C3/AQ3)*100000)</f>
        <v>686.75023564086302</v>
      </c>
      <c r="AH3" s="85">
        <f>IF(C3=0,"NA",(I3/C3)*100000)</f>
        <v>2036.0192194683536</v>
      </c>
      <c r="AI3" s="85">
        <f>IF(I3=0,"NA",(I3/AQ3)*100000)</f>
        <v>13.982366787392179</v>
      </c>
      <c r="AJ3" s="85">
        <f>IF(C3=0,"NA",(J3/C3)*100000)</f>
        <v>1308.3756783850115</v>
      </c>
      <c r="AK3" s="86">
        <f>IF(I3=0,"NA",(J3/AQ3)*100000)</f>
        <v>8.9852730543768082</v>
      </c>
      <c r="AL3" s="119">
        <f>AM3*7</f>
        <v>22.591780821917808</v>
      </c>
      <c r="AM3" s="120">
        <f>I3/_xlfn.DAYS("10 December 2017","10 December 2016")</f>
        <v>3.2273972602739724</v>
      </c>
      <c r="AN3" s="119">
        <f>AO3*7</f>
        <v>14.517808219178082</v>
      </c>
      <c r="AO3" s="120">
        <f>J3/_xlfn.DAYS("10 December 2017","10 December 2016")</f>
        <v>2.0739726027397261</v>
      </c>
      <c r="AP3" s="104">
        <f>'Vital Stats'!P41</f>
        <v>777.041277784052</v>
      </c>
      <c r="AQ3" s="104">
        <f>'Vital Stats'!R39</f>
        <v>8424897</v>
      </c>
    </row>
    <row r="4" spans="1:43" x14ac:dyDescent="0.25">
      <c r="A4" s="491"/>
      <c r="B4" s="168" t="s">
        <v>76</v>
      </c>
      <c r="C4" s="7">
        <f>'Bas-Saint-Laurent-01'!C7</f>
        <v>1941</v>
      </c>
      <c r="D4" s="7">
        <f>'Bas-Saint-Laurent-01'!D7</f>
        <v>621</v>
      </c>
      <c r="E4" s="7">
        <f>'Bas-Saint-Laurent-01'!E7</f>
        <v>303</v>
      </c>
      <c r="F4" s="7">
        <f>'Bas-Saint-Laurent-01'!F7</f>
        <v>808</v>
      </c>
      <c r="G4" s="9">
        <f>'Bas-Saint-Laurent-01'!G7</f>
        <v>209</v>
      </c>
      <c r="H4" s="7">
        <f>'Bas-Saint-Laurent-01'!H7</f>
        <v>17</v>
      </c>
      <c r="I4" s="7">
        <f>'Bas-Saint-Laurent-01'!I7</f>
        <v>51</v>
      </c>
      <c r="J4" s="7">
        <f>'Bas-Saint-Laurent-01'!J7</f>
        <v>39</v>
      </c>
      <c r="K4" s="9">
        <f>'Bas-Saint-Laurent-01'!K7</f>
        <v>12</v>
      </c>
      <c r="L4" s="7">
        <f>'Bas-Saint-Laurent-01'!L7</f>
        <v>1</v>
      </c>
      <c r="M4" s="7">
        <f>'Bas-Saint-Laurent-01'!M7</f>
        <v>3</v>
      </c>
      <c r="N4" s="7">
        <f>'Bas-Saint-Laurent-01'!N7</f>
        <v>3</v>
      </c>
      <c r="O4" s="7">
        <f>'Bas-Saint-Laurent-01'!O7</f>
        <v>0</v>
      </c>
      <c r="P4" s="7">
        <f>'Bas-Saint-Laurent-01'!P7</f>
        <v>5</v>
      </c>
      <c r="Q4" s="7">
        <f>'Bas-Saint-Laurent-01'!Q7</f>
        <v>0</v>
      </c>
      <c r="R4" s="7">
        <f>'Bas-Saint-Laurent-01'!R7</f>
        <v>0</v>
      </c>
      <c r="S4" s="7">
        <f>'Bas-Saint-Laurent-01'!S7</f>
        <v>0</v>
      </c>
      <c r="T4" s="9"/>
      <c r="U4" s="40">
        <f>IF(I4=0,"NA",J4/I4)</f>
        <v>0.76470588235294112</v>
      </c>
      <c r="V4" s="41">
        <f>IF(I4=0,"NA",K4/I4)</f>
        <v>0.23529411764705882</v>
      </c>
      <c r="W4" s="42">
        <f t="shared" ref="W4:W37" si="3">IF(I4=0,"NA",L4/I4)</f>
        <v>1.9607843137254902E-2</v>
      </c>
      <c r="X4" s="42">
        <f t="shared" ref="X4:X37" si="4">IF(I4=0,"NA",M4/I4)</f>
        <v>5.8823529411764705E-2</v>
      </c>
      <c r="Y4" s="42">
        <f t="shared" ref="Y4:Y37" si="5">IF(I4=0,"NA",N4/I4)</f>
        <v>5.8823529411764705E-2</v>
      </c>
      <c r="Z4" s="42">
        <f t="shared" ref="Z4:Z37" si="6">IF(I4=0,"NA",O4/I4)</f>
        <v>0</v>
      </c>
      <c r="AA4" s="42">
        <f t="shared" ref="AA4:AA9" si="7">IF(I4=0,"NA",P4/I4)</f>
        <v>9.8039215686274508E-2</v>
      </c>
      <c r="AB4" s="42">
        <f>IF(I4=0,"NA",Q4/I4)</f>
        <v>0</v>
      </c>
      <c r="AC4" s="298">
        <f>IF(I4=0,"NA",R4/I4)</f>
        <v>0</v>
      </c>
      <c r="AD4" s="44">
        <f>IF(I4=0,"NA",S4/I4)</f>
        <v>0</v>
      </c>
      <c r="AE4" s="7">
        <f>IF(C4=0,"NA",(C4/AQ4)*100000)</f>
        <v>970.58249951245853</v>
      </c>
      <c r="AF4" s="8">
        <f t="shared" si="2"/>
        <v>875.83719732096858</v>
      </c>
      <c r="AG4" s="8">
        <f>IF(C4=0,"NA",(C4/AQ4)*100000)</f>
        <v>970.58249951245853</v>
      </c>
      <c r="AH4" s="8">
        <f>IF(C4=0,"NA",(I4/C4)*100000)</f>
        <v>2627.5115919629056</v>
      </c>
      <c r="AI4" s="8">
        <f>IF(I4=0,"NA",(I4/AQ4)*100000)</f>
        <v>25.502167684253159</v>
      </c>
      <c r="AJ4" s="8">
        <f>IF(C4=0,"NA",(J4/C4)*100000)</f>
        <v>2009.2735703245751</v>
      </c>
      <c r="AK4" s="10">
        <f>IF(I4=0,"NA",(J4/AQ4)*100000)</f>
        <v>19.501657640899477</v>
      </c>
      <c r="AL4" s="116">
        <f>AM4*7</f>
        <v>0.97808219178082201</v>
      </c>
      <c r="AM4" s="117">
        <f>'Bas-Saint-Laurent-01'!AM7</f>
        <v>0.13972602739726028</v>
      </c>
      <c r="AN4" s="116">
        <f>AO4*7</f>
        <v>0.74794520547945209</v>
      </c>
      <c r="AO4" s="117">
        <f>'Bas-Saint-Laurent-01'!AO7</f>
        <v>0.10684931506849316</v>
      </c>
      <c r="AP4" s="105"/>
      <c r="AQ4" s="106">
        <f>'Bas-Saint-Laurent-01'!AQ7</f>
        <v>199983</v>
      </c>
    </row>
    <row r="5" spans="1:43" x14ac:dyDescent="0.25">
      <c r="A5" s="491"/>
      <c r="B5" s="168" t="s">
        <v>77</v>
      </c>
      <c r="C5" s="7">
        <f>'Saguenay Lac-Saint-Jean-02'!C7</f>
        <v>2217</v>
      </c>
      <c r="D5" s="7">
        <f>'Saguenay Lac-Saint-Jean-02'!D7</f>
        <v>776</v>
      </c>
      <c r="E5" s="7">
        <f>'Saguenay Lac-Saint-Jean-02'!E7</f>
        <v>508</v>
      </c>
      <c r="F5" s="7">
        <f>'Saguenay Lac-Saint-Jean-02'!F7</f>
        <v>517</v>
      </c>
      <c r="G5" s="9">
        <f>'Saguenay Lac-Saint-Jean-02'!G7</f>
        <v>416</v>
      </c>
      <c r="H5" s="7">
        <f>'Saguenay Lac-Saint-Jean-02'!H7</f>
        <v>14</v>
      </c>
      <c r="I5" s="7">
        <f>'Saguenay Lac-Saint-Jean-02'!I7</f>
        <v>32</v>
      </c>
      <c r="J5" s="7">
        <f>'Saguenay Lac-Saint-Jean-02'!J7</f>
        <v>19</v>
      </c>
      <c r="K5" s="9">
        <f>'Saguenay Lac-Saint-Jean-02'!K7</f>
        <v>13</v>
      </c>
      <c r="L5" s="7">
        <f>'Saguenay Lac-Saint-Jean-02'!L7</f>
        <v>1</v>
      </c>
      <c r="M5" s="7">
        <f>'Saguenay Lac-Saint-Jean-02'!M7</f>
        <v>4</v>
      </c>
      <c r="N5" s="7">
        <f>'Saguenay Lac-Saint-Jean-02'!N7</f>
        <v>0</v>
      </c>
      <c r="O5" s="7">
        <f>'Saguenay Lac-Saint-Jean-02'!O7</f>
        <v>1</v>
      </c>
      <c r="P5" s="7">
        <f>'Saguenay Lac-Saint-Jean-02'!P7</f>
        <v>5</v>
      </c>
      <c r="Q5" s="7">
        <f>'Saguenay Lac-Saint-Jean-02'!Q7</f>
        <v>2</v>
      </c>
      <c r="R5" s="7">
        <f>'Saguenay Lac-Saint-Jean-02'!R7</f>
        <v>0</v>
      </c>
      <c r="S5" s="7">
        <f>'Saguenay Lac-Saint-Jean-02'!S7</f>
        <v>0</v>
      </c>
      <c r="T5" s="9"/>
      <c r="U5" s="40">
        <f>IF(I5=0,"NA",J5/I5)</f>
        <v>0.59375</v>
      </c>
      <c r="V5" s="41">
        <f>IF(I5=0,"NA",K5/I5)</f>
        <v>0.40625</v>
      </c>
      <c r="W5" s="42">
        <f t="shared" si="3"/>
        <v>3.125E-2</v>
      </c>
      <c r="X5" s="42">
        <f t="shared" si="4"/>
        <v>0.125</v>
      </c>
      <c r="Y5" s="42">
        <f t="shared" si="5"/>
        <v>0</v>
      </c>
      <c r="Z5" s="42">
        <f t="shared" si="6"/>
        <v>3.125E-2</v>
      </c>
      <c r="AA5" s="42">
        <f t="shared" si="7"/>
        <v>0.15625</v>
      </c>
      <c r="AB5" s="42">
        <f>IF(I5=0,"NA",Q5/I5)</f>
        <v>6.25E-2</v>
      </c>
      <c r="AC5" s="298">
        <f>IF(I5=0,"NA",R5/I5)</f>
        <v>0</v>
      </c>
      <c r="AD5" s="44">
        <f t="shared" ref="AD5:AD37" si="8">IF(I5=0,"NA",S5/I5)</f>
        <v>0</v>
      </c>
      <c r="AE5" s="7">
        <f>IF(C5=0,"NA",(C5/AQ5)*100000)</f>
        <v>799.69123333525715</v>
      </c>
      <c r="AF5" s="8">
        <f t="shared" si="2"/>
        <v>631.48398737032028</v>
      </c>
      <c r="AG5" s="8">
        <f>IF(C5=0,"NA",(C5/AQ5)*100000)</f>
        <v>799.69123333525715</v>
      </c>
      <c r="AH5" s="8">
        <f>IF(C5=0,"NA",(I5/C5)*100000)</f>
        <v>1443.3919711321605</v>
      </c>
      <c r="AI5" s="8">
        <f>IF(I5=0,"NA",(I5/AQ5)*100000)</f>
        <v>11.542679055808852</v>
      </c>
      <c r="AJ5" s="8">
        <f>IF(C5=0,"NA",(J5/C5)*100000)</f>
        <v>857.01398285972039</v>
      </c>
      <c r="AK5" s="10">
        <f>IF(I5=0,"NA",(J5/AQ5)*100000)</f>
        <v>6.853465689386506</v>
      </c>
      <c r="AL5" s="116">
        <f>AM5*7</f>
        <v>0.61369863013698633</v>
      </c>
      <c r="AM5" s="117">
        <f>'Saguenay Lac-Saint-Jean-02'!AM7</f>
        <v>8.7671232876712329E-2</v>
      </c>
      <c r="AN5" s="116">
        <f>AO5*7</f>
        <v>0.36438356164383562</v>
      </c>
      <c r="AO5" s="117">
        <f>'Saguenay Lac-Saint-Jean-02'!AO7</f>
        <v>5.2054794520547946E-2</v>
      </c>
      <c r="AP5" s="105"/>
      <c r="AQ5" s="106">
        <f>'Saguenay Lac-Saint-Jean-02'!AQ7</f>
        <v>277232</v>
      </c>
    </row>
    <row r="6" spans="1:43" s="68" customFormat="1" x14ac:dyDescent="0.25">
      <c r="A6" s="491"/>
      <c r="B6" s="141" t="s">
        <v>119</v>
      </c>
      <c r="C6" s="128">
        <f>SUM(C7:C9)</f>
        <v>7218</v>
      </c>
      <c r="D6" s="128">
        <f t="shared" ref="D6:S6" si="9">SUM(D7:D9)</f>
        <v>3123</v>
      </c>
      <c r="E6" s="128">
        <f t="shared" si="9"/>
        <v>1021</v>
      </c>
      <c r="F6" s="128">
        <f t="shared" si="9"/>
        <v>2857</v>
      </c>
      <c r="G6" s="161">
        <f t="shared" si="9"/>
        <v>217</v>
      </c>
      <c r="H6" s="128">
        <f t="shared" si="9"/>
        <v>143</v>
      </c>
      <c r="I6" s="128">
        <f t="shared" si="9"/>
        <v>184</v>
      </c>
      <c r="J6" s="128">
        <f t="shared" si="9"/>
        <v>122</v>
      </c>
      <c r="K6" s="130">
        <f t="shared" si="9"/>
        <v>64</v>
      </c>
      <c r="L6" s="128">
        <f t="shared" si="9"/>
        <v>9</v>
      </c>
      <c r="M6" s="128">
        <f t="shared" si="9"/>
        <v>8</v>
      </c>
      <c r="N6" s="128">
        <f t="shared" si="9"/>
        <v>11</v>
      </c>
      <c r="O6" s="128">
        <f t="shared" si="9"/>
        <v>22</v>
      </c>
      <c r="P6" s="128">
        <f t="shared" si="9"/>
        <v>10</v>
      </c>
      <c r="Q6" s="128">
        <f t="shared" si="9"/>
        <v>1</v>
      </c>
      <c r="R6" s="128">
        <f t="shared" si="9"/>
        <v>4</v>
      </c>
      <c r="S6" s="128">
        <f t="shared" si="9"/>
        <v>-1</v>
      </c>
      <c r="T6" s="130"/>
      <c r="U6" s="131">
        <f>IF(I6=0,"NA",J6/I6)</f>
        <v>0.66304347826086951</v>
      </c>
      <c r="V6" s="132">
        <f>IF(I6=0,"NA",K6/I6)</f>
        <v>0.34782608695652173</v>
      </c>
      <c r="W6" s="138">
        <f t="shared" si="3"/>
        <v>4.8913043478260872E-2</v>
      </c>
      <c r="X6" s="138">
        <f t="shared" si="4"/>
        <v>4.3478260869565216E-2</v>
      </c>
      <c r="Y6" s="138">
        <f t="shared" si="5"/>
        <v>5.9782608695652176E-2</v>
      </c>
      <c r="Z6" s="138">
        <f t="shared" si="6"/>
        <v>0.11956521739130435</v>
      </c>
      <c r="AA6" s="138">
        <f t="shared" si="7"/>
        <v>5.434782608695652E-2</v>
      </c>
      <c r="AB6" s="138">
        <f>IF(I6=0,"NA",Q6/I6)</f>
        <v>5.434782608695652E-3</v>
      </c>
      <c r="AC6" s="299">
        <f>IF(I6=0,"NA",R6/I6)</f>
        <v>2.1739130434782608E-2</v>
      </c>
      <c r="AD6" s="139">
        <f t="shared" si="8"/>
        <v>-5.434782608695652E-3</v>
      </c>
      <c r="AE6" s="128">
        <f>IF(C6=0,"NA",(C6/AQ6)*100000)</f>
        <v>978.23833073346179</v>
      </c>
      <c r="AF6" s="129">
        <f t="shared" si="2"/>
        <v>1981.1582155721808</v>
      </c>
      <c r="AG6" s="129">
        <f>IF(C6=0,"NA",(C6/AQ6)*100000)</f>
        <v>978.23833073346179</v>
      </c>
      <c r="AH6" s="129">
        <f>IF(C6=0,"NA",(I6/C6)*100000)</f>
        <v>2549.1825990579109</v>
      </c>
      <c r="AI6" s="129">
        <f>IF(I6=0,"NA",(I6/AQ6)*100000)</f>
        <v>24.937081304371986</v>
      </c>
      <c r="AJ6" s="129">
        <f>IF(C6=0,"NA",(J6/C6)*100000)</f>
        <v>1690.2188972014408</v>
      </c>
      <c r="AK6" s="133">
        <f>IF(I6=0,"NA",(J6/AQ6)*100000)</f>
        <v>16.534369125724904</v>
      </c>
      <c r="AL6" s="134">
        <f>AM6*7</f>
        <v>3.5287671232876714</v>
      </c>
      <c r="AM6" s="135">
        <f>I6/_xlfn.DAYS("10 December 2017","10 December 2016")</f>
        <v>0.50410958904109593</v>
      </c>
      <c r="AN6" s="134">
        <f>AO6*7</f>
        <v>2.3397260273972602</v>
      </c>
      <c r="AO6" s="135">
        <f>J6/_xlfn.DAYS("10 December 2017","10 December 2016")</f>
        <v>0.33424657534246577</v>
      </c>
      <c r="AP6" s="136"/>
      <c r="AQ6" s="140">
        <f>'Vital Stats'!Q65</f>
        <v>737857</v>
      </c>
    </row>
    <row r="7" spans="1:43" s="68" customFormat="1" x14ac:dyDescent="0.25">
      <c r="A7" s="491"/>
      <c r="B7" s="169" t="s">
        <v>117</v>
      </c>
      <c r="C7" s="162">
        <f>'Capitale-Nationale-03'!C7</f>
        <v>4607</v>
      </c>
      <c r="D7" s="162">
        <f>'Capitale-Nationale-03'!D7</f>
        <v>512</v>
      </c>
      <c r="E7" s="162">
        <f>'Capitale-Nationale-03'!E7</f>
        <v>1021</v>
      </c>
      <c r="F7" s="162">
        <f>'Capitale-Nationale-03'!F7</f>
        <v>2857</v>
      </c>
      <c r="G7" s="161">
        <f>'Capitale-Nationale-03'!G7</f>
        <v>217</v>
      </c>
      <c r="H7" s="162">
        <f>'Capitale-Nationale-03'!H7</f>
        <v>44</v>
      </c>
      <c r="I7" s="162">
        <f>'Capitale-Nationale-03'!I7</f>
        <v>51</v>
      </c>
      <c r="J7" s="162">
        <f>'Capitale-Nationale-03'!J7</f>
        <v>34</v>
      </c>
      <c r="K7" s="130">
        <f>'Capitale-Nationale-03'!K7</f>
        <v>17</v>
      </c>
      <c r="L7" s="162">
        <f>'Capitale-Nationale-03'!L7</f>
        <v>5</v>
      </c>
      <c r="M7" s="162">
        <f>'Capitale-Nationale-03'!M7</f>
        <v>2</v>
      </c>
      <c r="N7" s="162">
        <f>'Capitale-Nationale-03'!N7</f>
        <v>0</v>
      </c>
      <c r="O7" s="162">
        <f>'Capitale-Nationale-03'!O7</f>
        <v>11</v>
      </c>
      <c r="P7" s="162">
        <f>'Capitale-Nationale-03'!P7</f>
        <v>0</v>
      </c>
      <c r="Q7" s="162">
        <f>'Capitale-Nationale-03'!Q7</f>
        <v>0</v>
      </c>
      <c r="R7" s="162">
        <f>'Capitale-Nationale-03'!R7</f>
        <v>0</v>
      </c>
      <c r="S7" s="162">
        <f>'Capitale-Nationale-03'!S7</f>
        <v>-1</v>
      </c>
      <c r="T7" s="130"/>
      <c r="U7" s="131">
        <f t="shared" ref="U7:U37" si="10">IF(I7=0,"NA",J7/I7)</f>
        <v>0.66666666666666663</v>
      </c>
      <c r="V7" s="132">
        <f t="shared" ref="V7:V37" si="11">IF(I7=0,"NA",K7/I7)</f>
        <v>0.33333333333333331</v>
      </c>
      <c r="W7" s="138">
        <f t="shared" si="3"/>
        <v>9.8039215686274508E-2</v>
      </c>
      <c r="X7" s="138">
        <f t="shared" si="4"/>
        <v>3.9215686274509803E-2</v>
      </c>
      <c r="Y7" s="138">
        <f t="shared" si="5"/>
        <v>0</v>
      </c>
      <c r="Z7" s="138">
        <f t="shared" si="6"/>
        <v>0.21568627450980393</v>
      </c>
      <c r="AA7" s="138">
        <f t="shared" si="7"/>
        <v>0</v>
      </c>
      <c r="AB7" s="138">
        <f t="shared" ref="AB7:AB37" si="12">IF(I7=0,"NA",Q7/I7)</f>
        <v>0</v>
      </c>
      <c r="AC7" s="299">
        <f t="shared" ref="AC7:AC37" si="13">IF(I7=0,"NA",R7/I7)</f>
        <v>0</v>
      </c>
      <c r="AD7" s="139">
        <f t="shared" si="8"/>
        <v>-1.9607843137254902E-2</v>
      </c>
      <c r="AE7" s="300"/>
      <c r="AF7" s="129">
        <f t="shared" si="2"/>
        <v>955.0683742131539</v>
      </c>
      <c r="AG7" s="152"/>
      <c r="AH7" s="129">
        <f t="shared" ref="AH7:AH37" si="14">IF(C7=0,"NA",(I7/C7)*100000)</f>
        <v>1107.011070110701</v>
      </c>
      <c r="AI7" s="153"/>
      <c r="AJ7" s="129">
        <f t="shared" ref="AJ7:AJ37" si="15">IF(C7=0,"NA",(J7/C7)*100000)</f>
        <v>738.00738007380073</v>
      </c>
      <c r="AK7" s="155"/>
      <c r="AL7" s="134">
        <f t="shared" ref="AL7:AL37" si="16">AM7*7</f>
        <v>0.97808219178082201</v>
      </c>
      <c r="AM7" s="135">
        <f>'Capitale-Nationale-03'!AM7</f>
        <v>0.13972602739726028</v>
      </c>
      <c r="AN7" s="134">
        <f t="shared" ref="AN7:AN37" si="17">AO7*7</f>
        <v>0.65205479452054793</v>
      </c>
      <c r="AO7" s="135">
        <f>'Capitale-Nationale-03'!AO7</f>
        <v>9.3150684931506855E-2</v>
      </c>
      <c r="AP7" s="137"/>
      <c r="AQ7" s="165"/>
    </row>
    <row r="8" spans="1:43" s="68" customFormat="1" x14ac:dyDescent="0.25">
      <c r="A8" s="491"/>
      <c r="B8" s="169" t="s">
        <v>121</v>
      </c>
      <c r="C8" s="128">
        <f>'CHU de Quebéc-03'!C7</f>
        <v>2006</v>
      </c>
      <c r="D8" s="128">
        <f>'CHU de Quebéc-03'!D7</f>
        <v>2006</v>
      </c>
      <c r="E8" s="128">
        <f>'CHU de Quebéc-03'!E7</f>
        <v>0</v>
      </c>
      <c r="F8" s="128">
        <f>'CHU de Quebéc-03'!F7</f>
        <v>0</v>
      </c>
      <c r="G8" s="161">
        <f>'CHU de Quebéc-03'!G7</f>
        <v>0</v>
      </c>
      <c r="H8" s="128">
        <f>'CHU de Quebéc-03'!H7</f>
        <v>69</v>
      </c>
      <c r="I8" s="128">
        <f>'CHU de Quebéc-03'!I7</f>
        <v>92</v>
      </c>
      <c r="J8" s="128">
        <f>'CHU de Quebéc-03'!J7</f>
        <v>67</v>
      </c>
      <c r="K8" s="130">
        <f>'CHU de Quebéc-03'!K7</f>
        <v>25</v>
      </c>
      <c r="L8" s="128">
        <f>'CHU de Quebéc-03'!L7</f>
        <v>3</v>
      </c>
      <c r="M8" s="128">
        <f>'CHU de Quebéc-03'!M7</f>
        <v>4</v>
      </c>
      <c r="N8" s="128">
        <f>'CHU de Quebéc-03'!N7</f>
        <v>3</v>
      </c>
      <c r="O8" s="128">
        <f>'CHU de Quebéc-03'!O7</f>
        <v>5</v>
      </c>
      <c r="P8" s="128">
        <f>'CHU de Quebéc-03'!P7</f>
        <v>8</v>
      </c>
      <c r="Q8" s="128">
        <f>'CHU de Quebéc-03'!Q7</f>
        <v>0</v>
      </c>
      <c r="R8" s="128">
        <f>'CHU de Quebéc-03'!R7</f>
        <v>2</v>
      </c>
      <c r="S8" s="128">
        <f>'CHU de Quebéc-03'!S7</f>
        <v>0</v>
      </c>
      <c r="T8" s="130"/>
      <c r="U8" s="131">
        <f t="shared" si="10"/>
        <v>0.72826086956521741</v>
      </c>
      <c r="V8" s="132">
        <f t="shared" si="11"/>
        <v>0.27173913043478259</v>
      </c>
      <c r="W8" s="138">
        <f t="shared" si="3"/>
        <v>3.2608695652173912E-2</v>
      </c>
      <c r="X8" s="138">
        <f t="shared" si="4"/>
        <v>4.3478260869565216E-2</v>
      </c>
      <c r="Y8" s="138">
        <f t="shared" si="5"/>
        <v>3.2608695652173912E-2</v>
      </c>
      <c r="Z8" s="138">
        <f t="shared" si="6"/>
        <v>5.434782608695652E-2</v>
      </c>
      <c r="AA8" s="138">
        <f t="shared" si="7"/>
        <v>8.6956521739130432E-2</v>
      </c>
      <c r="AB8" s="138">
        <f t="shared" si="12"/>
        <v>0</v>
      </c>
      <c r="AC8" s="299">
        <f t="shared" si="13"/>
        <v>2.1739130434782608E-2</v>
      </c>
      <c r="AD8" s="139">
        <f t="shared" si="8"/>
        <v>0</v>
      </c>
      <c r="AE8" s="301"/>
      <c r="AF8" s="129">
        <f t="shared" si="2"/>
        <v>3439.6809571286144</v>
      </c>
      <c r="AG8" s="153"/>
      <c r="AH8" s="129">
        <f t="shared" si="14"/>
        <v>4586.2412761714859</v>
      </c>
      <c r="AI8" s="153"/>
      <c r="AJ8" s="129">
        <f t="shared" si="15"/>
        <v>3339.9800598205379</v>
      </c>
      <c r="AK8" s="156"/>
      <c r="AL8" s="134">
        <f t="shared" si="16"/>
        <v>1.7643835616438357</v>
      </c>
      <c r="AM8" s="135">
        <f>'CHU de Quebéc-03'!AM7</f>
        <v>0.25205479452054796</v>
      </c>
      <c r="AN8" s="134">
        <f t="shared" si="17"/>
        <v>1.284931506849315</v>
      </c>
      <c r="AO8" s="135">
        <f>'CHU de Quebéc-03'!AO7</f>
        <v>0.18356164383561643</v>
      </c>
      <c r="AP8" s="136"/>
      <c r="AQ8" s="164"/>
    </row>
    <row r="9" spans="1:43" s="68" customFormat="1" x14ac:dyDescent="0.25">
      <c r="A9" s="491"/>
      <c r="B9" s="174" t="s">
        <v>120</v>
      </c>
      <c r="C9" s="128">
        <f>'IUCPQ-03'!C7</f>
        <v>605</v>
      </c>
      <c r="D9" s="128">
        <f>'IUCPQ-03'!D7</f>
        <v>605</v>
      </c>
      <c r="E9" s="128">
        <f>'IUCPQ-03'!E7</f>
        <v>0</v>
      </c>
      <c r="F9" s="128">
        <f>'IUCPQ-03'!F7</f>
        <v>0</v>
      </c>
      <c r="G9" s="161">
        <f>'IUCPQ-03'!G7</f>
        <v>0</v>
      </c>
      <c r="H9" s="128">
        <f>'IUCPQ-03'!H7</f>
        <v>30</v>
      </c>
      <c r="I9" s="128">
        <f>'IUCPQ-03'!I7</f>
        <v>41</v>
      </c>
      <c r="J9" s="128">
        <f>'IUCPQ-03'!J7</f>
        <v>21</v>
      </c>
      <c r="K9" s="130">
        <f>'IUCPQ-03'!K7</f>
        <v>22</v>
      </c>
      <c r="L9" s="128">
        <f>'IUCPQ-03'!L7</f>
        <v>1</v>
      </c>
      <c r="M9" s="128">
        <f>'IUCPQ-03'!M7</f>
        <v>2</v>
      </c>
      <c r="N9" s="128">
        <f>'IUCPQ-03'!N7</f>
        <v>8</v>
      </c>
      <c r="O9" s="128">
        <f>'IUCPQ-03'!O7</f>
        <v>6</v>
      </c>
      <c r="P9" s="128">
        <f>'IUCPQ-03'!P7</f>
        <v>2</v>
      </c>
      <c r="Q9" s="128">
        <f>'IUCPQ-03'!Q7</f>
        <v>1</v>
      </c>
      <c r="R9" s="128">
        <f>'IUCPQ-03'!R7</f>
        <v>2</v>
      </c>
      <c r="S9" s="128">
        <f>'IUCPQ-03'!S7</f>
        <v>0</v>
      </c>
      <c r="T9" s="130"/>
      <c r="U9" s="131">
        <f t="shared" si="10"/>
        <v>0.51219512195121952</v>
      </c>
      <c r="V9" s="132">
        <f t="shared" si="11"/>
        <v>0.53658536585365857</v>
      </c>
      <c r="W9" s="138">
        <f t="shared" si="3"/>
        <v>2.4390243902439025E-2</v>
      </c>
      <c r="X9" s="138">
        <f t="shared" si="4"/>
        <v>4.878048780487805E-2</v>
      </c>
      <c r="Y9" s="138">
        <f t="shared" si="5"/>
        <v>0.1951219512195122</v>
      </c>
      <c r="Z9" s="138">
        <f t="shared" si="6"/>
        <v>0.14634146341463414</v>
      </c>
      <c r="AA9" s="138">
        <f t="shared" si="7"/>
        <v>4.878048780487805E-2</v>
      </c>
      <c r="AB9" s="138">
        <f t="shared" si="12"/>
        <v>2.4390243902439025E-2</v>
      </c>
      <c r="AC9" s="299">
        <f t="shared" si="13"/>
        <v>4.878048780487805E-2</v>
      </c>
      <c r="AD9" s="139">
        <f t="shared" si="8"/>
        <v>0</v>
      </c>
      <c r="AE9" s="302"/>
      <c r="AF9" s="129">
        <f t="shared" si="2"/>
        <v>4958.6776859504134</v>
      </c>
      <c r="AG9" s="154"/>
      <c r="AH9" s="129">
        <f t="shared" si="14"/>
        <v>6776.8595041322305</v>
      </c>
      <c r="AI9" s="153"/>
      <c r="AJ9" s="129">
        <f t="shared" si="15"/>
        <v>3471.0743801652893</v>
      </c>
      <c r="AK9" s="157"/>
      <c r="AL9" s="134">
        <f t="shared" si="16"/>
        <v>0.78630136986301369</v>
      </c>
      <c r="AM9" s="135">
        <f>'IUCPQ-03'!AM7</f>
        <v>0.11232876712328767</v>
      </c>
      <c r="AN9" s="134">
        <f t="shared" si="17"/>
        <v>0.40273972602739727</v>
      </c>
      <c r="AO9" s="135">
        <f>'IUCPQ-03'!AO7</f>
        <v>5.7534246575342465E-2</v>
      </c>
      <c r="AP9" s="136"/>
      <c r="AQ9" s="164"/>
    </row>
    <row r="10" spans="1:43" x14ac:dyDescent="0.25">
      <c r="A10" s="491"/>
      <c r="B10" s="168" t="s">
        <v>79</v>
      </c>
      <c r="C10" s="7">
        <f>'Mauricie-et-Centre-du-Québec-04'!C7</f>
        <v>4857</v>
      </c>
      <c r="D10" s="7">
        <f>'Mauricie-et-Centre-du-Québec-04'!D7</f>
        <v>1038</v>
      </c>
      <c r="E10" s="7">
        <f>'Mauricie-et-Centre-du-Québec-04'!E7</f>
        <v>1096</v>
      </c>
      <c r="F10" s="7">
        <f>'Mauricie-et-Centre-du-Québec-04'!F7</f>
        <v>2345</v>
      </c>
      <c r="G10" s="9">
        <f>'Mauricie-et-Centre-du-Québec-04'!G7</f>
        <v>378</v>
      </c>
      <c r="H10" s="7">
        <f>'Mauricie-et-Centre-du-Québec-04'!H7</f>
        <v>42</v>
      </c>
      <c r="I10" s="7">
        <f>'Mauricie-et-Centre-du-Québec-04'!I7</f>
        <v>55</v>
      </c>
      <c r="J10" s="7">
        <f>'Mauricie-et-Centre-du-Québec-04'!J7</f>
        <v>34</v>
      </c>
      <c r="K10" s="9">
        <f>'Mauricie-et-Centre-du-Québec-04'!K7</f>
        <v>21</v>
      </c>
      <c r="L10" s="7">
        <f>'Mauricie-et-Centre-du-Québec-04'!L7</f>
        <v>8</v>
      </c>
      <c r="M10" s="7">
        <f>'Mauricie-et-Centre-du-Québec-04'!M7</f>
        <v>5</v>
      </c>
      <c r="N10" s="7">
        <f>'Mauricie-et-Centre-du-Québec-04'!N7</f>
        <v>0</v>
      </c>
      <c r="O10" s="7">
        <f>'Mauricie-et-Centre-du-Québec-04'!O7</f>
        <v>5</v>
      </c>
      <c r="P10" s="7">
        <f>'Mauricie-et-Centre-du-Québec-04'!P7</f>
        <v>3</v>
      </c>
      <c r="Q10" s="7">
        <f>'Mauricie-et-Centre-du-Québec-04'!Q7</f>
        <v>0</v>
      </c>
      <c r="R10" s="7">
        <f>'Mauricie-et-Centre-du-Québec-04'!R7</f>
        <v>0</v>
      </c>
      <c r="S10" s="7">
        <f>'Mauricie-et-Centre-du-Québec-04'!S7</f>
        <v>0</v>
      </c>
      <c r="T10" s="9"/>
      <c r="U10" s="40">
        <f t="shared" si="10"/>
        <v>0.61818181818181817</v>
      </c>
      <c r="V10" s="41">
        <f t="shared" si="11"/>
        <v>0.38181818181818183</v>
      </c>
      <c r="W10" s="42">
        <f t="shared" si="3"/>
        <v>0.14545454545454545</v>
      </c>
      <c r="X10" s="42">
        <f t="shared" si="4"/>
        <v>9.0909090909090912E-2</v>
      </c>
      <c r="Y10" s="42">
        <f t="shared" si="5"/>
        <v>0</v>
      </c>
      <c r="Z10" s="42">
        <f t="shared" si="6"/>
        <v>9.0909090909090912E-2</v>
      </c>
      <c r="AA10" s="40">
        <f>IF(I10=0,"NA",P10/I10)</f>
        <v>5.4545454545454543E-2</v>
      </c>
      <c r="AB10" s="42">
        <f t="shared" si="12"/>
        <v>0</v>
      </c>
      <c r="AC10" s="298">
        <f t="shared" si="13"/>
        <v>0</v>
      </c>
      <c r="AD10" s="44">
        <f t="shared" si="8"/>
        <v>0</v>
      </c>
      <c r="AE10" s="7">
        <f>IF(C10=0,"NA",(C10/AQ10)*100000)</f>
        <v>956.51848540408321</v>
      </c>
      <c r="AF10" s="8">
        <f t="shared" si="2"/>
        <v>864.73131562693015</v>
      </c>
      <c r="AG10" s="8">
        <f>IF(C10=0,"NA",(C10/AQ10)*100000)</f>
        <v>956.51848540408321</v>
      </c>
      <c r="AH10" s="8">
        <f t="shared" si="14"/>
        <v>1132.3862466543133</v>
      </c>
      <c r="AI10" s="8">
        <f>IF(I10=0,"NA",(I10/AQ10)*100000)</f>
        <v>10.831483775421985</v>
      </c>
      <c r="AJ10" s="8">
        <f t="shared" si="15"/>
        <v>700.02058884084829</v>
      </c>
      <c r="AK10" s="10">
        <f>IF(I10=0,"NA",(J10/AQ10)*100000)</f>
        <v>6.6958263338972266</v>
      </c>
      <c r="AL10" s="116">
        <f t="shared" si="16"/>
        <v>1.0547945205479452</v>
      </c>
      <c r="AM10" s="117">
        <f>'Mauricie-et-Centre-du-Québec-04'!AM7</f>
        <v>0.15068493150684931</v>
      </c>
      <c r="AN10" s="116">
        <f t="shared" si="17"/>
        <v>0.65205479452054793</v>
      </c>
      <c r="AO10" s="117">
        <f>'Mauricie-et-Centre-du-Québec-04'!AO7</f>
        <v>9.3150684931506855E-2</v>
      </c>
      <c r="AP10" s="105"/>
      <c r="AQ10" s="106">
        <f>'Mauricie-et-Centre-du-Québec-04'!AQ7</f>
        <v>507779</v>
      </c>
    </row>
    <row r="11" spans="1:43" x14ac:dyDescent="0.25">
      <c r="A11" s="491"/>
      <c r="B11" s="177" t="s">
        <v>80</v>
      </c>
      <c r="C11" s="7">
        <f>'Estrie-05'!C7</f>
        <v>3702</v>
      </c>
      <c r="D11" s="7">
        <f>'Estrie-05'!D7</f>
        <v>594</v>
      </c>
      <c r="E11" s="7">
        <f>'Estrie-05'!E7</f>
        <v>25</v>
      </c>
      <c r="F11" s="7">
        <f>'Estrie-05'!F7</f>
        <v>2876</v>
      </c>
      <c r="G11" s="9">
        <f>'Estrie-05'!G7</f>
        <v>207</v>
      </c>
      <c r="H11" s="7">
        <f>'Estrie-05'!H7</f>
        <v>111</v>
      </c>
      <c r="I11" s="7">
        <f>'Estrie-05'!I7</f>
        <v>74</v>
      </c>
      <c r="J11" s="7">
        <f>'Estrie-05'!J7</f>
        <v>51</v>
      </c>
      <c r="K11" s="9">
        <f>'Estrie-05'!K7</f>
        <v>23</v>
      </c>
      <c r="L11" s="7">
        <f>'Estrie-05'!L7</f>
        <v>3</v>
      </c>
      <c r="M11" s="7">
        <f>'Estrie-05'!M7</f>
        <v>2</v>
      </c>
      <c r="N11" s="7">
        <f>'Estrie-05'!N7</f>
        <v>0</v>
      </c>
      <c r="O11" s="7">
        <f>'Estrie-05'!O7</f>
        <v>14</v>
      </c>
      <c r="P11" s="7">
        <f>'Estrie-05'!P7</f>
        <v>4</v>
      </c>
      <c r="Q11" s="7">
        <f>'Estrie-05'!Q7</f>
        <v>0</v>
      </c>
      <c r="R11" s="7">
        <f>'Estrie-05'!R7</f>
        <v>0</v>
      </c>
      <c r="S11" s="7">
        <f>'Estrie-05'!S7</f>
        <v>0</v>
      </c>
      <c r="T11" s="9"/>
      <c r="U11" s="40">
        <f t="shared" si="10"/>
        <v>0.68918918918918914</v>
      </c>
      <c r="V11" s="41">
        <f t="shared" si="11"/>
        <v>0.3108108108108108</v>
      </c>
      <c r="W11" s="42">
        <f t="shared" si="3"/>
        <v>4.0540540540540543E-2</v>
      </c>
      <c r="X11" s="42">
        <f t="shared" si="4"/>
        <v>2.7027027027027029E-2</v>
      </c>
      <c r="Y11" s="42">
        <f t="shared" si="5"/>
        <v>0</v>
      </c>
      <c r="Z11" s="42">
        <f t="shared" si="6"/>
        <v>0.1891891891891892</v>
      </c>
      <c r="AA11" s="40">
        <f>+IF(I11=0,"NA",P11/I11)</f>
        <v>5.4054054054054057E-2</v>
      </c>
      <c r="AB11" s="42">
        <f t="shared" si="12"/>
        <v>0</v>
      </c>
      <c r="AC11" s="298">
        <f t="shared" si="13"/>
        <v>0</v>
      </c>
      <c r="AD11" s="44">
        <f t="shared" si="8"/>
        <v>0</v>
      </c>
      <c r="AE11" s="7">
        <f>IF(C11=0,"NA",(C11/AQ11)*100000)</f>
        <v>1149.3360736916291</v>
      </c>
      <c r="AF11" s="8">
        <f t="shared" si="2"/>
        <v>2998.3792544570501</v>
      </c>
      <c r="AG11" s="8">
        <f>IF(C11=0,"NA",(C11/AQ11)*100000)</f>
        <v>1149.3360736916291</v>
      </c>
      <c r="AH11" s="8">
        <f t="shared" si="14"/>
        <v>1998.9195029713667</v>
      </c>
      <c r="AI11" s="8">
        <f>IF(I11=0,"NA",(I11/AQ11)*100000)</f>
        <v>22.974302931707332</v>
      </c>
      <c r="AJ11" s="8">
        <f t="shared" si="15"/>
        <v>1377.6337115072934</v>
      </c>
      <c r="AK11" s="10">
        <f>IF(I11=0,"NA",(J11/AQ11)*100000)</f>
        <v>15.833641209690187</v>
      </c>
      <c r="AL11" s="116">
        <f t="shared" si="16"/>
        <v>1.4191780821917808</v>
      </c>
      <c r="AM11" s="117">
        <f>'Estrie-05'!AM7</f>
        <v>0.20273972602739726</v>
      </c>
      <c r="AN11" s="116">
        <f t="shared" si="17"/>
        <v>0.97808219178082201</v>
      </c>
      <c r="AO11" s="117">
        <f>'Estrie-05'!AO7</f>
        <v>0.13972602739726028</v>
      </c>
      <c r="AP11" s="105"/>
      <c r="AQ11" s="106">
        <f>'Estrie-05'!AQ7</f>
        <v>322099</v>
      </c>
    </row>
    <row r="12" spans="1:43" s="68" customFormat="1" x14ac:dyDescent="0.25">
      <c r="A12" s="491"/>
      <c r="B12" s="141" t="s">
        <v>81</v>
      </c>
      <c r="C12" s="128">
        <f>SUM(C13:C20)</f>
        <v>11552</v>
      </c>
      <c r="D12" s="128">
        <f t="shared" ref="D12:S12" si="18">SUM(D13:D20)</f>
        <v>4367</v>
      </c>
      <c r="E12" s="128">
        <f t="shared" si="18"/>
        <v>1785</v>
      </c>
      <c r="F12" s="128">
        <f t="shared" si="18"/>
        <v>4749</v>
      </c>
      <c r="G12" s="130">
        <f t="shared" si="18"/>
        <v>364</v>
      </c>
      <c r="H12" s="128">
        <f t="shared" si="18"/>
        <v>91</v>
      </c>
      <c r="I12" s="128">
        <f t="shared" si="18"/>
        <v>225</v>
      </c>
      <c r="J12" s="128">
        <f t="shared" si="18"/>
        <v>129</v>
      </c>
      <c r="K12" s="130">
        <f t="shared" si="18"/>
        <v>102</v>
      </c>
      <c r="L12" s="128">
        <f t="shared" si="18"/>
        <v>27</v>
      </c>
      <c r="M12" s="128">
        <f t="shared" si="18"/>
        <v>18</v>
      </c>
      <c r="N12" s="128">
        <f t="shared" si="18"/>
        <v>11</v>
      </c>
      <c r="O12" s="128">
        <f t="shared" si="18"/>
        <v>30</v>
      </c>
      <c r="P12" s="128">
        <f t="shared" si="18"/>
        <v>3</v>
      </c>
      <c r="Q12" s="128">
        <f t="shared" si="18"/>
        <v>9</v>
      </c>
      <c r="R12" s="128">
        <f t="shared" si="18"/>
        <v>4</v>
      </c>
      <c r="S12" s="128">
        <f t="shared" si="18"/>
        <v>0</v>
      </c>
      <c r="T12" s="130"/>
      <c r="U12" s="131">
        <f t="shared" si="10"/>
        <v>0.57333333333333336</v>
      </c>
      <c r="V12" s="132">
        <f t="shared" si="11"/>
        <v>0.45333333333333331</v>
      </c>
      <c r="W12" s="138">
        <f t="shared" si="3"/>
        <v>0.12</v>
      </c>
      <c r="X12" s="138">
        <f t="shared" si="4"/>
        <v>0.08</v>
      </c>
      <c r="Y12" s="138">
        <f t="shared" si="5"/>
        <v>4.8888888888888891E-2</v>
      </c>
      <c r="Z12" s="138">
        <f t="shared" si="6"/>
        <v>0.13333333333333333</v>
      </c>
      <c r="AA12" s="138">
        <f t="shared" ref="AA12:AA20" si="19">IF(I12=0,"NA",P12/I12)</f>
        <v>1.3333333333333334E-2</v>
      </c>
      <c r="AB12" s="138">
        <f t="shared" si="12"/>
        <v>0.04</v>
      </c>
      <c r="AC12" s="299">
        <f t="shared" si="13"/>
        <v>1.7777777777777778E-2</v>
      </c>
      <c r="AD12" s="139">
        <f t="shared" si="8"/>
        <v>0</v>
      </c>
      <c r="AE12" s="128">
        <f>IF(C12=0,"NA",(C12/AQ12)*100000)</f>
        <v>573.52197201796616</v>
      </c>
      <c r="AF12" s="129">
        <f t="shared" ref="AF12:AF37" si="20">IF(C12=0,"NA",(H12/C12)*100000)</f>
        <v>787.74238227146805</v>
      </c>
      <c r="AG12" s="129">
        <f>IF(C12=0,"NA",(C12/AQ12)*100000)</f>
        <v>573.52197201796616</v>
      </c>
      <c r="AH12" s="129">
        <f t="shared" si="14"/>
        <v>1947.7146814404434</v>
      </c>
      <c r="AI12" s="129">
        <f>IF(I12=0,"NA",(I12/AQ12)*100000)</f>
        <v>11.17057165028068</v>
      </c>
      <c r="AJ12" s="129">
        <f t="shared" si="15"/>
        <v>1116.6897506925206</v>
      </c>
      <c r="AK12" s="133">
        <f>IF(I12=0,"NA",(J12/AQ12)*100000)</f>
        <v>6.404461079494256</v>
      </c>
      <c r="AL12" s="134">
        <f t="shared" si="16"/>
        <v>4.3150684931506849</v>
      </c>
      <c r="AM12" s="135">
        <f>I12/_xlfn.DAYS("10 December 2017","10 December 2016")</f>
        <v>0.61643835616438358</v>
      </c>
      <c r="AN12" s="134">
        <f t="shared" si="17"/>
        <v>2.473972602739726</v>
      </c>
      <c r="AO12" s="135">
        <f>J12/_xlfn.DAYS("10 December 2017","10 December 2016")</f>
        <v>0.35342465753424657</v>
      </c>
      <c r="AP12" s="136"/>
      <c r="AQ12" s="175">
        <f>'Vital Stats'!Q68</f>
        <v>2014221</v>
      </c>
    </row>
    <row r="13" spans="1:43" s="68" customFormat="1" x14ac:dyDescent="0.25">
      <c r="A13" s="491"/>
      <c r="B13" s="169" t="s">
        <v>132</v>
      </c>
      <c r="C13" s="128">
        <f>'Centre-Ouest-de-Montréal-06'!C7</f>
        <v>1253</v>
      </c>
      <c r="D13" s="128">
        <f>'Centre-Ouest-de-Montréal-06'!D7</f>
        <v>393</v>
      </c>
      <c r="E13" s="128">
        <f>'Centre-Ouest-de-Montréal-06'!E7</f>
        <v>229</v>
      </c>
      <c r="F13" s="128">
        <f>'Centre-Ouest-de-Montréal-06'!F7</f>
        <v>631</v>
      </c>
      <c r="G13" s="130">
        <f>'Centre-Ouest-de-Montréal-06'!G7</f>
        <v>0</v>
      </c>
      <c r="H13" s="128">
        <f>'Centre-Ouest-de-Montréal-06'!H7</f>
        <v>13</v>
      </c>
      <c r="I13" s="128">
        <f>'Centre-Ouest-de-Montréal-06'!I7</f>
        <v>24</v>
      </c>
      <c r="J13" s="128">
        <f>'Centre-Ouest-de-Montréal-06'!J7</f>
        <v>9</v>
      </c>
      <c r="K13" s="130">
        <f>'Centre-Ouest-de-Montréal-06'!K7</f>
        <v>16</v>
      </c>
      <c r="L13" s="128">
        <f>'Centre-Ouest-de-Montréal-06'!L7</f>
        <v>2</v>
      </c>
      <c r="M13" s="128">
        <f>'Centre-Ouest-de-Montréal-06'!M7</f>
        <v>2</v>
      </c>
      <c r="N13" s="128">
        <f>'Centre-Ouest-de-Montréal-06'!N7</f>
        <v>1</v>
      </c>
      <c r="O13" s="128">
        <f>'Centre-Ouest-de-Montréal-06'!O7</f>
        <v>6</v>
      </c>
      <c r="P13" s="128">
        <f>'Centre-Ouest-de-Montréal-06'!P7</f>
        <v>0</v>
      </c>
      <c r="Q13" s="128">
        <f>'Centre-Ouest-de-Montréal-06'!Q7</f>
        <v>5</v>
      </c>
      <c r="R13" s="128">
        <f>'Centre-Ouest-de-Montréal-06'!R7</f>
        <v>0</v>
      </c>
      <c r="S13" s="128">
        <f>'Centre-Ouest-de-Montréal-06'!S7</f>
        <v>0</v>
      </c>
      <c r="T13" s="130"/>
      <c r="U13" s="131">
        <f t="shared" si="10"/>
        <v>0.375</v>
      </c>
      <c r="V13" s="132">
        <f t="shared" si="11"/>
        <v>0.66666666666666663</v>
      </c>
      <c r="W13" s="138">
        <f t="shared" si="3"/>
        <v>8.3333333333333329E-2</v>
      </c>
      <c r="X13" s="138">
        <f t="shared" si="4"/>
        <v>8.3333333333333329E-2</v>
      </c>
      <c r="Y13" s="138">
        <f t="shared" si="5"/>
        <v>4.1666666666666664E-2</v>
      </c>
      <c r="Z13" s="138">
        <f t="shared" si="6"/>
        <v>0.25</v>
      </c>
      <c r="AA13" s="138">
        <f t="shared" si="19"/>
        <v>0</v>
      </c>
      <c r="AB13" s="138">
        <f t="shared" si="12"/>
        <v>0.20833333333333334</v>
      </c>
      <c r="AC13" s="299">
        <f t="shared" si="13"/>
        <v>0</v>
      </c>
      <c r="AD13" s="139">
        <f t="shared" si="8"/>
        <v>0</v>
      </c>
      <c r="AE13" s="301"/>
      <c r="AF13" s="129">
        <f t="shared" si="20"/>
        <v>1037.5099760574622</v>
      </c>
      <c r="AG13" s="153"/>
      <c r="AH13" s="129">
        <f t="shared" si="14"/>
        <v>1915.4030327214684</v>
      </c>
      <c r="AI13" s="153"/>
      <c r="AJ13" s="129">
        <f t="shared" si="15"/>
        <v>718.27613727055063</v>
      </c>
      <c r="AK13" s="155"/>
      <c r="AL13" s="134">
        <f t="shared" si="16"/>
        <v>0.46027397260273967</v>
      </c>
      <c r="AM13" s="135">
        <f>'Centre-Ouest-de-Montréal-06'!AM7</f>
        <v>6.575342465753424E-2</v>
      </c>
      <c r="AN13" s="134">
        <f t="shared" si="17"/>
        <v>0.17260273972602738</v>
      </c>
      <c r="AO13" s="135">
        <f>'Centre-Ouest-de-Montréal-06'!AO7</f>
        <v>2.4657534246575342E-2</v>
      </c>
      <c r="AP13" s="136"/>
      <c r="AQ13" s="165"/>
    </row>
    <row r="14" spans="1:43" s="68" customFormat="1" x14ac:dyDescent="0.25">
      <c r="A14" s="491"/>
      <c r="B14" s="169" t="s">
        <v>43</v>
      </c>
      <c r="C14" s="128">
        <f>'Centre-Sud-De-Montréal-06'!C7</f>
        <v>1871</v>
      </c>
      <c r="D14" s="128">
        <f>'Centre-Sud-De-Montréal-06'!D7</f>
        <v>324</v>
      </c>
      <c r="E14" s="128">
        <f>'Centre-Sud-De-Montréal-06'!E7</f>
        <v>695</v>
      </c>
      <c r="F14" s="128">
        <f>'Centre-Sud-De-Montréal-06'!F7</f>
        <v>852</v>
      </c>
      <c r="G14" s="130">
        <f>'Centre-Sud-De-Montréal-06'!G7</f>
        <v>0</v>
      </c>
      <c r="H14" s="128">
        <f>'Centre-Sud-De-Montréal-06'!H7</f>
        <v>1</v>
      </c>
      <c r="I14" s="128">
        <f>'Centre-Sud-De-Montréal-06'!I7</f>
        <v>20</v>
      </c>
      <c r="J14" s="128">
        <f>'Centre-Sud-De-Montréal-06'!J7</f>
        <v>12</v>
      </c>
      <c r="K14" s="130">
        <f>'Centre-Sud-De-Montréal-06'!K7</f>
        <v>8</v>
      </c>
      <c r="L14" s="128">
        <f>'Centre-Sud-De-Montréal-06'!L7</f>
        <v>4</v>
      </c>
      <c r="M14" s="128">
        <f>'Centre-Sud-De-Montréal-06'!M7</f>
        <v>3</v>
      </c>
      <c r="N14" s="128">
        <f>'Centre-Sud-De-Montréal-06'!N7</f>
        <v>0</v>
      </c>
      <c r="O14" s="128">
        <f>'Centre-Sud-De-Montréal-06'!O7</f>
        <v>1</v>
      </c>
      <c r="P14" s="128">
        <f>'Centre-Sud-De-Montréal-06'!P7</f>
        <v>0</v>
      </c>
      <c r="Q14" s="128">
        <f>'Centre-Sud-De-Montréal-06'!Q7</f>
        <v>0</v>
      </c>
      <c r="R14" s="128">
        <f>'Centre-Sud-De-Montréal-06'!R7</f>
        <v>0</v>
      </c>
      <c r="S14" s="128">
        <f>'Centre-Sud-De-Montréal-06'!S7</f>
        <v>0</v>
      </c>
      <c r="T14" s="130"/>
      <c r="U14" s="131">
        <f t="shared" si="10"/>
        <v>0.6</v>
      </c>
      <c r="V14" s="132">
        <f t="shared" si="11"/>
        <v>0.4</v>
      </c>
      <c r="W14" s="138">
        <f t="shared" si="3"/>
        <v>0.2</v>
      </c>
      <c r="X14" s="138">
        <f t="shared" si="4"/>
        <v>0.15</v>
      </c>
      <c r="Y14" s="138">
        <f t="shared" si="5"/>
        <v>0</v>
      </c>
      <c r="Z14" s="138">
        <f t="shared" si="6"/>
        <v>0.05</v>
      </c>
      <c r="AA14" s="138">
        <f t="shared" si="19"/>
        <v>0</v>
      </c>
      <c r="AB14" s="138">
        <f t="shared" si="12"/>
        <v>0</v>
      </c>
      <c r="AC14" s="299">
        <f t="shared" si="13"/>
        <v>0</v>
      </c>
      <c r="AD14" s="139">
        <f t="shared" si="8"/>
        <v>0</v>
      </c>
      <c r="AE14" s="301"/>
      <c r="AF14" s="129">
        <f t="shared" si="20"/>
        <v>53.447354355959376</v>
      </c>
      <c r="AG14" s="153"/>
      <c r="AH14" s="129">
        <f t="shared" si="14"/>
        <v>1068.9470871191877</v>
      </c>
      <c r="AI14" s="153"/>
      <c r="AJ14" s="129">
        <f t="shared" si="15"/>
        <v>641.36825227151257</v>
      </c>
      <c r="AK14" s="156"/>
      <c r="AL14" s="134">
        <f t="shared" si="16"/>
        <v>0.38356164383561642</v>
      </c>
      <c r="AM14" s="135">
        <f>'Centre-Sud-De-Montréal-06'!AM7</f>
        <v>5.4794520547945202E-2</v>
      </c>
      <c r="AN14" s="134">
        <f t="shared" si="17"/>
        <v>0.23013698630136983</v>
      </c>
      <c r="AO14" s="135">
        <f>'Centre-Sud-De-Montréal-06'!AO7</f>
        <v>3.287671232876712E-2</v>
      </c>
      <c r="AP14" s="136"/>
      <c r="AQ14" s="164"/>
    </row>
    <row r="15" spans="1:43" s="68" customFormat="1" x14ac:dyDescent="0.25">
      <c r="A15" s="491"/>
      <c r="B15" s="179" t="s">
        <v>48</v>
      </c>
      <c r="C15" s="128">
        <f>'CHU Montreal-06'!C7</f>
        <v>479</v>
      </c>
      <c r="D15" s="128">
        <f>'CHU Montreal-06'!D7</f>
        <v>479</v>
      </c>
      <c r="E15" s="128">
        <f>'CHU Montreal-06'!E7</f>
        <v>0</v>
      </c>
      <c r="F15" s="128">
        <f>'CHU Montreal-06'!F7</f>
        <v>0</v>
      </c>
      <c r="G15" s="130">
        <f>'CHU Montreal-06'!G7</f>
        <v>0</v>
      </c>
      <c r="H15" s="128">
        <f>'CHU Montreal-06'!H7</f>
        <v>3</v>
      </c>
      <c r="I15" s="128">
        <f>'CHU Montreal-06'!I7</f>
        <v>49</v>
      </c>
      <c r="J15" s="128">
        <f>'CHU Montreal-06'!J7</f>
        <v>29</v>
      </c>
      <c r="K15" s="130">
        <f>'CHU Montreal-06'!K7</f>
        <v>20</v>
      </c>
      <c r="L15" s="128">
        <f>'CHU Montreal-06'!L7</f>
        <v>7</v>
      </c>
      <c r="M15" s="128">
        <f>'CHU Montreal-06'!M7</f>
        <v>3</v>
      </c>
      <c r="N15" s="128">
        <f>'CHU Montreal-06'!N7</f>
        <v>0</v>
      </c>
      <c r="O15" s="128">
        <f>'CHU Montreal-06'!O7</f>
        <v>6</v>
      </c>
      <c r="P15" s="128">
        <f>'CHU Montreal-06'!P7</f>
        <v>2</v>
      </c>
      <c r="Q15" s="128">
        <f>'CHU Montreal-06'!Q7</f>
        <v>0</v>
      </c>
      <c r="R15" s="128">
        <f>'CHU Montreal-06'!R7</f>
        <v>2</v>
      </c>
      <c r="S15" s="128">
        <f>'CHU Montreal-06'!S7</f>
        <v>0</v>
      </c>
      <c r="T15" s="130"/>
      <c r="U15" s="131">
        <f t="shared" si="10"/>
        <v>0.59183673469387754</v>
      </c>
      <c r="V15" s="132">
        <f t="shared" si="11"/>
        <v>0.40816326530612246</v>
      </c>
      <c r="W15" s="138">
        <f t="shared" si="3"/>
        <v>0.14285714285714285</v>
      </c>
      <c r="X15" s="138">
        <f t="shared" si="4"/>
        <v>6.1224489795918366E-2</v>
      </c>
      <c r="Y15" s="138">
        <f t="shared" si="5"/>
        <v>0</v>
      </c>
      <c r="Z15" s="138">
        <f t="shared" si="6"/>
        <v>0.12244897959183673</v>
      </c>
      <c r="AA15" s="138">
        <f t="shared" si="19"/>
        <v>4.0816326530612242E-2</v>
      </c>
      <c r="AB15" s="138">
        <f t="shared" si="12"/>
        <v>0</v>
      </c>
      <c r="AC15" s="299">
        <f t="shared" si="13"/>
        <v>4.0816326530612242E-2</v>
      </c>
      <c r="AD15" s="139">
        <f t="shared" si="8"/>
        <v>0</v>
      </c>
      <c r="AE15" s="301"/>
      <c r="AF15" s="129">
        <f t="shared" si="20"/>
        <v>626.30480167014616</v>
      </c>
      <c r="AG15" s="153"/>
      <c r="AH15" s="129">
        <f t="shared" si="14"/>
        <v>10229.645093945721</v>
      </c>
      <c r="AI15" s="153"/>
      <c r="AJ15" s="129">
        <f t="shared" si="15"/>
        <v>6054.2797494780798</v>
      </c>
      <c r="AK15" s="157"/>
      <c r="AL15" s="134">
        <f t="shared" si="16"/>
        <v>0.9397260273972603</v>
      </c>
      <c r="AM15" s="135">
        <f>'CHU Montreal-06'!AM7</f>
        <v>0.13424657534246576</v>
      </c>
      <c r="AN15" s="134">
        <f t="shared" si="17"/>
        <v>0.55616438356164388</v>
      </c>
      <c r="AO15" s="135">
        <f>'CHU Montreal-06'!AO7</f>
        <v>7.9452054794520555E-2</v>
      </c>
      <c r="AP15" s="136"/>
      <c r="AQ15" s="164"/>
    </row>
    <row r="16" spans="1:43" s="68" customFormat="1" x14ac:dyDescent="0.25">
      <c r="A16" s="491"/>
      <c r="B16" s="179" t="s">
        <v>50</v>
      </c>
      <c r="C16" s="128">
        <f>'Est-de-Montréal-06'!C7</f>
        <v>3985</v>
      </c>
      <c r="D16" s="128">
        <f>'Est-de-Montréal-06'!D7</f>
        <v>2102</v>
      </c>
      <c r="E16" s="128">
        <f>'Est-de-Montréal-06'!E7</f>
        <v>560</v>
      </c>
      <c r="F16" s="128">
        <f>'Est-de-Montréal-06'!F7</f>
        <v>1295</v>
      </c>
      <c r="G16" s="130">
        <f>'Est-de-Montréal-06'!G7</f>
        <v>28</v>
      </c>
      <c r="H16" s="128">
        <f>'Est-de-Montréal-06'!H7</f>
        <v>49</v>
      </c>
      <c r="I16" s="128">
        <f>'Est-de-Montréal-06'!I7</f>
        <v>68</v>
      </c>
      <c r="J16" s="128">
        <f>'Est-de-Montréal-06'!J7</f>
        <v>44</v>
      </c>
      <c r="K16" s="130">
        <f>'Est-de-Montréal-06'!K7</f>
        <v>26</v>
      </c>
      <c r="L16" s="128">
        <f>'Est-de-Montréal-06'!L7</f>
        <v>2</v>
      </c>
      <c r="M16" s="128">
        <f>'Est-de-Montréal-06'!M7</f>
        <v>5</v>
      </c>
      <c r="N16" s="128">
        <f>'Est-de-Montréal-06'!N7</f>
        <v>10</v>
      </c>
      <c r="O16" s="128">
        <f>'Est-de-Montréal-06'!O7</f>
        <v>6</v>
      </c>
      <c r="P16" s="128">
        <f>'Est-de-Montréal-06'!P7</f>
        <v>0</v>
      </c>
      <c r="Q16" s="128">
        <f>'Est-de-Montréal-06'!Q7</f>
        <v>2</v>
      </c>
      <c r="R16" s="128">
        <f>'Est-de-Montréal-06'!R7</f>
        <v>1</v>
      </c>
      <c r="S16" s="128">
        <f>'Est-de-Montréal-06'!S7</f>
        <v>0</v>
      </c>
      <c r="T16" s="130"/>
      <c r="U16" s="131">
        <f t="shared" si="10"/>
        <v>0.6470588235294118</v>
      </c>
      <c r="V16" s="132">
        <f t="shared" si="11"/>
        <v>0.38235294117647056</v>
      </c>
      <c r="W16" s="138">
        <f t="shared" si="3"/>
        <v>2.9411764705882353E-2</v>
      </c>
      <c r="X16" s="138">
        <f t="shared" si="4"/>
        <v>7.3529411764705885E-2</v>
      </c>
      <c r="Y16" s="138">
        <f t="shared" si="5"/>
        <v>0.14705882352941177</v>
      </c>
      <c r="Z16" s="138">
        <f t="shared" si="6"/>
        <v>8.8235294117647065E-2</v>
      </c>
      <c r="AA16" s="138">
        <f t="shared" si="19"/>
        <v>0</v>
      </c>
      <c r="AB16" s="138">
        <f t="shared" si="12"/>
        <v>2.9411764705882353E-2</v>
      </c>
      <c r="AC16" s="299">
        <f t="shared" si="13"/>
        <v>1.4705882352941176E-2</v>
      </c>
      <c r="AD16" s="139">
        <f t="shared" si="8"/>
        <v>0</v>
      </c>
      <c r="AE16" s="301"/>
      <c r="AF16" s="129">
        <f t="shared" si="20"/>
        <v>1229.6110414052698</v>
      </c>
      <c r="AG16" s="153"/>
      <c r="AH16" s="129">
        <f t="shared" si="14"/>
        <v>1706.3989962358846</v>
      </c>
      <c r="AI16" s="153"/>
      <c r="AJ16" s="129">
        <f t="shared" si="15"/>
        <v>1104.1405269761606</v>
      </c>
      <c r="AK16" s="155"/>
      <c r="AL16" s="134">
        <f t="shared" si="16"/>
        <v>1.3041095890410959</v>
      </c>
      <c r="AM16" s="135">
        <f>'Est-de-Montréal-06'!AM7</f>
        <v>0.18630136986301371</v>
      </c>
      <c r="AN16" s="134">
        <f t="shared" si="17"/>
        <v>0.84383561643835625</v>
      </c>
      <c r="AO16" s="135">
        <f>'Est-de-Montréal-06'!AO7</f>
        <v>0.12054794520547946</v>
      </c>
      <c r="AP16" s="136"/>
      <c r="AQ16" s="165"/>
    </row>
    <row r="17" spans="1:43" s="68" customFormat="1" x14ac:dyDescent="0.25">
      <c r="A17" s="491"/>
      <c r="B17" s="169" t="s">
        <v>136</v>
      </c>
      <c r="C17" s="128">
        <f>'Inst de Card de Montréal-06'!C7</f>
        <v>223</v>
      </c>
      <c r="D17" s="128">
        <f>'Inst de Card de Montréal-06'!D7</f>
        <v>223</v>
      </c>
      <c r="E17" s="128">
        <f>'Inst de Card de Montréal-06'!E7</f>
        <v>0</v>
      </c>
      <c r="F17" s="128">
        <f>'Inst de Card de Montréal-06'!F7</f>
        <v>0</v>
      </c>
      <c r="G17" s="130">
        <f>'Inst de Card de Montréal-06'!G7</f>
        <v>0</v>
      </c>
      <c r="H17" s="128">
        <f>'Inst de Card de Montréal-06'!H7</f>
        <v>0</v>
      </c>
      <c r="I17" s="128">
        <f>'Inst de Card de Montréal-06'!I7</f>
        <v>2</v>
      </c>
      <c r="J17" s="128">
        <f>'Inst de Card de Montréal-06'!J7</f>
        <v>0</v>
      </c>
      <c r="K17" s="130">
        <f>'Inst de Card de Montréal-06'!K7</f>
        <v>2</v>
      </c>
      <c r="L17" s="128">
        <f>'Inst de Card de Montréal-06'!L7</f>
        <v>0</v>
      </c>
      <c r="M17" s="128">
        <f>'Inst de Card de Montréal-06'!M7</f>
        <v>0</v>
      </c>
      <c r="N17" s="128">
        <f>'Inst de Card de Montréal-06'!N7</f>
        <v>0</v>
      </c>
      <c r="O17" s="128">
        <f>'Inst de Card de Montréal-06'!O7</f>
        <v>1</v>
      </c>
      <c r="P17" s="128">
        <f>'Inst de Card de Montréal-06'!P7</f>
        <v>0</v>
      </c>
      <c r="Q17" s="128">
        <f>'Inst de Card de Montréal-06'!Q7</f>
        <v>0</v>
      </c>
      <c r="R17" s="128">
        <f>'Inst de Card de Montréal-06'!R7</f>
        <v>1</v>
      </c>
      <c r="S17" s="128">
        <f>'Inst de Card de Montréal-06'!S7</f>
        <v>0</v>
      </c>
      <c r="T17" s="130"/>
      <c r="U17" s="131">
        <f t="shared" si="10"/>
        <v>0</v>
      </c>
      <c r="V17" s="132">
        <f t="shared" si="11"/>
        <v>1</v>
      </c>
      <c r="W17" s="138">
        <f t="shared" si="3"/>
        <v>0</v>
      </c>
      <c r="X17" s="138">
        <f t="shared" si="4"/>
        <v>0</v>
      </c>
      <c r="Y17" s="138">
        <f t="shared" si="5"/>
        <v>0</v>
      </c>
      <c r="Z17" s="138">
        <f t="shared" si="6"/>
        <v>0.5</v>
      </c>
      <c r="AA17" s="138">
        <f t="shared" si="19"/>
        <v>0</v>
      </c>
      <c r="AB17" s="138">
        <f t="shared" si="12"/>
        <v>0</v>
      </c>
      <c r="AC17" s="299">
        <f t="shared" si="13"/>
        <v>0.5</v>
      </c>
      <c r="AD17" s="139">
        <f t="shared" si="8"/>
        <v>0</v>
      </c>
      <c r="AE17" s="301"/>
      <c r="AF17" s="129">
        <f t="shared" si="20"/>
        <v>0</v>
      </c>
      <c r="AG17" s="153"/>
      <c r="AH17" s="129">
        <f t="shared" si="14"/>
        <v>896.86098654708519</v>
      </c>
      <c r="AI17" s="153"/>
      <c r="AJ17" s="129">
        <f t="shared" si="15"/>
        <v>0</v>
      </c>
      <c r="AK17" s="156"/>
      <c r="AL17" s="134">
        <f t="shared" si="16"/>
        <v>3.8356164383561646E-2</v>
      </c>
      <c r="AM17" s="135">
        <f>'Inst de Card de Montréal-06'!AM7</f>
        <v>5.4794520547945206E-3</v>
      </c>
      <c r="AN17" s="134">
        <f t="shared" si="17"/>
        <v>0</v>
      </c>
      <c r="AO17" s="135">
        <f>'Inst de Card de Montréal-06'!AO7</f>
        <v>0</v>
      </c>
      <c r="AP17" s="136"/>
      <c r="AQ17" s="164"/>
    </row>
    <row r="18" spans="1:43" s="68" customFormat="1" x14ac:dyDescent="0.25">
      <c r="A18" s="491"/>
      <c r="B18" s="169" t="s">
        <v>111</v>
      </c>
      <c r="C18" s="128">
        <f>'McGill Univ Health Centre-06'!C7</f>
        <v>287</v>
      </c>
      <c r="D18" s="128">
        <f>'McGill Univ Health Centre-06'!D7</f>
        <v>0</v>
      </c>
      <c r="E18" s="128">
        <f>'McGill Univ Health Centre-06'!E7</f>
        <v>0</v>
      </c>
      <c r="F18" s="128">
        <f>'McGill Univ Health Centre-06'!F7</f>
        <v>0</v>
      </c>
      <c r="G18" s="130">
        <f>'McGill Univ Health Centre-06'!G7</f>
        <v>0</v>
      </c>
      <c r="H18" s="128">
        <f>'McGill Univ Health Centre-06'!H7</f>
        <v>10</v>
      </c>
      <c r="I18" s="128">
        <f>'McGill Univ Health Centre-06'!I7</f>
        <v>25</v>
      </c>
      <c r="J18" s="128">
        <f>'McGill Univ Health Centre-06'!J7</f>
        <v>17</v>
      </c>
      <c r="K18" s="130">
        <f>'McGill Univ Health Centre-06'!K7</f>
        <v>8</v>
      </c>
      <c r="L18" s="128">
        <f>'McGill Univ Health Centre-06'!L7</f>
        <v>1</v>
      </c>
      <c r="M18" s="128">
        <f>'McGill Univ Health Centre-06'!M7</f>
        <v>2</v>
      </c>
      <c r="N18" s="128">
        <f>'McGill Univ Health Centre-06'!N7</f>
        <v>0</v>
      </c>
      <c r="O18" s="128">
        <f>'McGill Univ Health Centre-06'!O7</f>
        <v>4</v>
      </c>
      <c r="P18" s="128">
        <f>'McGill Univ Health Centre-06'!P7</f>
        <v>1</v>
      </c>
      <c r="Q18" s="128">
        <f>'McGill Univ Health Centre-06'!Q7</f>
        <v>0</v>
      </c>
      <c r="R18" s="128">
        <f>'McGill Univ Health Centre-06'!R7</f>
        <v>0</v>
      </c>
      <c r="S18" s="128">
        <f>'McGill Univ Health Centre-06'!S7</f>
        <v>0</v>
      </c>
      <c r="T18" s="130"/>
      <c r="U18" s="131">
        <f t="shared" si="10"/>
        <v>0.68</v>
      </c>
      <c r="V18" s="132">
        <f t="shared" si="11"/>
        <v>0.32</v>
      </c>
      <c r="W18" s="138">
        <f t="shared" si="3"/>
        <v>0.04</v>
      </c>
      <c r="X18" s="138">
        <f t="shared" si="4"/>
        <v>0.08</v>
      </c>
      <c r="Y18" s="138">
        <f t="shared" si="5"/>
        <v>0</v>
      </c>
      <c r="Z18" s="138">
        <f t="shared" si="6"/>
        <v>0.16</v>
      </c>
      <c r="AA18" s="138">
        <f t="shared" si="19"/>
        <v>0.04</v>
      </c>
      <c r="AB18" s="138">
        <f t="shared" si="12"/>
        <v>0</v>
      </c>
      <c r="AC18" s="299">
        <f t="shared" si="13"/>
        <v>0</v>
      </c>
      <c r="AD18" s="139">
        <f t="shared" si="8"/>
        <v>0</v>
      </c>
      <c r="AE18" s="301"/>
      <c r="AF18" s="129">
        <f t="shared" si="20"/>
        <v>3484.320557491289</v>
      </c>
      <c r="AG18" s="153"/>
      <c r="AH18" s="129">
        <f t="shared" si="14"/>
        <v>8710.801393728223</v>
      </c>
      <c r="AI18" s="153"/>
      <c r="AJ18" s="129">
        <f t="shared" si="15"/>
        <v>5923.3449477351915</v>
      </c>
      <c r="AK18" s="157"/>
      <c r="AL18" s="134">
        <f t="shared" si="16"/>
        <v>0.47945205479452052</v>
      </c>
      <c r="AM18" s="135">
        <f>'McGill Univ Health Centre-06'!AM7</f>
        <v>6.8493150684931503E-2</v>
      </c>
      <c r="AN18" s="134">
        <f t="shared" si="17"/>
        <v>0.32602739726027397</v>
      </c>
      <c r="AO18" s="135">
        <f>'McGill Univ Health Centre-06'!AO7</f>
        <v>4.6575342465753428E-2</v>
      </c>
      <c r="AP18" s="136"/>
      <c r="AQ18" s="164"/>
    </row>
    <row r="19" spans="1:43" s="68" customFormat="1" x14ac:dyDescent="0.25">
      <c r="A19" s="491"/>
      <c r="B19" s="169" t="s">
        <v>110</v>
      </c>
      <c r="C19" s="128">
        <f>'Nord-de-MontréaL-06'!C7</f>
        <v>2061</v>
      </c>
      <c r="D19" s="128">
        <f>'Nord-de-MontréaL-06'!D7</f>
        <v>800</v>
      </c>
      <c r="E19" s="128">
        <f>'Nord-de-MontréaL-06'!E7</f>
        <v>301</v>
      </c>
      <c r="F19" s="128">
        <f>'Nord-de-MontréaL-06'!F7</f>
        <v>960</v>
      </c>
      <c r="G19" s="130">
        <f>'Nord-de-MontréaL-06'!G7</f>
        <v>0</v>
      </c>
      <c r="H19" s="128">
        <f>'Nord-de-MontréaL-06'!H7</f>
        <v>12</v>
      </c>
      <c r="I19" s="128">
        <f>'Nord-de-MontréaL-06'!I7</f>
        <v>22</v>
      </c>
      <c r="J19" s="128">
        <f>'Nord-de-MontréaL-06'!J7</f>
        <v>12</v>
      </c>
      <c r="K19" s="130">
        <f>'Nord-de-MontréaL-06'!K7</f>
        <v>13</v>
      </c>
      <c r="L19" s="128">
        <f>'Nord-de-MontréaL-06'!L7</f>
        <v>7</v>
      </c>
      <c r="M19" s="128">
        <f>'Nord-de-MontréaL-06'!M7</f>
        <v>0</v>
      </c>
      <c r="N19" s="128">
        <f>'Nord-de-MontréaL-06'!N7</f>
        <v>0</v>
      </c>
      <c r="O19" s="128">
        <f>'Nord-de-MontréaL-06'!O7</f>
        <v>4</v>
      </c>
      <c r="P19" s="128">
        <f>'Nord-de-MontréaL-06'!P7</f>
        <v>0</v>
      </c>
      <c r="Q19" s="128">
        <f>'Nord-de-MontréaL-06'!Q7</f>
        <v>2</v>
      </c>
      <c r="R19" s="128">
        <f>'Nord-de-MontréaL-06'!R7</f>
        <v>0</v>
      </c>
      <c r="S19" s="128">
        <f>'Nord-de-MontréaL-06'!S7</f>
        <v>0</v>
      </c>
      <c r="T19" s="130"/>
      <c r="U19" s="131">
        <f t="shared" si="10"/>
        <v>0.54545454545454541</v>
      </c>
      <c r="V19" s="132">
        <f t="shared" si="11"/>
        <v>0.59090909090909094</v>
      </c>
      <c r="W19" s="138">
        <f t="shared" si="3"/>
        <v>0.31818181818181818</v>
      </c>
      <c r="X19" s="138">
        <f t="shared" si="4"/>
        <v>0</v>
      </c>
      <c r="Y19" s="138">
        <f t="shared" si="5"/>
        <v>0</v>
      </c>
      <c r="Z19" s="138">
        <f t="shared" si="6"/>
        <v>0.18181818181818182</v>
      </c>
      <c r="AA19" s="138">
        <f t="shared" si="19"/>
        <v>0</v>
      </c>
      <c r="AB19" s="138">
        <f t="shared" si="12"/>
        <v>9.0909090909090912E-2</v>
      </c>
      <c r="AC19" s="299">
        <f t="shared" si="13"/>
        <v>0</v>
      </c>
      <c r="AD19" s="139">
        <f t="shared" si="8"/>
        <v>0</v>
      </c>
      <c r="AE19" s="301"/>
      <c r="AF19" s="129">
        <f t="shared" si="20"/>
        <v>582.24163027656482</v>
      </c>
      <c r="AG19" s="153"/>
      <c r="AH19" s="129">
        <f t="shared" si="14"/>
        <v>1067.4429888403688</v>
      </c>
      <c r="AI19" s="153"/>
      <c r="AJ19" s="129">
        <f t="shared" si="15"/>
        <v>582.24163027656482</v>
      </c>
      <c r="AK19" s="155"/>
      <c r="AL19" s="134">
        <f t="shared" si="16"/>
        <v>0.42191780821917813</v>
      </c>
      <c r="AM19" s="135">
        <f>'Nord-de-MontréaL-06'!AM7</f>
        <v>6.0273972602739728E-2</v>
      </c>
      <c r="AN19" s="134">
        <f t="shared" si="17"/>
        <v>0.23013698630136983</v>
      </c>
      <c r="AO19" s="135">
        <f>'Nord-de-MontréaL-06'!AO7</f>
        <v>3.287671232876712E-2</v>
      </c>
      <c r="AP19" s="136"/>
      <c r="AQ19" s="165"/>
    </row>
    <row r="20" spans="1:43" s="68" customFormat="1" x14ac:dyDescent="0.25">
      <c r="A20" s="491"/>
      <c r="B20" s="169" t="s">
        <v>109</v>
      </c>
      <c r="C20" s="128">
        <f>'Ouest-de-Montréal-06'!C7</f>
        <v>1393</v>
      </c>
      <c r="D20" s="128">
        <f>'Ouest-de-Montréal-06'!D7</f>
        <v>46</v>
      </c>
      <c r="E20" s="128">
        <f>'Ouest-de-Montréal-06'!E7</f>
        <v>0</v>
      </c>
      <c r="F20" s="128">
        <f>'Ouest-de-Montréal-06'!F7</f>
        <v>1011</v>
      </c>
      <c r="G20" s="130">
        <f>'Ouest-de-Montréal-06'!G7</f>
        <v>336</v>
      </c>
      <c r="H20" s="128">
        <f>'Ouest-de-Montréal-06'!H7</f>
        <v>3</v>
      </c>
      <c r="I20" s="128">
        <f>'Ouest-de-Montréal-06'!I7</f>
        <v>15</v>
      </c>
      <c r="J20" s="128">
        <f>'Ouest-de-Montréal-06'!J7</f>
        <v>6</v>
      </c>
      <c r="K20" s="130">
        <f>'Ouest-de-Montréal-06'!K7</f>
        <v>9</v>
      </c>
      <c r="L20" s="128">
        <f>'Ouest-de-Montréal-06'!L7</f>
        <v>4</v>
      </c>
      <c r="M20" s="128">
        <f>'Ouest-de-Montréal-06'!M7</f>
        <v>3</v>
      </c>
      <c r="N20" s="128">
        <f>'Ouest-de-Montréal-06'!N7</f>
        <v>0</v>
      </c>
      <c r="O20" s="128">
        <f>'Ouest-de-Montréal-06'!O7</f>
        <v>2</v>
      </c>
      <c r="P20" s="128">
        <f>'Ouest-de-Montréal-06'!P7</f>
        <v>0</v>
      </c>
      <c r="Q20" s="128">
        <f>'Ouest-de-Montréal-06'!Q7</f>
        <v>0</v>
      </c>
      <c r="R20" s="128">
        <f>'Ouest-de-Montréal-06'!R7</f>
        <v>0</v>
      </c>
      <c r="S20" s="128">
        <f>'Ouest-de-Montréal-06'!S7</f>
        <v>0</v>
      </c>
      <c r="T20" s="130"/>
      <c r="U20" s="131">
        <f t="shared" si="10"/>
        <v>0.4</v>
      </c>
      <c r="V20" s="132">
        <f t="shared" si="11"/>
        <v>0.6</v>
      </c>
      <c r="W20" s="138">
        <f t="shared" si="3"/>
        <v>0.26666666666666666</v>
      </c>
      <c r="X20" s="138">
        <f t="shared" si="4"/>
        <v>0.2</v>
      </c>
      <c r="Y20" s="138">
        <f t="shared" si="5"/>
        <v>0</v>
      </c>
      <c r="Z20" s="138">
        <f t="shared" si="6"/>
        <v>0.13333333333333333</v>
      </c>
      <c r="AA20" s="138">
        <f t="shared" si="19"/>
        <v>0</v>
      </c>
      <c r="AB20" s="138">
        <f t="shared" si="12"/>
        <v>0</v>
      </c>
      <c r="AC20" s="299">
        <f t="shared" si="13"/>
        <v>0</v>
      </c>
      <c r="AD20" s="139">
        <f t="shared" si="8"/>
        <v>0</v>
      </c>
      <c r="AE20" s="301"/>
      <c r="AF20" s="129">
        <f t="shared" si="20"/>
        <v>215.36252692031587</v>
      </c>
      <c r="AG20" s="153"/>
      <c r="AH20" s="129">
        <f t="shared" si="14"/>
        <v>1076.8126346015792</v>
      </c>
      <c r="AI20" s="153"/>
      <c r="AJ20" s="129">
        <f t="shared" si="15"/>
        <v>430.72505384063174</v>
      </c>
      <c r="AK20" s="156"/>
      <c r="AL20" s="134">
        <f t="shared" si="16"/>
        <v>0.28767123287671231</v>
      </c>
      <c r="AM20" s="135">
        <f>'Ouest-de-Montréal-06'!AM7</f>
        <v>4.1095890410958902E-2</v>
      </c>
      <c r="AN20" s="134">
        <f t="shared" si="17"/>
        <v>0.11506849315068492</v>
      </c>
      <c r="AO20" s="135">
        <f>'Ouest-de-Montréal-06'!AO7</f>
        <v>1.643835616438356E-2</v>
      </c>
      <c r="AP20" s="136"/>
      <c r="AQ20" s="164"/>
    </row>
    <row r="21" spans="1:43" x14ac:dyDescent="0.25">
      <c r="A21" s="491"/>
      <c r="B21" s="177" t="s">
        <v>82</v>
      </c>
      <c r="C21" s="7">
        <f>'Outaouais-07'!C7</f>
        <v>2792</v>
      </c>
      <c r="D21" s="7">
        <f>'Outaouais-07'!D7</f>
        <v>595</v>
      </c>
      <c r="E21" s="7">
        <f>'Outaouais-07'!E7</f>
        <v>357</v>
      </c>
      <c r="F21" s="7">
        <f>'Outaouais-07'!F7</f>
        <v>1408</v>
      </c>
      <c r="G21" s="9">
        <f>'Outaouais-07'!G7</f>
        <v>432</v>
      </c>
      <c r="H21" s="7">
        <f>'Outaouais-07'!H7</f>
        <v>25</v>
      </c>
      <c r="I21" s="7">
        <f>'Outaouais-07'!I7</f>
        <v>29</v>
      </c>
      <c r="J21" s="7">
        <f>'Outaouais-07'!J7</f>
        <v>21</v>
      </c>
      <c r="K21" s="9">
        <f>'Outaouais-07'!K7</f>
        <v>8</v>
      </c>
      <c r="L21" s="7">
        <f>'Outaouais-07'!L7</f>
        <v>4</v>
      </c>
      <c r="M21" s="7">
        <f>'Outaouais-07'!M7</f>
        <v>3</v>
      </c>
      <c r="N21" s="7">
        <f>'Outaouais-07'!N7</f>
        <v>0</v>
      </c>
      <c r="O21" s="7">
        <f>'Outaouais-07'!O7</f>
        <v>1</v>
      </c>
      <c r="P21" s="7">
        <f>'Outaouais-07'!P7</f>
        <v>0</v>
      </c>
      <c r="Q21" s="7">
        <f>'Outaouais-07'!Q7</f>
        <v>0</v>
      </c>
      <c r="R21" s="7">
        <f>'Outaouais-07'!R7</f>
        <v>0</v>
      </c>
      <c r="S21" s="7">
        <f>'Outaouais-07'!S7</f>
        <v>0</v>
      </c>
      <c r="T21" s="9"/>
      <c r="U21" s="40">
        <f t="shared" si="10"/>
        <v>0.72413793103448276</v>
      </c>
      <c r="V21" s="41">
        <f t="shared" si="11"/>
        <v>0.27586206896551724</v>
      </c>
      <c r="W21" s="42">
        <f t="shared" si="3"/>
        <v>0.13793103448275862</v>
      </c>
      <c r="X21" s="42">
        <f t="shared" si="4"/>
        <v>0.10344827586206896</v>
      </c>
      <c r="Y21" s="42">
        <f t="shared" si="5"/>
        <v>0</v>
      </c>
      <c r="Z21" s="42">
        <f t="shared" si="6"/>
        <v>3.4482758620689655E-2</v>
      </c>
      <c r="AA21" s="8">
        <f>+IF(I21=0,"NA",P21/I21)</f>
        <v>0</v>
      </c>
      <c r="AB21" s="42">
        <f t="shared" si="12"/>
        <v>0</v>
      </c>
      <c r="AC21" s="298">
        <f t="shared" si="13"/>
        <v>0</v>
      </c>
      <c r="AD21" s="44">
        <f t="shared" si="8"/>
        <v>0</v>
      </c>
      <c r="AE21" s="7">
        <f>IF(C21=0,"NA",(C21/AQ21)*100000)</f>
        <v>717.48141409624839</v>
      </c>
      <c r="AF21" s="8">
        <f t="shared" si="20"/>
        <v>895.41547277936957</v>
      </c>
      <c r="AG21" s="8">
        <f>IF(C21=0,"NA",(C21/AQ21)*100000)</f>
        <v>717.48141409624839</v>
      </c>
      <c r="AH21" s="8">
        <f t="shared" si="14"/>
        <v>1038.6819484240689</v>
      </c>
      <c r="AI21" s="8">
        <f>IF(I21=0,"NA",(I21/AQ21)*100000)</f>
        <v>7.4523499315154735</v>
      </c>
      <c r="AJ21" s="8">
        <f t="shared" si="15"/>
        <v>752.14899713467048</v>
      </c>
      <c r="AK21" s="10">
        <f>IF(I21=0,"NA",(J21/AQ21)*100000)</f>
        <v>5.3965292607525841</v>
      </c>
      <c r="AL21" s="116">
        <f t="shared" si="16"/>
        <v>0.55616438356164388</v>
      </c>
      <c r="AM21" s="117">
        <f>'Outaouais-07'!AM7</f>
        <v>7.9452054794520555E-2</v>
      </c>
      <c r="AN21" s="116">
        <f t="shared" si="17"/>
        <v>0.40273972602739727</v>
      </c>
      <c r="AO21" s="117">
        <f>'Outaouais-07'!AO7</f>
        <v>5.7534246575342465E-2</v>
      </c>
      <c r="AP21" s="105"/>
      <c r="AQ21" s="106">
        <f>'Outaouais-07'!AQ7</f>
        <v>389139</v>
      </c>
    </row>
    <row r="22" spans="1:43" x14ac:dyDescent="0.25">
      <c r="A22" s="491"/>
      <c r="B22" s="177" t="s">
        <v>83</v>
      </c>
      <c r="C22" s="7">
        <f>'Abitibi-Témiscamingue-08'!C7</f>
        <v>1155</v>
      </c>
      <c r="D22" s="7">
        <f>'Abitibi-Témiscamingue-08'!D7</f>
        <v>0</v>
      </c>
      <c r="E22" s="7">
        <f>'Abitibi-Témiscamingue-08'!E7</f>
        <v>296</v>
      </c>
      <c r="F22" s="7">
        <f>'Abitibi-Témiscamingue-08'!F7</f>
        <v>632</v>
      </c>
      <c r="G22" s="9">
        <f>'Abitibi-Témiscamingue-08'!G7</f>
        <v>227</v>
      </c>
      <c r="H22" s="7">
        <f>'Abitibi-Témiscamingue-08'!H7</f>
        <v>47</v>
      </c>
      <c r="I22" s="7">
        <f>'Abitibi-Témiscamingue-08'!I7</f>
        <v>18</v>
      </c>
      <c r="J22" s="7">
        <f>'Abitibi-Témiscamingue-08'!J7</f>
        <v>18</v>
      </c>
      <c r="K22" s="9">
        <f>'Abitibi-Témiscamingue-08'!K7</f>
        <v>0</v>
      </c>
      <c r="L22" s="7">
        <f>'Abitibi-Témiscamingue-08'!L7</f>
        <v>0</v>
      </c>
      <c r="M22" s="7">
        <f>'Abitibi-Témiscamingue-08'!M7</f>
        <v>0</v>
      </c>
      <c r="N22" s="7">
        <f>'Abitibi-Témiscamingue-08'!N7</f>
        <v>0</v>
      </c>
      <c r="O22" s="7">
        <f>'Abitibi-Témiscamingue-08'!O7</f>
        <v>0</v>
      </c>
      <c r="P22" s="7">
        <f>'Abitibi-Témiscamingue-08'!P7</f>
        <v>0</v>
      </c>
      <c r="Q22" s="7">
        <f>'Abitibi-Témiscamingue-08'!Q7</f>
        <v>0</v>
      </c>
      <c r="R22" s="7">
        <f>'Abitibi-Témiscamingue-08'!R7</f>
        <v>0</v>
      </c>
      <c r="S22" s="7">
        <f>'Abitibi-Témiscamingue-08'!S7</f>
        <v>0</v>
      </c>
      <c r="T22" s="9"/>
      <c r="U22" s="40">
        <f t="shared" si="10"/>
        <v>1</v>
      </c>
      <c r="V22" s="41">
        <f t="shared" si="11"/>
        <v>0</v>
      </c>
      <c r="W22" s="42">
        <f t="shared" si="3"/>
        <v>0</v>
      </c>
      <c r="X22" s="42">
        <f t="shared" si="4"/>
        <v>0</v>
      </c>
      <c r="Y22" s="42">
        <f t="shared" si="5"/>
        <v>0</v>
      </c>
      <c r="Z22" s="42">
        <f t="shared" si="6"/>
        <v>0</v>
      </c>
      <c r="AA22" s="8">
        <f>+IF(I22=0,"NA",P22/I22)</f>
        <v>0</v>
      </c>
      <c r="AB22" s="42">
        <f t="shared" si="12"/>
        <v>0</v>
      </c>
      <c r="AC22" s="298">
        <f t="shared" si="13"/>
        <v>0</v>
      </c>
      <c r="AD22" s="44">
        <f t="shared" si="8"/>
        <v>0</v>
      </c>
      <c r="AE22" s="7">
        <f>IF(C22=0,"NA",(C22/AQ22)*100000)</f>
        <v>780.50033112135259</v>
      </c>
      <c r="AF22" s="8">
        <f t="shared" si="20"/>
        <v>4069.2640692640689</v>
      </c>
      <c r="AG22" s="8">
        <f>IF(C22=0,"NA",(C22/AQ22)*100000)</f>
        <v>780.50033112135259</v>
      </c>
      <c r="AH22" s="8">
        <f t="shared" si="14"/>
        <v>1558.4415584415585</v>
      </c>
      <c r="AI22" s="8">
        <f>IF(I22=0,"NA",(I22/AQ22)*100000)</f>
        <v>12.163641523969131</v>
      </c>
      <c r="AJ22" s="8">
        <f t="shared" si="15"/>
        <v>1558.4415584415585</v>
      </c>
      <c r="AK22" s="10">
        <f>IF(I22=0,"NA",(J22/AQ22)*100000)</f>
        <v>12.163641523969131</v>
      </c>
      <c r="AL22" s="116">
        <f t="shared" si="16"/>
        <v>0.34520547945205476</v>
      </c>
      <c r="AM22" s="117">
        <f>'Abitibi-Témiscamingue-08'!AM7</f>
        <v>4.9315068493150684E-2</v>
      </c>
      <c r="AN22" s="116">
        <f t="shared" si="17"/>
        <v>0.34520547945205476</v>
      </c>
      <c r="AO22" s="117">
        <f>'Abitibi-Témiscamingue-08'!AO7</f>
        <v>4.9315068493150684E-2</v>
      </c>
      <c r="AP22" s="105"/>
      <c r="AQ22" s="106">
        <f>'Abitibi-Témiscamingue-08'!AQ7</f>
        <v>147982</v>
      </c>
    </row>
    <row r="23" spans="1:43" x14ac:dyDescent="0.25">
      <c r="A23" s="491"/>
      <c r="B23" s="177" t="s">
        <v>84</v>
      </c>
      <c r="C23" s="7">
        <f>'Côte-Nord-09'!C7</f>
        <v>739</v>
      </c>
      <c r="D23" s="7">
        <f>'Côte-Nord-09'!D7</f>
        <v>79</v>
      </c>
      <c r="E23" s="7">
        <f>'Côte-Nord-09'!E7</f>
        <v>124</v>
      </c>
      <c r="F23" s="7">
        <f>'Côte-Nord-09'!F7</f>
        <v>321</v>
      </c>
      <c r="G23" s="9">
        <f>'Côte-Nord-09'!G7</f>
        <v>215</v>
      </c>
      <c r="H23" s="7">
        <f>'Côte-Nord-09'!H7</f>
        <v>2</v>
      </c>
      <c r="I23" s="7">
        <f>'Côte-Nord-09'!I7</f>
        <v>10</v>
      </c>
      <c r="J23" s="7">
        <f>'Côte-Nord-09'!J7</f>
        <v>8</v>
      </c>
      <c r="K23" s="9">
        <f>'Côte-Nord-09'!K7</f>
        <v>2</v>
      </c>
      <c r="L23" s="7">
        <f>'Côte-Nord-09'!L7</f>
        <v>0</v>
      </c>
      <c r="M23" s="7">
        <f>'Côte-Nord-09'!M7</f>
        <v>0</v>
      </c>
      <c r="N23" s="7">
        <f>'Côte-Nord-09'!N7</f>
        <v>0</v>
      </c>
      <c r="O23" s="7">
        <f>'Côte-Nord-09'!O7</f>
        <v>1</v>
      </c>
      <c r="P23" s="7">
        <f>'Côte-Nord-09'!P7</f>
        <v>0</v>
      </c>
      <c r="Q23" s="7">
        <f>'Côte-Nord-09'!Q7</f>
        <v>0</v>
      </c>
      <c r="R23" s="7">
        <f>'Côte-Nord-09'!R7</f>
        <v>1</v>
      </c>
      <c r="S23" s="7">
        <f>'Côte-Nord-09'!S7</f>
        <v>0</v>
      </c>
      <c r="T23" s="9"/>
      <c r="U23" s="40">
        <f t="shared" si="10"/>
        <v>0.8</v>
      </c>
      <c r="V23" s="41">
        <f t="shared" si="11"/>
        <v>0.2</v>
      </c>
      <c r="W23" s="42">
        <f t="shared" si="3"/>
        <v>0</v>
      </c>
      <c r="X23" s="42">
        <f t="shared" si="4"/>
        <v>0</v>
      </c>
      <c r="Y23" s="42">
        <f t="shared" si="5"/>
        <v>0</v>
      </c>
      <c r="Z23" s="42">
        <f t="shared" si="6"/>
        <v>0.1</v>
      </c>
      <c r="AA23" s="8">
        <f>+IF(I23=0,"NA",P16/I23)</f>
        <v>0</v>
      </c>
      <c r="AB23" s="42">
        <f t="shared" si="12"/>
        <v>0</v>
      </c>
      <c r="AC23" s="298">
        <f t="shared" si="13"/>
        <v>0.1</v>
      </c>
      <c r="AD23" s="44">
        <f t="shared" si="8"/>
        <v>0</v>
      </c>
      <c r="AE23" s="7">
        <f>IF(C23=0,"NA",(C23/AQ23)*100000)</f>
        <v>798.56496039593264</v>
      </c>
      <c r="AF23" s="8">
        <f t="shared" si="20"/>
        <v>270.63599458728015</v>
      </c>
      <c r="AG23" s="8">
        <f>IF(C23=0,"NA",(C23/AQ23)*100000)</f>
        <v>798.56496039593264</v>
      </c>
      <c r="AH23" s="8">
        <f t="shared" si="14"/>
        <v>1353.1799729364006</v>
      </c>
      <c r="AI23" s="8">
        <f>IF(I23=0,"NA",(I23/AQ23)*100000)</f>
        <v>10.80602111496526</v>
      </c>
      <c r="AJ23" s="8">
        <f t="shared" si="15"/>
        <v>1082.5439783491206</v>
      </c>
      <c r="AK23" s="10">
        <f>IF(I23=0,"NA",(J23/AQ23)*100000)</f>
        <v>8.6448168919722068</v>
      </c>
      <c r="AL23" s="116">
        <f t="shared" si="16"/>
        <v>0.19178082191780821</v>
      </c>
      <c r="AM23" s="117">
        <f>'Côte-Nord-09'!AM7</f>
        <v>2.7397260273972601E-2</v>
      </c>
      <c r="AN23" s="116">
        <f t="shared" si="17"/>
        <v>0.15342465753424658</v>
      </c>
      <c r="AO23" s="117">
        <f>'Côte-Nord-09'!AO7</f>
        <v>2.1917808219178082E-2</v>
      </c>
      <c r="AP23" s="105"/>
      <c r="AQ23" s="106">
        <f>'Côte-Nord-09'!AQ7</f>
        <v>92541</v>
      </c>
    </row>
    <row r="24" spans="1:43" x14ac:dyDescent="0.25">
      <c r="A24" s="491"/>
      <c r="B24" s="177" t="s">
        <v>85</v>
      </c>
      <c r="C24" s="7">
        <f>'Nord du Quebec -10'!C7</f>
        <v>112</v>
      </c>
      <c r="D24" s="7">
        <f>'Nord du Quebec -10'!D7</f>
        <v>55</v>
      </c>
      <c r="E24" s="7">
        <f>'Nord du Quebec -10'!E7</f>
        <v>12</v>
      </c>
      <c r="F24" s="7">
        <f>'Nord du Quebec -10'!F7</f>
        <v>45</v>
      </c>
      <c r="G24" s="9">
        <f>'Nord du Quebec -10'!G7</f>
        <v>0</v>
      </c>
      <c r="H24" s="7">
        <f>'Nord du Quebec -10'!H7</f>
        <v>0</v>
      </c>
      <c r="I24" s="7">
        <f>'Nord du Quebec -10'!I7</f>
        <v>0</v>
      </c>
      <c r="J24" s="7">
        <f>'Nord du Quebec -10'!J7</f>
        <v>0</v>
      </c>
      <c r="K24" s="9">
        <f>'Nord du Quebec -10'!K7</f>
        <v>0</v>
      </c>
      <c r="L24" s="7">
        <f>'Nord du Quebec -10'!L7</f>
        <v>0</v>
      </c>
      <c r="M24" s="7">
        <f>'Nord du Quebec -10'!M7</f>
        <v>0</v>
      </c>
      <c r="N24" s="7">
        <f>'Nord du Quebec -10'!N7</f>
        <v>0</v>
      </c>
      <c r="O24" s="7">
        <f>'Nord du Quebec -10'!O7</f>
        <v>0</v>
      </c>
      <c r="P24" s="7">
        <f>'Nord du Quebec -10'!P7</f>
        <v>0</v>
      </c>
      <c r="Q24" s="7">
        <f>'Nord du Quebec -10'!Q7</f>
        <v>0</v>
      </c>
      <c r="R24" s="7">
        <f>'Nord du Quebec -10'!R7</f>
        <v>0</v>
      </c>
      <c r="S24" s="7">
        <f>'Nord du Quebec -10'!S7</f>
        <v>0</v>
      </c>
      <c r="T24" s="9"/>
      <c r="U24" s="40" t="str">
        <f t="shared" si="10"/>
        <v>NA</v>
      </c>
      <c r="V24" s="41" t="str">
        <f t="shared" si="11"/>
        <v>NA</v>
      </c>
      <c r="W24" s="42" t="str">
        <f t="shared" si="3"/>
        <v>NA</v>
      </c>
      <c r="X24" s="42" t="str">
        <f t="shared" si="4"/>
        <v>NA</v>
      </c>
      <c r="Y24" s="42" t="str">
        <f t="shared" si="5"/>
        <v>NA</v>
      </c>
      <c r="Z24" s="42" t="str">
        <f t="shared" si="6"/>
        <v>NA</v>
      </c>
      <c r="AA24" s="8" t="str">
        <f>+IF(I24=0,"NA",P17/I24)</f>
        <v>NA</v>
      </c>
      <c r="AB24" s="42" t="str">
        <f t="shared" si="12"/>
        <v>NA</v>
      </c>
      <c r="AC24" s="298" t="str">
        <f t="shared" si="13"/>
        <v>NA</v>
      </c>
      <c r="AD24" s="44" t="str">
        <f t="shared" si="8"/>
        <v>NA</v>
      </c>
      <c r="AE24" s="7">
        <f>IF(C24=0,"NA",(C24/AQ24)*100000)</f>
        <v>248.2984902565012</v>
      </c>
      <c r="AF24" s="8">
        <f t="shared" si="20"/>
        <v>0</v>
      </c>
      <c r="AG24" s="8">
        <f>IF(C24=0,"NA",(C24/AQ24)*100000)</f>
        <v>248.2984902565012</v>
      </c>
      <c r="AH24" s="8">
        <f t="shared" si="14"/>
        <v>0</v>
      </c>
      <c r="AI24" s="8" t="str">
        <f>IF(I24=0,"NA",(I24/AQ24)*100000)</f>
        <v>NA</v>
      </c>
      <c r="AJ24" s="8">
        <f t="shared" si="15"/>
        <v>0</v>
      </c>
      <c r="AK24" s="10" t="str">
        <f>IF(I24=0,"NA",(J24/AQ24)*100000)</f>
        <v>NA</v>
      </c>
      <c r="AL24" s="116">
        <f t="shared" si="16"/>
        <v>0</v>
      </c>
      <c r="AM24" s="117">
        <f>'Nord du Quebec -10'!AM7</f>
        <v>0</v>
      </c>
      <c r="AN24" s="116">
        <f t="shared" si="17"/>
        <v>0</v>
      </c>
      <c r="AO24" s="117">
        <f>'Nord du Quebec -10'!AO7</f>
        <v>0</v>
      </c>
      <c r="AP24" s="105"/>
      <c r="AQ24" s="106">
        <f>'Nord du Quebec -10'!AQ7</f>
        <v>45107</v>
      </c>
    </row>
    <row r="25" spans="1:43" s="68" customFormat="1" x14ac:dyDescent="0.25">
      <c r="A25" s="491"/>
      <c r="B25" s="141" t="s">
        <v>112</v>
      </c>
      <c r="C25" s="128">
        <f>SUM(C26:C27)</f>
        <v>521</v>
      </c>
      <c r="D25" s="128">
        <f t="shared" ref="D25:S25" si="21">SUM(D26:D27)</f>
        <v>175</v>
      </c>
      <c r="E25" s="128">
        <f t="shared" si="21"/>
        <v>113</v>
      </c>
      <c r="F25" s="128">
        <f t="shared" si="21"/>
        <v>233</v>
      </c>
      <c r="G25" s="130">
        <f t="shared" si="21"/>
        <v>0</v>
      </c>
      <c r="H25" s="128">
        <f t="shared" si="21"/>
        <v>10</v>
      </c>
      <c r="I25" s="128">
        <f t="shared" si="21"/>
        <v>6</v>
      </c>
      <c r="J25" s="128">
        <f t="shared" si="21"/>
        <v>3</v>
      </c>
      <c r="K25" s="130">
        <f t="shared" si="21"/>
        <v>3</v>
      </c>
      <c r="L25" s="128">
        <f t="shared" si="21"/>
        <v>0</v>
      </c>
      <c r="M25" s="128">
        <f t="shared" si="21"/>
        <v>1</v>
      </c>
      <c r="N25" s="128">
        <f t="shared" si="21"/>
        <v>0</v>
      </c>
      <c r="O25" s="128">
        <f t="shared" si="21"/>
        <v>0</v>
      </c>
      <c r="P25" s="128">
        <f t="shared" si="21"/>
        <v>0</v>
      </c>
      <c r="Q25" s="128">
        <f t="shared" si="21"/>
        <v>0</v>
      </c>
      <c r="R25" s="128">
        <f t="shared" si="21"/>
        <v>0</v>
      </c>
      <c r="S25" s="128">
        <f t="shared" si="21"/>
        <v>2</v>
      </c>
      <c r="T25" s="130"/>
      <c r="U25" s="131">
        <f t="shared" si="10"/>
        <v>0.5</v>
      </c>
      <c r="V25" s="132">
        <f t="shared" si="11"/>
        <v>0.5</v>
      </c>
      <c r="W25" s="138">
        <f t="shared" si="3"/>
        <v>0</v>
      </c>
      <c r="X25" s="138">
        <f t="shared" si="4"/>
        <v>0.16666666666666666</v>
      </c>
      <c r="Y25" s="138">
        <f t="shared" si="5"/>
        <v>0</v>
      </c>
      <c r="Z25" s="138">
        <f t="shared" si="6"/>
        <v>0</v>
      </c>
      <c r="AA25" s="138">
        <f>IF(I25=0,"NA",P25/I25)</f>
        <v>0</v>
      </c>
      <c r="AB25" s="138">
        <f t="shared" si="12"/>
        <v>0</v>
      </c>
      <c r="AC25" s="299">
        <f t="shared" si="13"/>
        <v>0</v>
      </c>
      <c r="AD25" s="139">
        <f t="shared" si="8"/>
        <v>0.33333333333333331</v>
      </c>
      <c r="AE25" s="128">
        <f>IF(C25=0,"NA",(C25/AQ25)*100000)</f>
        <v>567.65561499656792</v>
      </c>
      <c r="AF25" s="129">
        <f t="shared" si="20"/>
        <v>1919.3857965451054</v>
      </c>
      <c r="AG25" s="129">
        <f>IF(C25=0,"NA",(C25/AQ25)*100000)</f>
        <v>567.65561499656792</v>
      </c>
      <c r="AH25" s="129">
        <f t="shared" si="14"/>
        <v>1151.6314779270633</v>
      </c>
      <c r="AI25" s="129">
        <f>IF(I25=0,"NA",(I25/AQ25)*100000)</f>
        <v>6.5373007485209351</v>
      </c>
      <c r="AJ25" s="129">
        <f t="shared" si="15"/>
        <v>575.81573896353166</v>
      </c>
      <c r="AK25" s="133">
        <f>IF(I25=0,"NA",(J25/AQ25)*100000)</f>
        <v>3.2686503742604676</v>
      </c>
      <c r="AL25" s="134">
        <f t="shared" si="16"/>
        <v>0.11506849315068492</v>
      </c>
      <c r="AM25" s="135">
        <f>I25/_xlfn.DAYS("10 December 2017","10 December 2016")</f>
        <v>1.643835616438356E-2</v>
      </c>
      <c r="AN25" s="134">
        <f t="shared" si="17"/>
        <v>5.7534246575342458E-2</v>
      </c>
      <c r="AO25" s="135">
        <f>J25/_xlfn.DAYS("10 December 2017","10 December 2016")</f>
        <v>8.21917808219178E-3</v>
      </c>
      <c r="AP25" s="136"/>
      <c r="AQ25" s="140">
        <f>'Vital Stats'!Q73</f>
        <v>91781</v>
      </c>
    </row>
    <row r="26" spans="1:43" s="68" customFormat="1" x14ac:dyDescent="0.25">
      <c r="A26" s="491"/>
      <c r="B26" s="179" t="s">
        <v>53</v>
      </c>
      <c r="C26" s="128">
        <f>'Gaspésie-11'!C7</f>
        <v>413</v>
      </c>
      <c r="D26" s="128">
        <f>'Gaspésie-11'!D7</f>
        <v>137</v>
      </c>
      <c r="E26" s="128">
        <f>'Gaspésie-11'!E7</f>
        <v>104</v>
      </c>
      <c r="F26" s="128">
        <f>'Gaspésie-11'!F7</f>
        <v>172</v>
      </c>
      <c r="G26" s="128">
        <f>'Gaspésie-11'!G7</f>
        <v>0</v>
      </c>
      <c r="H26" s="128">
        <f>'Gaspésie-11'!H7</f>
        <v>5</v>
      </c>
      <c r="I26" s="128">
        <f>'Gaspésie-11'!I7</f>
        <v>6</v>
      </c>
      <c r="J26" s="128">
        <f>'Gaspésie-11'!J7</f>
        <v>3</v>
      </c>
      <c r="K26" s="128">
        <f>'Gaspésie-11'!K7</f>
        <v>3</v>
      </c>
      <c r="L26" s="128">
        <f>'Gaspésie-11'!L7</f>
        <v>0</v>
      </c>
      <c r="M26" s="128">
        <f>'Gaspésie-11'!M7</f>
        <v>1</v>
      </c>
      <c r="N26" s="128">
        <f>'Gaspésie-11'!N7</f>
        <v>0</v>
      </c>
      <c r="O26" s="128">
        <f>'Gaspésie-11'!O7</f>
        <v>0</v>
      </c>
      <c r="P26" s="128">
        <f>'Gaspésie-11'!P7</f>
        <v>0</v>
      </c>
      <c r="Q26" s="128">
        <f>'Gaspésie-11'!Q7</f>
        <v>0</v>
      </c>
      <c r="R26" s="128">
        <f>'Gaspésie-11'!R7</f>
        <v>0</v>
      </c>
      <c r="S26" s="128">
        <f>'Gaspésie-11'!S7</f>
        <v>2</v>
      </c>
      <c r="T26" s="130"/>
      <c r="U26" s="131">
        <f t="shared" si="10"/>
        <v>0.5</v>
      </c>
      <c r="V26" s="132">
        <f t="shared" si="11"/>
        <v>0.5</v>
      </c>
      <c r="W26" s="138">
        <f t="shared" si="3"/>
        <v>0</v>
      </c>
      <c r="X26" s="138">
        <f t="shared" si="4"/>
        <v>0.16666666666666666</v>
      </c>
      <c r="Y26" s="138">
        <f t="shared" si="5"/>
        <v>0</v>
      </c>
      <c r="Z26" s="138">
        <f t="shared" si="6"/>
        <v>0</v>
      </c>
      <c r="AA26" s="138">
        <f>IF(I26=0,"NA",P26/I26)</f>
        <v>0</v>
      </c>
      <c r="AB26" s="138">
        <f t="shared" si="12"/>
        <v>0</v>
      </c>
      <c r="AC26" s="299">
        <f t="shared" si="13"/>
        <v>0</v>
      </c>
      <c r="AD26" s="139">
        <f t="shared" si="8"/>
        <v>0.33333333333333331</v>
      </c>
      <c r="AE26" s="301"/>
      <c r="AF26" s="129">
        <f t="shared" si="20"/>
        <v>1210.6537530266344</v>
      </c>
      <c r="AG26" s="153"/>
      <c r="AH26" s="129">
        <f t="shared" si="14"/>
        <v>1452.7845036319613</v>
      </c>
      <c r="AI26" s="153"/>
      <c r="AJ26" s="129">
        <f t="shared" si="15"/>
        <v>726.39225181598067</v>
      </c>
      <c r="AK26" s="156"/>
      <c r="AL26" s="134">
        <f t="shared" si="16"/>
        <v>0.11506849315068492</v>
      </c>
      <c r="AM26" s="135">
        <f>'Gaspésie-11'!AM7</f>
        <v>1.643835616438356E-2</v>
      </c>
      <c r="AN26" s="134">
        <f t="shared" si="17"/>
        <v>5.7534246575342458E-2</v>
      </c>
      <c r="AO26" s="135">
        <f>'Gaspésie-11'!AO7</f>
        <v>8.21917808219178E-3</v>
      </c>
      <c r="AP26" s="136"/>
      <c r="AQ26" s="165"/>
    </row>
    <row r="27" spans="1:43" s="68" customFormat="1" x14ac:dyDescent="0.25">
      <c r="A27" s="491"/>
      <c r="B27" s="179" t="s">
        <v>55</v>
      </c>
      <c r="C27" s="128">
        <f>'Iles-11'!C7</f>
        <v>108</v>
      </c>
      <c r="D27" s="128">
        <f>'Iles-11'!D7</f>
        <v>38</v>
      </c>
      <c r="E27" s="128">
        <f>'Iles-11'!E7</f>
        <v>9</v>
      </c>
      <c r="F27" s="128">
        <f>'Iles-11'!F7</f>
        <v>61</v>
      </c>
      <c r="G27" s="128">
        <f>'Iles-11'!G7</f>
        <v>0</v>
      </c>
      <c r="H27" s="128">
        <f>'Iles-11'!H7</f>
        <v>5</v>
      </c>
      <c r="I27" s="128">
        <f>'Iles-11'!I7</f>
        <v>0</v>
      </c>
      <c r="J27" s="128">
        <f>'Iles-11'!J7</f>
        <v>0</v>
      </c>
      <c r="K27" s="128">
        <f>'Iles-11'!K7</f>
        <v>0</v>
      </c>
      <c r="L27" s="128">
        <f>'Iles-11'!L7</f>
        <v>0</v>
      </c>
      <c r="M27" s="128">
        <f>'Iles-11'!M7</f>
        <v>0</v>
      </c>
      <c r="N27" s="128">
        <f>'Iles-11'!N7</f>
        <v>0</v>
      </c>
      <c r="O27" s="128">
        <f>'Iles-11'!O7</f>
        <v>0</v>
      </c>
      <c r="P27" s="128">
        <f>'Iles-11'!P7</f>
        <v>0</v>
      </c>
      <c r="Q27" s="128">
        <f>'Iles-11'!Q7</f>
        <v>0</v>
      </c>
      <c r="R27" s="128">
        <f>'Iles-11'!R7</f>
        <v>0</v>
      </c>
      <c r="S27" s="128">
        <f>'Iles-11'!S7</f>
        <v>0</v>
      </c>
      <c r="T27" s="130"/>
      <c r="U27" s="131" t="str">
        <f t="shared" si="10"/>
        <v>NA</v>
      </c>
      <c r="V27" s="132" t="str">
        <f t="shared" si="11"/>
        <v>NA</v>
      </c>
      <c r="W27" s="138" t="str">
        <f t="shared" si="3"/>
        <v>NA</v>
      </c>
      <c r="X27" s="138" t="str">
        <f t="shared" si="4"/>
        <v>NA</v>
      </c>
      <c r="Y27" s="138" t="str">
        <f t="shared" si="5"/>
        <v>NA</v>
      </c>
      <c r="Z27" s="138" t="str">
        <f t="shared" si="6"/>
        <v>NA</v>
      </c>
      <c r="AA27" s="138" t="str">
        <f>IF(I27=0,"NA",P27/I27)</f>
        <v>NA</v>
      </c>
      <c r="AB27" s="138" t="str">
        <f t="shared" si="12"/>
        <v>NA</v>
      </c>
      <c r="AC27" s="299" t="str">
        <f t="shared" si="13"/>
        <v>NA</v>
      </c>
      <c r="AD27" s="139" t="str">
        <f t="shared" si="8"/>
        <v>NA</v>
      </c>
      <c r="AE27" s="301"/>
      <c r="AF27" s="129">
        <f t="shared" si="20"/>
        <v>4629.6296296296296</v>
      </c>
      <c r="AG27" s="153"/>
      <c r="AH27" s="129">
        <f t="shared" si="14"/>
        <v>0</v>
      </c>
      <c r="AI27" s="153"/>
      <c r="AJ27" s="129">
        <f t="shared" si="15"/>
        <v>0</v>
      </c>
      <c r="AK27" s="156"/>
      <c r="AL27" s="134">
        <f t="shared" si="16"/>
        <v>0</v>
      </c>
      <c r="AM27" s="135">
        <f>'Iles-11'!AM7</f>
        <v>0</v>
      </c>
      <c r="AN27" s="134">
        <f t="shared" si="17"/>
        <v>0</v>
      </c>
      <c r="AO27" s="135">
        <f>'Iles-11'!AO7</f>
        <v>0</v>
      </c>
      <c r="AP27" s="136"/>
      <c r="AQ27" s="164"/>
    </row>
    <row r="28" spans="1:43" x14ac:dyDescent="0.25">
      <c r="A28" s="491"/>
      <c r="B28" s="202" t="s">
        <v>87</v>
      </c>
      <c r="C28" s="7">
        <f>'Chaudière-Appalaches-12'!C7</f>
        <v>2758</v>
      </c>
      <c r="D28" s="7">
        <f>'Chaudière-Appalaches-12'!D7</f>
        <v>722</v>
      </c>
      <c r="E28" s="7">
        <f>'Chaudière-Appalaches-12'!E7</f>
        <v>188</v>
      </c>
      <c r="F28" s="7">
        <f>'Chaudière-Appalaches-12'!F7</f>
        <v>1524</v>
      </c>
      <c r="G28" s="7">
        <f>'Chaudière-Appalaches-12'!G7</f>
        <v>324</v>
      </c>
      <c r="H28" s="7">
        <f>'Chaudière-Appalaches-12'!H7</f>
        <v>58</v>
      </c>
      <c r="I28" s="7">
        <f>'Chaudière-Appalaches-12'!I7</f>
        <v>46</v>
      </c>
      <c r="J28" s="7">
        <f>'Chaudière-Appalaches-12'!J7</f>
        <v>40</v>
      </c>
      <c r="K28" s="7">
        <f>'Chaudière-Appalaches-12'!K7</f>
        <v>6</v>
      </c>
      <c r="L28" s="7">
        <f>'Chaudière-Appalaches-12'!L7</f>
        <v>0</v>
      </c>
      <c r="M28" s="7">
        <f>'Chaudière-Appalaches-12'!M7</f>
        <v>0</v>
      </c>
      <c r="N28" s="7">
        <f>'Chaudière-Appalaches-12'!N7</f>
        <v>1</v>
      </c>
      <c r="O28" s="7">
        <f>'Chaudière-Appalaches-12'!O7</f>
        <v>0</v>
      </c>
      <c r="P28" s="7">
        <f>'Chaudière-Appalaches-12'!P7</f>
        <v>0</v>
      </c>
      <c r="Q28" s="7">
        <f>'Chaudière-Appalaches-12'!Q7</f>
        <v>0</v>
      </c>
      <c r="R28" s="7">
        <f>'Chaudière-Appalaches-12'!R7</f>
        <v>0</v>
      </c>
      <c r="S28" s="7">
        <f>'Chaudière-Appalaches-12'!S7</f>
        <v>5</v>
      </c>
      <c r="T28" s="9"/>
      <c r="U28" s="40">
        <f t="shared" si="10"/>
        <v>0.86956521739130432</v>
      </c>
      <c r="V28" s="41">
        <f t="shared" si="11"/>
        <v>0.13043478260869565</v>
      </c>
      <c r="W28" s="42">
        <f t="shared" si="3"/>
        <v>0</v>
      </c>
      <c r="X28" s="42">
        <f t="shared" si="4"/>
        <v>0</v>
      </c>
      <c r="Y28" s="42">
        <f t="shared" si="5"/>
        <v>2.1739130434782608E-2</v>
      </c>
      <c r="Z28" s="42">
        <f t="shared" si="6"/>
        <v>0</v>
      </c>
      <c r="AA28" s="40">
        <f>+IF(I28=0,"NA",P28/I28)</f>
        <v>0</v>
      </c>
      <c r="AB28" s="42">
        <f t="shared" si="12"/>
        <v>0</v>
      </c>
      <c r="AC28" s="298">
        <f t="shared" si="13"/>
        <v>0</v>
      </c>
      <c r="AD28" s="44">
        <f t="shared" si="8"/>
        <v>0.10869565217391304</v>
      </c>
      <c r="AE28" s="7">
        <f>IF(C28=0,"NA",(C28/AQ28)*100000)</f>
        <v>649.16112753497657</v>
      </c>
      <c r="AF28" s="8">
        <f t="shared" si="20"/>
        <v>2102.9731689630166</v>
      </c>
      <c r="AG28" s="8">
        <f>IF(C28=0,"NA",(C28/AQ28)*100000)</f>
        <v>649.16112753497657</v>
      </c>
      <c r="AH28" s="8">
        <f t="shared" si="14"/>
        <v>1667.8752719361855</v>
      </c>
      <c r="AI28" s="8">
        <f>IF(I28=0,"NA",(I28/AQ28)*100000)</f>
        <v>10.827197921177998</v>
      </c>
      <c r="AJ28" s="8">
        <f t="shared" si="15"/>
        <v>1450.3263234227702</v>
      </c>
      <c r="AK28" s="10">
        <f>IF(I28=0,"NA",(J28/AQ28)*100000)</f>
        <v>9.4149547140678251</v>
      </c>
      <c r="AL28" s="116">
        <f t="shared" si="16"/>
        <v>0.88219178082191785</v>
      </c>
      <c r="AM28" s="117">
        <f>'Chaudière-Appalaches-12'!AM7</f>
        <v>0.12602739726027398</v>
      </c>
      <c r="AN28" s="116">
        <f t="shared" si="17"/>
        <v>0.76712328767123283</v>
      </c>
      <c r="AO28" s="117">
        <f>'Chaudière-Appalaches-12'!AO7</f>
        <v>0.1095890410958904</v>
      </c>
      <c r="AP28" s="105"/>
      <c r="AQ28" s="106">
        <f>'Chaudière-Appalaches-12'!AQ7</f>
        <v>424856</v>
      </c>
    </row>
    <row r="29" spans="1:43" x14ac:dyDescent="0.25">
      <c r="A29" s="491"/>
      <c r="B29" s="202" t="s">
        <v>88</v>
      </c>
      <c r="C29" s="7">
        <f>' Laval-13'!C7</f>
        <v>2086</v>
      </c>
      <c r="D29" s="7">
        <f>' Laval-13'!D7</f>
        <v>432</v>
      </c>
      <c r="E29" s="7">
        <f>' Laval-13'!E7</f>
        <v>238</v>
      </c>
      <c r="F29" s="7">
        <f>' Laval-13'!F7</f>
        <v>1191</v>
      </c>
      <c r="G29" s="7">
        <f>' Laval-13'!G7</f>
        <v>225</v>
      </c>
      <c r="H29" s="7">
        <f>' Laval-13'!H7</f>
        <v>18</v>
      </c>
      <c r="I29" s="7">
        <f>' Laval-13'!I7</f>
        <v>82</v>
      </c>
      <c r="J29" s="7">
        <f>' Laval-13'!J7</f>
        <v>36</v>
      </c>
      <c r="K29" s="7">
        <f>' Laval-13'!K7</f>
        <v>46</v>
      </c>
      <c r="L29" s="7">
        <f>' Laval-13'!L7</f>
        <v>17</v>
      </c>
      <c r="M29" s="7">
        <f>' Laval-13'!M7</f>
        <v>4</v>
      </c>
      <c r="N29" s="7">
        <f>' Laval-13'!N7</f>
        <v>0</v>
      </c>
      <c r="O29" s="7">
        <f>' Laval-13'!O7</f>
        <v>16</v>
      </c>
      <c r="P29" s="7">
        <f>' Laval-13'!P7</f>
        <v>0</v>
      </c>
      <c r="Q29" s="7">
        <f>' Laval-13'!Q7</f>
        <v>3</v>
      </c>
      <c r="R29" s="7">
        <f>' Laval-13'!R7</f>
        <v>6</v>
      </c>
      <c r="S29" s="7">
        <f>' Laval-13'!S7</f>
        <v>0</v>
      </c>
      <c r="T29" s="9"/>
      <c r="U29" s="40">
        <f t="shared" si="10"/>
        <v>0.43902439024390244</v>
      </c>
      <c r="V29" s="41">
        <f t="shared" si="11"/>
        <v>0.56097560975609762</v>
      </c>
      <c r="W29" s="42">
        <f t="shared" si="3"/>
        <v>0.2073170731707317</v>
      </c>
      <c r="X29" s="42">
        <f t="shared" si="4"/>
        <v>4.878048780487805E-2</v>
      </c>
      <c r="Y29" s="42">
        <f t="shared" si="5"/>
        <v>0</v>
      </c>
      <c r="Z29" s="42">
        <f t="shared" si="6"/>
        <v>0.1951219512195122</v>
      </c>
      <c r="AA29" s="40">
        <f>+IF(I29=0,"NA",P29/I29)</f>
        <v>0</v>
      </c>
      <c r="AB29" s="42">
        <f t="shared" si="12"/>
        <v>3.6585365853658534E-2</v>
      </c>
      <c r="AC29" s="298">
        <f t="shared" si="13"/>
        <v>7.3170731707317069E-2</v>
      </c>
      <c r="AD29" s="44">
        <f t="shared" si="8"/>
        <v>0</v>
      </c>
      <c r="AE29" s="7">
        <f>IF(C29=0,"NA",(C29/AQ29)*100000)</f>
        <v>485.7794244701488</v>
      </c>
      <c r="AF29" s="8">
        <f t="shared" si="20"/>
        <v>862.89549376797697</v>
      </c>
      <c r="AG29" s="8">
        <f>IF(C29=0,"NA",(C29/AQ29)*100000)</f>
        <v>485.7794244701488</v>
      </c>
      <c r="AH29" s="8">
        <f t="shared" si="14"/>
        <v>3930.9683604985617</v>
      </c>
      <c r="AI29" s="8">
        <f>IF(I29=0,"NA",(I29/AQ29)*100000)</f>
        <v>19.095835477733559</v>
      </c>
      <c r="AJ29" s="8">
        <f t="shared" si="15"/>
        <v>1725.7909875359539</v>
      </c>
      <c r="AK29" s="10">
        <f>IF(I29=0,"NA",(J29/AQ29)*100000)</f>
        <v>8.3835375268098549</v>
      </c>
      <c r="AL29" s="116">
        <f t="shared" si="16"/>
        <v>1.5726027397260274</v>
      </c>
      <c r="AM29" s="117">
        <f>' Laval-13'!AM7</f>
        <v>0.22465753424657534</v>
      </c>
      <c r="AN29" s="116">
        <f t="shared" si="17"/>
        <v>0.69041095890410953</v>
      </c>
      <c r="AO29" s="117">
        <f>' Laval-13'!AO7</f>
        <v>9.8630136986301367E-2</v>
      </c>
      <c r="AP29" s="105"/>
      <c r="AQ29" s="106">
        <f>' Laval-13'!AQ7</f>
        <v>429413</v>
      </c>
    </row>
    <row r="30" spans="1:43" x14ac:dyDescent="0.25">
      <c r="A30" s="491"/>
      <c r="B30" s="202" t="s">
        <v>89</v>
      </c>
      <c r="C30" s="7">
        <f>'Lanaudière-14'!C7</f>
        <v>2913</v>
      </c>
      <c r="D30" s="7">
        <f>'Lanaudière-14'!D7</f>
        <v>1233</v>
      </c>
      <c r="E30" s="7">
        <f>'Lanaudière-14'!E7</f>
        <v>179</v>
      </c>
      <c r="F30" s="7">
        <f>'Lanaudière-14'!F7</f>
        <v>1327</v>
      </c>
      <c r="G30" s="7">
        <f>'Lanaudière-14'!G7</f>
        <v>174</v>
      </c>
      <c r="H30" s="7">
        <f>'Lanaudière-14'!H7</f>
        <v>17</v>
      </c>
      <c r="I30" s="7">
        <f>'Lanaudière-14'!I7</f>
        <v>98</v>
      </c>
      <c r="J30" s="7">
        <f>'Lanaudière-14'!J7</f>
        <v>44</v>
      </c>
      <c r="K30" s="7">
        <f>'Lanaudière-14'!K7</f>
        <v>54</v>
      </c>
      <c r="L30" s="7">
        <f>'Lanaudière-14'!L7</f>
        <v>8</v>
      </c>
      <c r="M30" s="7">
        <f>'Lanaudière-14'!M7</f>
        <v>20</v>
      </c>
      <c r="N30" s="7">
        <f>'Lanaudière-14'!N7</f>
        <v>0</v>
      </c>
      <c r="O30" s="7">
        <f>'Lanaudière-14'!O7</f>
        <v>16</v>
      </c>
      <c r="P30" s="7">
        <f>'Lanaudière-14'!P7</f>
        <v>10</v>
      </c>
      <c r="Q30" s="7">
        <f>'Lanaudière-14'!Q7</f>
        <v>0</v>
      </c>
      <c r="R30" s="7">
        <f>'Lanaudière-14'!R7</f>
        <v>0</v>
      </c>
      <c r="S30" s="7">
        <f>'Lanaudière-14'!S7</f>
        <v>0</v>
      </c>
      <c r="T30" s="9"/>
      <c r="U30" s="40">
        <f t="shared" si="10"/>
        <v>0.44897959183673469</v>
      </c>
      <c r="V30" s="41">
        <f t="shared" si="11"/>
        <v>0.55102040816326525</v>
      </c>
      <c r="W30" s="42">
        <f t="shared" si="3"/>
        <v>8.1632653061224483E-2</v>
      </c>
      <c r="X30" s="42">
        <f t="shared" si="4"/>
        <v>0.20408163265306123</v>
      </c>
      <c r="Y30" s="42">
        <f t="shared" si="5"/>
        <v>0</v>
      </c>
      <c r="Z30" s="42">
        <f t="shared" si="6"/>
        <v>0.16326530612244897</v>
      </c>
      <c r="AA30" s="40">
        <f>+IF(I30=0,"NA",P30/I30)</f>
        <v>0.10204081632653061</v>
      </c>
      <c r="AB30" s="42">
        <f t="shared" si="12"/>
        <v>0</v>
      </c>
      <c r="AC30" s="298">
        <f t="shared" si="13"/>
        <v>0</v>
      </c>
      <c r="AD30" s="44">
        <f t="shared" si="8"/>
        <v>0</v>
      </c>
      <c r="AE30" s="7">
        <f>IF(C30=0,"NA",(C30/AQ30)*100000)</f>
        <v>580.10323567366061</v>
      </c>
      <c r="AF30" s="8">
        <f t="shared" si="20"/>
        <v>583.59079986268443</v>
      </c>
      <c r="AG30" s="8">
        <f>IF(C30=0,"NA",(C30/AQ30)*100000)</f>
        <v>580.10323567366061</v>
      </c>
      <c r="AH30" s="8">
        <f t="shared" si="14"/>
        <v>3364.2293168554756</v>
      </c>
      <c r="AI30" s="8">
        <f>IF(I30=0,"NA",(I30/AQ30)*100000)</f>
        <v>19.516003122560498</v>
      </c>
      <c r="AJ30" s="8">
        <f t="shared" si="15"/>
        <v>1510.4703055269483</v>
      </c>
      <c r="AK30" s="10">
        <f>IF(I30=0,"NA",(J30/AQ30)*100000)</f>
        <v>8.7622871162516525</v>
      </c>
      <c r="AL30" s="116">
        <f t="shared" si="16"/>
        <v>1.8794520547945206</v>
      </c>
      <c r="AM30" s="117">
        <f>'Lanaudière-14'!AM7</f>
        <v>0.26849315068493151</v>
      </c>
      <c r="AN30" s="116">
        <f t="shared" si="17"/>
        <v>0.84383561643835625</v>
      </c>
      <c r="AO30" s="117">
        <f>'Lanaudière-14'!AO7</f>
        <v>0.12054794520547946</v>
      </c>
      <c r="AP30" s="105"/>
      <c r="AQ30" s="106">
        <f>'Lanaudière-14'!AQ7</f>
        <v>502152</v>
      </c>
    </row>
    <row r="31" spans="1:43" x14ac:dyDescent="0.25">
      <c r="A31" s="491"/>
      <c r="B31" s="202" t="s">
        <v>90</v>
      </c>
      <c r="C31" s="7">
        <f>'Laurentides-15'!C7</f>
        <v>2728</v>
      </c>
      <c r="D31" s="7">
        <f>'Laurentides-15'!D7</f>
        <v>751</v>
      </c>
      <c r="E31" s="7">
        <f>'Laurentides-15'!E7</f>
        <v>147</v>
      </c>
      <c r="F31" s="7">
        <f>'Laurentides-15'!F7</f>
        <v>1545</v>
      </c>
      <c r="G31" s="7">
        <f>'Laurentides-15'!G7</f>
        <v>285</v>
      </c>
      <c r="H31" s="7">
        <f>'Laurentides-15'!H7</f>
        <v>84</v>
      </c>
      <c r="I31" s="7">
        <f>'Laurentides-15'!I7</f>
        <v>59</v>
      </c>
      <c r="J31" s="7">
        <f>'Laurentides-15'!J7</f>
        <v>35</v>
      </c>
      <c r="K31" s="7">
        <f>'Laurentides-15'!K7</f>
        <v>24</v>
      </c>
      <c r="L31" s="7">
        <f>'Laurentides-15'!L7</f>
        <v>4</v>
      </c>
      <c r="M31" s="7">
        <f>'Laurentides-15'!M7</f>
        <v>5</v>
      </c>
      <c r="N31" s="7">
        <f>'Laurentides-15'!N7</f>
        <v>7</v>
      </c>
      <c r="O31" s="7">
        <f>'Laurentides-15'!O7</f>
        <v>6</v>
      </c>
      <c r="P31" s="7">
        <f>'Laurentides-15'!P7</f>
        <v>1</v>
      </c>
      <c r="Q31" s="7">
        <f>'Laurentides-15'!Q7</f>
        <v>0</v>
      </c>
      <c r="R31" s="7">
        <f>'Laurentides-15'!R7</f>
        <v>1</v>
      </c>
      <c r="S31" s="7">
        <f>'Laurentides-15'!S7</f>
        <v>0</v>
      </c>
      <c r="T31" s="9"/>
      <c r="U31" s="40">
        <f t="shared" si="10"/>
        <v>0.59322033898305082</v>
      </c>
      <c r="V31" s="41">
        <f t="shared" si="11"/>
        <v>0.40677966101694918</v>
      </c>
      <c r="W31" s="42">
        <f t="shared" si="3"/>
        <v>6.7796610169491525E-2</v>
      </c>
      <c r="X31" s="42">
        <f t="shared" si="4"/>
        <v>8.4745762711864403E-2</v>
      </c>
      <c r="Y31" s="42">
        <f t="shared" si="5"/>
        <v>0.11864406779661017</v>
      </c>
      <c r="Z31" s="42">
        <f t="shared" si="6"/>
        <v>0.10169491525423729</v>
      </c>
      <c r="AA31" s="40">
        <f>+IF(I31=0,"NA",P31/I31)</f>
        <v>1.6949152542372881E-2</v>
      </c>
      <c r="AB31" s="42">
        <f t="shared" si="12"/>
        <v>0</v>
      </c>
      <c r="AC31" s="298">
        <f t="shared" si="13"/>
        <v>1.6949152542372881E-2</v>
      </c>
      <c r="AD31" s="44">
        <f t="shared" si="8"/>
        <v>0</v>
      </c>
      <c r="AE31" s="7">
        <f>IF(C31=0,"NA",(C31/AQ31)*100000)</f>
        <v>453.38283759820115</v>
      </c>
      <c r="AF31" s="8">
        <f t="shared" si="20"/>
        <v>3079.1788856304984</v>
      </c>
      <c r="AG31" s="8">
        <f>IF(C31=0,"NA",(C31/AQ31)*100000)</f>
        <v>453.38283759820115</v>
      </c>
      <c r="AH31" s="8">
        <f t="shared" si="14"/>
        <v>2162.7565982404694</v>
      </c>
      <c r="AI31" s="8">
        <f>IF(I31=0,"NA",(I31/AQ31)*100000)</f>
        <v>9.8055672354449648</v>
      </c>
      <c r="AJ31" s="8">
        <f t="shared" si="15"/>
        <v>1282.9912023460411</v>
      </c>
      <c r="AK31" s="10">
        <f>IF(I31=0,"NA",(J31/AQ31)*100000)</f>
        <v>5.8168619193317586</v>
      </c>
      <c r="AL31" s="116">
        <f t="shared" si="16"/>
        <v>1.1315068493150684</v>
      </c>
      <c r="AM31" s="117">
        <f>'Laurentides-15'!AM7</f>
        <v>0.16164383561643836</v>
      </c>
      <c r="AN31" s="116">
        <f t="shared" si="17"/>
        <v>0.67123287671232879</v>
      </c>
      <c r="AO31" s="117">
        <f>'Laurentides-15'!AO7</f>
        <v>9.5890410958904104E-2</v>
      </c>
      <c r="AP31" s="105"/>
      <c r="AQ31" s="7">
        <f>'Laurentides-15'!AQ7</f>
        <v>601699</v>
      </c>
    </row>
    <row r="32" spans="1:43" s="68" customFormat="1" x14ac:dyDescent="0.25">
      <c r="A32" s="491"/>
      <c r="B32" s="141" t="s">
        <v>114</v>
      </c>
      <c r="C32" s="128">
        <f>SUM(C33:C36)</f>
        <v>10548</v>
      </c>
      <c r="D32" s="128">
        <f t="shared" ref="D32:S32" si="22">SUM(D33:D36)</f>
        <v>2775</v>
      </c>
      <c r="E32" s="128">
        <f t="shared" si="22"/>
        <v>945</v>
      </c>
      <c r="F32" s="128">
        <f t="shared" si="22"/>
        <v>5696</v>
      </c>
      <c r="G32" s="130">
        <f t="shared" si="22"/>
        <v>1132</v>
      </c>
      <c r="H32" s="128">
        <f t="shared" si="22"/>
        <v>115</v>
      </c>
      <c r="I32" s="128">
        <f t="shared" si="22"/>
        <v>209</v>
      </c>
      <c r="J32" s="128">
        <f t="shared" si="22"/>
        <v>158</v>
      </c>
      <c r="K32" s="130">
        <f t="shared" si="22"/>
        <v>56</v>
      </c>
      <c r="L32" s="128">
        <f t="shared" si="22"/>
        <v>11</v>
      </c>
      <c r="M32" s="128">
        <f t="shared" si="22"/>
        <v>3</v>
      </c>
      <c r="N32" s="128">
        <f t="shared" si="22"/>
        <v>1</v>
      </c>
      <c r="O32" s="128">
        <f t="shared" si="22"/>
        <v>15</v>
      </c>
      <c r="P32" s="128">
        <f t="shared" si="22"/>
        <v>11</v>
      </c>
      <c r="Q32" s="128">
        <f t="shared" si="22"/>
        <v>8</v>
      </c>
      <c r="R32" s="128">
        <f t="shared" si="22"/>
        <v>7</v>
      </c>
      <c r="S32" s="128">
        <f t="shared" si="22"/>
        <v>0</v>
      </c>
      <c r="T32" s="130"/>
      <c r="U32" s="131">
        <f t="shared" si="10"/>
        <v>0.75598086124401909</v>
      </c>
      <c r="V32" s="132">
        <f t="shared" si="11"/>
        <v>0.26794258373205743</v>
      </c>
      <c r="W32" s="138">
        <f t="shared" si="3"/>
        <v>5.2631578947368418E-2</v>
      </c>
      <c r="X32" s="138">
        <f t="shared" si="4"/>
        <v>1.4354066985645933E-2</v>
      </c>
      <c r="Y32" s="138">
        <f t="shared" si="5"/>
        <v>4.7846889952153108E-3</v>
      </c>
      <c r="Z32" s="138">
        <f t="shared" si="6"/>
        <v>7.1770334928229665E-2</v>
      </c>
      <c r="AA32" s="138">
        <f>IF(I32=0,"NA",P32/I32)</f>
        <v>5.2631578947368418E-2</v>
      </c>
      <c r="AB32" s="138">
        <f t="shared" si="12"/>
        <v>3.8277511961722487E-2</v>
      </c>
      <c r="AC32" s="299">
        <f t="shared" si="13"/>
        <v>3.3492822966507178E-2</v>
      </c>
      <c r="AD32" s="139">
        <f t="shared" si="8"/>
        <v>0</v>
      </c>
      <c r="AE32" s="128">
        <f>IF(C32=0,"NA",(C32/AQ32)*100000)</f>
        <v>686.66465727634738</v>
      </c>
      <c r="AF32" s="129">
        <f t="shared" si="20"/>
        <v>1090.2540766021993</v>
      </c>
      <c r="AG32" s="129">
        <f>IF(C32=0,"NA",(C32/AQ32)*100000)</f>
        <v>686.66465727634738</v>
      </c>
      <c r="AH32" s="129">
        <f t="shared" si="14"/>
        <v>1981.4182783466058</v>
      </c>
      <c r="AI32" s="129">
        <f>IF(I32=0,"NA",(I32/AQ32)*100000)</f>
        <v>13.605699030219624</v>
      </c>
      <c r="AJ32" s="129">
        <f t="shared" si="15"/>
        <v>1497.9142965491089</v>
      </c>
      <c r="AK32" s="133">
        <f>IF(I32=0,"NA",(J32/AQ32)*100000)</f>
        <v>10.285648070692348</v>
      </c>
      <c r="AL32" s="134">
        <f t="shared" si="16"/>
        <v>4.0082191780821912</v>
      </c>
      <c r="AM32" s="135">
        <f>I32/_xlfn.DAYS("10 December 2017","10 December 2016")</f>
        <v>0.57260273972602738</v>
      </c>
      <c r="AN32" s="134">
        <f t="shared" si="17"/>
        <v>3.0301369863013701</v>
      </c>
      <c r="AO32" s="135">
        <f>J32/_xlfn.DAYS("10 December 2017","10 December 2016")</f>
        <v>0.43287671232876712</v>
      </c>
      <c r="AP32" s="136"/>
      <c r="AQ32" s="140">
        <f>'Vital Stats'!Q78</f>
        <v>1536121</v>
      </c>
    </row>
    <row r="33" spans="1:43" s="68" customFormat="1" x14ac:dyDescent="0.25">
      <c r="A33" s="491"/>
      <c r="B33" s="179" t="s">
        <v>113</v>
      </c>
      <c r="C33" s="128">
        <f>'Montérégie-Centre-16'!C7</f>
        <v>4125</v>
      </c>
      <c r="D33" s="128">
        <f>'Montérégie-Centre-16'!D7</f>
        <v>1479</v>
      </c>
      <c r="E33" s="128">
        <f>'Montérégie-Centre-16'!E7</f>
        <v>62</v>
      </c>
      <c r="F33" s="128">
        <f>'Montérégie-Centre-16'!F7</f>
        <v>2201</v>
      </c>
      <c r="G33" s="128">
        <f>'Montérégie-Centre-16'!G7</f>
        <v>383</v>
      </c>
      <c r="H33" s="128">
        <f>'Montérégie-Centre-16'!H7</f>
        <v>28</v>
      </c>
      <c r="I33" s="128">
        <f>'Montérégie-Centre-16'!I7</f>
        <v>59</v>
      </c>
      <c r="J33" s="128">
        <f>'Montérégie-Centre-16'!J7</f>
        <v>46</v>
      </c>
      <c r="K33" s="128">
        <f>'Montérégie-Centre-16'!K7</f>
        <v>13</v>
      </c>
      <c r="L33" s="128">
        <f>'Montérégie-Centre-16'!L7</f>
        <v>0</v>
      </c>
      <c r="M33" s="128">
        <f>'Montérégie-Centre-16'!M7</f>
        <v>0</v>
      </c>
      <c r="N33" s="128">
        <f>'Montérégie-Centre-16'!N7</f>
        <v>0</v>
      </c>
      <c r="O33" s="128">
        <f>'Montérégie-Centre-16'!O7</f>
        <v>3</v>
      </c>
      <c r="P33" s="128">
        <f>'Montérégie-Centre-16'!P7</f>
        <v>3</v>
      </c>
      <c r="Q33" s="128">
        <f>'Montérégie-Centre-16'!Q7</f>
        <v>0</v>
      </c>
      <c r="R33" s="128">
        <f>'Montérégie-Centre-16'!R7</f>
        <v>7</v>
      </c>
      <c r="S33" s="128">
        <f>'Montérégie-Centre-16'!S7</f>
        <v>0</v>
      </c>
      <c r="T33" s="130"/>
      <c r="U33" s="131">
        <f t="shared" si="10"/>
        <v>0.77966101694915257</v>
      </c>
      <c r="V33" s="132">
        <f t="shared" si="11"/>
        <v>0.22033898305084745</v>
      </c>
      <c r="W33" s="138">
        <f t="shared" si="3"/>
        <v>0</v>
      </c>
      <c r="X33" s="138">
        <f t="shared" si="4"/>
        <v>0</v>
      </c>
      <c r="Y33" s="138">
        <f t="shared" si="5"/>
        <v>0</v>
      </c>
      <c r="Z33" s="138">
        <f t="shared" si="6"/>
        <v>5.0847457627118647E-2</v>
      </c>
      <c r="AA33" s="138">
        <f>IF(I33=0,"NA",P33/I33)</f>
        <v>5.0847457627118647E-2</v>
      </c>
      <c r="AB33" s="138">
        <f t="shared" si="12"/>
        <v>0</v>
      </c>
      <c r="AC33" s="299">
        <f t="shared" si="13"/>
        <v>0.11864406779661017</v>
      </c>
      <c r="AD33" s="139">
        <f t="shared" si="8"/>
        <v>0</v>
      </c>
      <c r="AE33" s="301"/>
      <c r="AF33" s="129">
        <f t="shared" si="20"/>
        <v>678.78787878787875</v>
      </c>
      <c r="AG33" s="153"/>
      <c r="AH33" s="129">
        <f t="shared" si="14"/>
        <v>1430.3030303030303</v>
      </c>
      <c r="AI33" s="153"/>
      <c r="AJ33" s="129">
        <f t="shared" si="15"/>
        <v>1115.1515151515152</v>
      </c>
      <c r="AK33" s="156"/>
      <c r="AL33" s="134">
        <f t="shared" si="16"/>
        <v>1.1315068493150684</v>
      </c>
      <c r="AM33" s="135">
        <f>'Montérégie-Centre-16'!AM7</f>
        <v>0.16164383561643836</v>
      </c>
      <c r="AN33" s="134">
        <f t="shared" si="17"/>
        <v>0.88219178082191785</v>
      </c>
      <c r="AO33" s="135">
        <f>'Montérégie-Centre-16'!AO7</f>
        <v>0.12602739726027398</v>
      </c>
      <c r="AP33" s="136"/>
      <c r="AQ33" s="165"/>
    </row>
    <row r="34" spans="1:43" s="68" customFormat="1" x14ac:dyDescent="0.25">
      <c r="A34" s="491"/>
      <c r="B34" s="179" t="s">
        <v>57</v>
      </c>
      <c r="C34" s="128">
        <f>'Montérégie-Est-16'!C7</f>
        <v>4184</v>
      </c>
      <c r="D34" s="128">
        <f>'Montérégie-Est-16'!D7</f>
        <v>800</v>
      </c>
      <c r="E34" s="128">
        <f>'Montérégie-Est-16'!E7</f>
        <v>762</v>
      </c>
      <c r="F34" s="128">
        <f>'Montérégie-Est-16'!F7</f>
        <v>2106</v>
      </c>
      <c r="G34" s="128">
        <f>'Montérégie-Est-16'!G7</f>
        <v>516</v>
      </c>
      <c r="H34" s="128">
        <f>'Montérégie-Est-16'!H7</f>
        <v>54</v>
      </c>
      <c r="I34" s="128">
        <f>'Montérégie-Est-16'!I7</f>
        <v>128</v>
      </c>
      <c r="J34" s="128">
        <f>'Montérégie-Est-16'!J7</f>
        <v>93</v>
      </c>
      <c r="K34" s="128">
        <f>'Montérégie-Est-16'!K7</f>
        <v>40</v>
      </c>
      <c r="L34" s="128">
        <f>'Montérégie-Est-16'!L7</f>
        <v>11</v>
      </c>
      <c r="M34" s="128">
        <f>'Montérégie-Est-16'!M7</f>
        <v>3</v>
      </c>
      <c r="N34" s="128">
        <f>'Montérégie-Est-16'!N7</f>
        <v>0</v>
      </c>
      <c r="O34" s="128">
        <f>'Montérégie-Est-16'!O7</f>
        <v>10</v>
      </c>
      <c r="P34" s="128">
        <f>'Montérégie-Est-16'!P7</f>
        <v>8</v>
      </c>
      <c r="Q34" s="128">
        <f>'Montérégie-Est-16'!Q7</f>
        <v>8</v>
      </c>
      <c r="R34" s="128">
        <f>'Montérégie-Est-16'!R7</f>
        <v>0</v>
      </c>
      <c r="S34" s="128">
        <f>'Montérégie-Est-16'!S7</f>
        <v>0</v>
      </c>
      <c r="T34" s="130"/>
      <c r="U34" s="131">
        <f t="shared" si="10"/>
        <v>0.7265625</v>
      </c>
      <c r="V34" s="132">
        <f t="shared" si="11"/>
        <v>0.3125</v>
      </c>
      <c r="W34" s="138">
        <f t="shared" si="3"/>
        <v>8.59375E-2</v>
      </c>
      <c r="X34" s="138">
        <f t="shared" si="4"/>
        <v>2.34375E-2</v>
      </c>
      <c r="Y34" s="138">
        <f t="shared" si="5"/>
        <v>0</v>
      </c>
      <c r="Z34" s="138">
        <f t="shared" si="6"/>
        <v>7.8125E-2</v>
      </c>
      <c r="AA34" s="138">
        <f>IF(I34=0,"NA",P34/I34)</f>
        <v>6.25E-2</v>
      </c>
      <c r="AB34" s="138">
        <f t="shared" si="12"/>
        <v>6.25E-2</v>
      </c>
      <c r="AC34" s="299">
        <f t="shared" si="13"/>
        <v>0</v>
      </c>
      <c r="AD34" s="139">
        <f t="shared" si="8"/>
        <v>0</v>
      </c>
      <c r="AE34" s="301"/>
      <c r="AF34" s="129">
        <f t="shared" si="20"/>
        <v>1290.6309751434035</v>
      </c>
      <c r="AG34" s="153"/>
      <c r="AH34" s="129">
        <f t="shared" si="14"/>
        <v>3059.2734225621416</v>
      </c>
      <c r="AI34" s="153"/>
      <c r="AJ34" s="129">
        <f t="shared" si="15"/>
        <v>2222.7533460803061</v>
      </c>
      <c r="AK34" s="156"/>
      <c r="AL34" s="134">
        <f t="shared" si="16"/>
        <v>2.4547945205479453</v>
      </c>
      <c r="AM34" s="135">
        <f>'Montérégie-Est-16'!AM7</f>
        <v>0.35068493150684932</v>
      </c>
      <c r="AN34" s="134">
        <f t="shared" si="17"/>
        <v>1.7835616438356166</v>
      </c>
      <c r="AO34" s="135">
        <f>'Montérégie-Est-16'!AO7</f>
        <v>0.25479452054794521</v>
      </c>
      <c r="AP34" s="136"/>
      <c r="AQ34" s="164"/>
    </row>
    <row r="35" spans="1:43" s="68" customFormat="1" x14ac:dyDescent="0.25">
      <c r="A35" s="491"/>
      <c r="B35" s="179" t="s">
        <v>58</v>
      </c>
      <c r="C35" s="128">
        <f>'Montérégie-Ouest-16'!C7</f>
        <v>2239</v>
      </c>
      <c r="D35" s="128">
        <f>'Montérégie-Ouest-16'!D7</f>
        <v>496</v>
      </c>
      <c r="E35" s="128">
        <f>'Montérégie-Ouest-16'!E7</f>
        <v>121</v>
      </c>
      <c r="F35" s="128">
        <f>'Montérégie-Ouest-16'!F7</f>
        <v>1389</v>
      </c>
      <c r="G35" s="128">
        <f>'Montérégie-Ouest-16'!G7</f>
        <v>233</v>
      </c>
      <c r="H35" s="128">
        <f>'Montérégie-Ouest-16'!H7</f>
        <v>33</v>
      </c>
      <c r="I35" s="128">
        <f>'Montérégie-Ouest-16'!I7</f>
        <v>22</v>
      </c>
      <c r="J35" s="128">
        <f>'Montérégie-Ouest-16'!J7</f>
        <v>19</v>
      </c>
      <c r="K35" s="128">
        <f>'Montérégie-Ouest-16'!K7</f>
        <v>3</v>
      </c>
      <c r="L35" s="128">
        <f>'Montérégie-Ouest-16'!L7</f>
        <v>0</v>
      </c>
      <c r="M35" s="128">
        <f>'Montérégie-Ouest-16'!M7</f>
        <v>0</v>
      </c>
      <c r="N35" s="128">
        <f>'Montérégie-Ouest-16'!N7</f>
        <v>1</v>
      </c>
      <c r="O35" s="128">
        <f>'Montérégie-Ouest-16'!O7</f>
        <v>2</v>
      </c>
      <c r="P35" s="128">
        <f>'Montérégie-Ouest-16'!P7</f>
        <v>0</v>
      </c>
      <c r="Q35" s="128">
        <f>'Montérégie-Ouest-16'!Q7</f>
        <v>0</v>
      </c>
      <c r="R35" s="128">
        <f>'Montérégie-Ouest-16'!R7</f>
        <v>0</v>
      </c>
      <c r="S35" s="128">
        <f>'Montérégie-Ouest-16'!S7</f>
        <v>0</v>
      </c>
      <c r="T35" s="130"/>
      <c r="U35" s="131">
        <f t="shared" si="10"/>
        <v>0.86363636363636365</v>
      </c>
      <c r="V35" s="132">
        <f t="shared" si="11"/>
        <v>0.13636363636363635</v>
      </c>
      <c r="W35" s="138">
        <f t="shared" si="3"/>
        <v>0</v>
      </c>
      <c r="X35" s="138">
        <f t="shared" si="4"/>
        <v>0</v>
      </c>
      <c r="Y35" s="138">
        <f t="shared" si="5"/>
        <v>4.5454545454545456E-2</v>
      </c>
      <c r="Z35" s="138">
        <f t="shared" si="6"/>
        <v>9.0909090909090912E-2</v>
      </c>
      <c r="AA35" s="138">
        <f>IF(I35=0,"NA",P35/I35)</f>
        <v>0</v>
      </c>
      <c r="AB35" s="138">
        <f t="shared" si="12"/>
        <v>0</v>
      </c>
      <c r="AC35" s="299">
        <f t="shared" si="13"/>
        <v>0</v>
      </c>
      <c r="AD35" s="139">
        <f t="shared" si="8"/>
        <v>0</v>
      </c>
      <c r="AE35" s="301"/>
      <c r="AF35" s="129">
        <f t="shared" si="20"/>
        <v>1473.8722644037516</v>
      </c>
      <c r="AG35" s="153"/>
      <c r="AH35" s="129">
        <f t="shared" si="14"/>
        <v>982.58150960250111</v>
      </c>
      <c r="AI35" s="153"/>
      <c r="AJ35" s="129">
        <f t="shared" si="15"/>
        <v>848.59312192943275</v>
      </c>
      <c r="AK35" s="156"/>
      <c r="AL35" s="134">
        <f t="shared" si="16"/>
        <v>0.42191780821917813</v>
      </c>
      <c r="AM35" s="135">
        <f>'Montérégie-Ouest-16'!AM7</f>
        <v>6.0273972602739728E-2</v>
      </c>
      <c r="AN35" s="134">
        <f t="shared" si="17"/>
        <v>0.36438356164383562</v>
      </c>
      <c r="AO35" s="135">
        <f>'Montérégie-Ouest-16'!AO7</f>
        <v>5.2054794520547946E-2</v>
      </c>
      <c r="AP35" s="136"/>
      <c r="AQ35" s="165"/>
    </row>
    <row r="36" spans="1:43" s="75" customFormat="1" x14ac:dyDescent="0.25">
      <c r="A36" s="491"/>
      <c r="B36" s="202" t="s">
        <v>92</v>
      </c>
      <c r="C36" s="158">
        <f>'Nunavik -17'!C7</f>
        <v>0</v>
      </c>
      <c r="D36" s="158">
        <f>'Nunavik -17'!D7</f>
        <v>0</v>
      </c>
      <c r="E36" s="158">
        <f>'Nunavik -17'!E7</f>
        <v>0</v>
      </c>
      <c r="F36" s="158">
        <f>'Nunavik -17'!F7</f>
        <v>0</v>
      </c>
      <c r="G36" s="158">
        <f>'Nunavik -17'!G7</f>
        <v>0</v>
      </c>
      <c r="H36" s="158">
        <f>'Nunavik -17'!H7</f>
        <v>0</v>
      </c>
      <c r="I36" s="158">
        <f>'Nunavik -17'!I7</f>
        <v>0</v>
      </c>
      <c r="J36" s="158">
        <f>'Nunavik -17'!J7</f>
        <v>0</v>
      </c>
      <c r="K36" s="158">
        <f>'Nunavik -17'!K7</f>
        <v>0</v>
      </c>
      <c r="L36" s="158">
        <f>'Nunavik -17'!L7</f>
        <v>0</v>
      </c>
      <c r="M36" s="158">
        <f>'Nunavik -17'!M7</f>
        <v>0</v>
      </c>
      <c r="N36" s="158">
        <f>'Nunavik -17'!N7</f>
        <v>0</v>
      </c>
      <c r="O36" s="158">
        <f>'Nunavik -17'!O7</f>
        <v>0</v>
      </c>
      <c r="P36" s="158">
        <f>'Nunavik -17'!P7</f>
        <v>0</v>
      </c>
      <c r="Q36" s="158">
        <f>'Nunavik -17'!Q7</f>
        <v>0</v>
      </c>
      <c r="R36" s="158">
        <f>'Nunavik -17'!R7</f>
        <v>0</v>
      </c>
      <c r="S36" s="158">
        <f>'Nunavik -17'!S7</f>
        <v>0</v>
      </c>
      <c r="T36" s="127"/>
      <c r="U36" s="40" t="str">
        <f t="shared" si="10"/>
        <v>NA</v>
      </c>
      <c r="V36" s="41" t="str">
        <f t="shared" si="11"/>
        <v>NA</v>
      </c>
      <c r="W36" s="42" t="str">
        <f t="shared" si="3"/>
        <v>NA</v>
      </c>
      <c r="X36" s="42" t="str">
        <f t="shared" si="4"/>
        <v>NA</v>
      </c>
      <c r="Y36" s="42" t="str">
        <f t="shared" si="5"/>
        <v>NA</v>
      </c>
      <c r="Z36" s="42" t="str">
        <f t="shared" si="6"/>
        <v>NA</v>
      </c>
      <c r="AA36" s="8" t="str">
        <f>+IF(I36=0,"NA",P29/I36)</f>
        <v>NA</v>
      </c>
      <c r="AB36" s="42" t="str">
        <f t="shared" si="12"/>
        <v>NA</v>
      </c>
      <c r="AC36" s="298" t="str">
        <f t="shared" si="13"/>
        <v>NA</v>
      </c>
      <c r="AD36" s="44" t="str">
        <f t="shared" si="8"/>
        <v>NA</v>
      </c>
      <c r="AE36" s="7" t="str">
        <f>IF(C36=0,"NA",(C36/AQ36)*100000)</f>
        <v>NA</v>
      </c>
      <c r="AF36" s="8" t="str">
        <f t="shared" si="20"/>
        <v>NA</v>
      </c>
      <c r="AG36" s="8" t="str">
        <f>IF(C36=0,"NA",(C36/AQ36)*100000)</f>
        <v>NA</v>
      </c>
      <c r="AH36" s="8" t="str">
        <f t="shared" si="14"/>
        <v>NA</v>
      </c>
      <c r="AI36" s="8" t="str">
        <f>IF(I36=0,"NA",(I36/AQ36)*100000)</f>
        <v>NA</v>
      </c>
      <c r="AJ36" s="8" t="str">
        <f t="shared" si="15"/>
        <v>NA</v>
      </c>
      <c r="AK36" s="10" t="str">
        <f>IF(I36=0,"NA",(J36/AQ36)*100000)</f>
        <v>NA</v>
      </c>
      <c r="AL36" s="116">
        <f t="shared" si="16"/>
        <v>0</v>
      </c>
      <c r="AM36" s="117">
        <f>'Nunavik -17'!AM7</f>
        <v>0</v>
      </c>
      <c r="AN36" s="116">
        <f t="shared" si="17"/>
        <v>0</v>
      </c>
      <c r="AO36" s="117">
        <f>'Nunavik -17'!AO7</f>
        <v>0</v>
      </c>
      <c r="AP36" s="159"/>
      <c r="AQ36" s="158">
        <f>'Nunavik -17'!AQ7</f>
        <v>12000</v>
      </c>
    </row>
    <row r="37" spans="1:43" s="75" customFormat="1" x14ac:dyDescent="0.25">
      <c r="A37" s="491"/>
      <c r="B37" s="202" t="s">
        <v>93</v>
      </c>
      <c r="C37" s="158">
        <f>'T-Cries-de-la-Baie-James-18'!C7</f>
        <v>19</v>
      </c>
      <c r="D37" s="158">
        <f>'T-Cries-de-la-Baie-James-18'!D7</f>
        <v>1</v>
      </c>
      <c r="E37" s="158">
        <f>'T-Cries-de-la-Baie-James-18'!E7</f>
        <v>0</v>
      </c>
      <c r="F37" s="158">
        <f>'T-Cries-de-la-Baie-James-18'!F7</f>
        <v>18</v>
      </c>
      <c r="G37" s="158">
        <f>'T-Cries-de-la-Baie-James-18'!G7</f>
        <v>0</v>
      </c>
      <c r="H37" s="158">
        <f>'T-Cries-de-la-Baie-James-18'!H7</f>
        <v>0</v>
      </c>
      <c r="I37" s="158">
        <f>'T-Cries-de-la-Baie-James-18'!I7</f>
        <v>0</v>
      </c>
      <c r="J37" s="158">
        <f>'T-Cries-de-la-Baie-James-18'!J7</f>
        <v>0</v>
      </c>
      <c r="K37" s="158">
        <f>'T-Cries-de-la-Baie-James-18'!K7</f>
        <v>0</v>
      </c>
      <c r="L37" s="158">
        <f>'T-Cries-de-la-Baie-James-18'!L7</f>
        <v>0</v>
      </c>
      <c r="M37" s="158">
        <f>'T-Cries-de-la-Baie-James-18'!M7</f>
        <v>0</v>
      </c>
      <c r="N37" s="158">
        <f>'T-Cries-de-la-Baie-James-18'!N7</f>
        <v>0</v>
      </c>
      <c r="O37" s="158">
        <f>'T-Cries-de-la-Baie-James-18'!O7</f>
        <v>0</v>
      </c>
      <c r="P37" s="158">
        <f>'T-Cries-de-la-Baie-James-18'!P7</f>
        <v>0</v>
      </c>
      <c r="Q37" s="158">
        <f>'T-Cries-de-la-Baie-James-18'!Q7</f>
        <v>0</v>
      </c>
      <c r="R37" s="158">
        <f>'T-Cries-de-la-Baie-James-18'!R7</f>
        <v>0</v>
      </c>
      <c r="S37" s="158">
        <f>'T-Cries-de-la-Baie-James-18'!S7</f>
        <v>0</v>
      </c>
      <c r="T37" s="127"/>
      <c r="U37" s="40" t="str">
        <f t="shared" si="10"/>
        <v>NA</v>
      </c>
      <c r="V37" s="41" t="str">
        <f t="shared" si="11"/>
        <v>NA</v>
      </c>
      <c r="W37" s="42" t="str">
        <f t="shared" si="3"/>
        <v>NA</v>
      </c>
      <c r="X37" s="42" t="str">
        <f t="shared" si="4"/>
        <v>NA</v>
      </c>
      <c r="Y37" s="42" t="str">
        <f t="shared" si="5"/>
        <v>NA</v>
      </c>
      <c r="Z37" s="42" t="str">
        <f t="shared" si="6"/>
        <v>NA</v>
      </c>
      <c r="AA37" s="8" t="str">
        <f>+IF(I37=0,"NA",P30/I37)</f>
        <v>NA</v>
      </c>
      <c r="AB37" s="42" t="str">
        <f t="shared" si="12"/>
        <v>NA</v>
      </c>
      <c r="AC37" s="298" t="str">
        <f t="shared" si="13"/>
        <v>NA</v>
      </c>
      <c r="AD37" s="44" t="str">
        <f t="shared" si="8"/>
        <v>NA</v>
      </c>
      <c r="AE37" s="7">
        <f>IF(C37=0,"NA",(C37/AQ37)*100000)</f>
        <v>102.35414534288638</v>
      </c>
      <c r="AF37" s="8">
        <f t="shared" si="20"/>
        <v>0</v>
      </c>
      <c r="AG37" s="8">
        <f>IF(C37=0,"NA",(C37/AQ37)*100000)</f>
        <v>102.35414534288638</v>
      </c>
      <c r="AH37" s="8">
        <f t="shared" si="14"/>
        <v>0</v>
      </c>
      <c r="AI37" s="8" t="str">
        <f>IF(I37=0,"NA",(I37/AQ37)*100000)</f>
        <v>NA</v>
      </c>
      <c r="AJ37" s="8">
        <f t="shared" si="15"/>
        <v>0</v>
      </c>
      <c r="AK37" s="10" t="str">
        <f>IF(I37=0,"NA",(J37/AQ37)*100000)</f>
        <v>NA</v>
      </c>
      <c r="AL37" s="116">
        <f t="shared" si="16"/>
        <v>0</v>
      </c>
      <c r="AM37" s="117">
        <f>'T-Cries-de-la-Baie-James-18'!AM7</f>
        <v>0</v>
      </c>
      <c r="AN37" s="116">
        <f t="shared" si="17"/>
        <v>0</v>
      </c>
      <c r="AO37" s="117">
        <f>'T-Cries-de-la-Baie-James-18'!AO7</f>
        <v>0</v>
      </c>
      <c r="AP37" s="159"/>
      <c r="AQ37" s="158">
        <f>'T-Cries-de-la-Baie-James-18'!AQ7</f>
        <v>18563</v>
      </c>
    </row>
    <row r="38" spans="1:43" x14ac:dyDescent="0.25">
      <c r="A38" s="142"/>
      <c r="B38" s="142"/>
      <c r="C38" s="7"/>
      <c r="D38" s="8"/>
      <c r="E38" s="8"/>
      <c r="F38" s="8"/>
      <c r="G38" s="9"/>
      <c r="H38" s="7"/>
      <c r="I38" s="8"/>
      <c r="J38" s="8"/>
      <c r="K38" s="9"/>
      <c r="L38" s="7"/>
      <c r="M38" s="8"/>
      <c r="N38" s="8"/>
      <c r="O38" s="8"/>
      <c r="P38" s="8"/>
      <c r="Q38" s="8"/>
      <c r="R38" s="8"/>
      <c r="S38" s="205"/>
      <c r="T38" s="9"/>
      <c r="U38" s="8"/>
      <c r="V38" s="9"/>
      <c r="W38" s="7"/>
      <c r="X38" s="8"/>
      <c r="Y38" s="8"/>
      <c r="Z38" s="8"/>
      <c r="AA38" s="8"/>
      <c r="AB38" s="8"/>
      <c r="AC38" s="205"/>
      <c r="AD38" s="9"/>
      <c r="AE38" s="7"/>
      <c r="AF38" s="8"/>
      <c r="AG38" s="8"/>
      <c r="AH38" s="8"/>
      <c r="AI38" s="8"/>
      <c r="AJ38" s="8"/>
      <c r="AK38" s="10"/>
      <c r="AL38" s="113"/>
      <c r="AM38" s="14"/>
      <c r="AN38" s="113"/>
      <c r="AO38" s="14"/>
      <c r="AP38" s="105"/>
      <c r="AQ38" s="109"/>
    </row>
    <row r="39" spans="1:43" x14ac:dyDescent="0.25">
      <c r="C39" s="7"/>
      <c r="D39" s="8"/>
      <c r="E39" s="8"/>
      <c r="F39" s="8"/>
      <c r="G39" s="9"/>
      <c r="H39" s="7"/>
      <c r="I39" s="8"/>
      <c r="J39" s="8"/>
      <c r="K39" s="9"/>
      <c r="L39" s="7"/>
      <c r="M39" s="8"/>
      <c r="N39" s="8"/>
      <c r="O39" s="8"/>
      <c r="P39" s="8"/>
      <c r="Q39" s="8"/>
      <c r="R39" s="8"/>
      <c r="S39" s="205"/>
      <c r="T39" s="9"/>
      <c r="U39" s="8"/>
      <c r="V39" s="9"/>
      <c r="W39" s="7"/>
      <c r="X39" s="8"/>
      <c r="Y39" s="8"/>
      <c r="Z39" s="8"/>
      <c r="AA39" s="8"/>
      <c r="AB39" s="8"/>
      <c r="AC39" s="205"/>
      <c r="AD39" s="9"/>
      <c r="AE39" s="7"/>
      <c r="AF39" s="8"/>
      <c r="AG39" s="8"/>
      <c r="AH39" s="8"/>
      <c r="AI39" s="8"/>
      <c r="AJ39" s="8"/>
      <c r="AK39" s="10"/>
      <c r="AL39" s="113"/>
      <c r="AM39" s="14"/>
      <c r="AN39" s="113"/>
      <c r="AO39" s="14"/>
      <c r="AP39" s="105"/>
      <c r="AQ39" s="109"/>
    </row>
    <row r="40" spans="1:43" x14ac:dyDescent="0.25">
      <c r="C40" s="7"/>
      <c r="D40" s="8"/>
      <c r="E40" s="8"/>
      <c r="F40" s="8"/>
      <c r="G40" s="9"/>
      <c r="H40" s="7"/>
      <c r="I40" s="8"/>
      <c r="J40" s="8"/>
      <c r="K40" s="9"/>
      <c r="L40" s="7"/>
      <c r="M40" s="8"/>
      <c r="N40" s="8"/>
      <c r="O40" s="8"/>
      <c r="P40" s="8"/>
      <c r="Q40" s="8"/>
      <c r="R40" s="8"/>
      <c r="S40" s="205"/>
      <c r="T40" s="9"/>
      <c r="U40" s="8"/>
      <c r="V40" s="9"/>
      <c r="W40" s="7"/>
      <c r="X40" s="8"/>
      <c r="Y40" s="8"/>
      <c r="Z40" s="8"/>
      <c r="AA40" s="8"/>
      <c r="AB40" s="8"/>
      <c r="AC40" s="205"/>
      <c r="AD40" s="9"/>
      <c r="AE40" s="7"/>
      <c r="AF40" s="8"/>
      <c r="AG40" s="8"/>
      <c r="AH40" s="8"/>
      <c r="AI40" s="8"/>
      <c r="AJ40" s="8"/>
      <c r="AK40" s="10"/>
      <c r="AL40" s="113"/>
      <c r="AM40" s="14"/>
      <c r="AN40" s="113"/>
      <c r="AO40" s="14"/>
      <c r="AP40" s="105"/>
      <c r="AQ40" s="109"/>
    </row>
    <row r="41" spans="1:43" x14ac:dyDescent="0.25">
      <c r="C41" s="7"/>
      <c r="D41" s="8"/>
      <c r="E41" s="8"/>
      <c r="F41" s="8"/>
      <c r="G41" s="9"/>
      <c r="H41" s="7"/>
      <c r="I41" s="8"/>
      <c r="J41" s="8"/>
      <c r="K41" s="9"/>
      <c r="L41" s="7"/>
      <c r="M41" s="8"/>
      <c r="N41" s="8"/>
      <c r="O41" s="8"/>
      <c r="P41" s="8"/>
      <c r="Q41" s="8"/>
      <c r="R41" s="8"/>
      <c r="S41" s="205"/>
      <c r="T41" s="9"/>
      <c r="U41" s="8"/>
      <c r="V41" s="9"/>
      <c r="W41" s="7"/>
      <c r="X41" s="8"/>
      <c r="Y41" s="8"/>
      <c r="Z41" s="8"/>
      <c r="AA41" s="8"/>
      <c r="AB41" s="8"/>
      <c r="AC41" s="205"/>
      <c r="AD41" s="9"/>
      <c r="AE41" s="7"/>
      <c r="AF41" s="8"/>
      <c r="AG41" s="8"/>
      <c r="AH41" s="8"/>
      <c r="AI41" s="8"/>
      <c r="AJ41" s="8"/>
      <c r="AK41" s="10"/>
      <c r="AL41" s="113"/>
      <c r="AM41" s="14"/>
      <c r="AN41" s="113"/>
      <c r="AO41" s="14"/>
      <c r="AP41" s="105"/>
      <c r="AQ41" s="109"/>
    </row>
    <row r="42" spans="1:43" x14ac:dyDescent="0.25">
      <c r="C42" s="7"/>
      <c r="D42" s="8"/>
      <c r="E42" s="8"/>
      <c r="F42" s="8"/>
      <c r="G42" s="9"/>
      <c r="H42" s="7"/>
      <c r="I42" s="8"/>
      <c r="J42" s="8"/>
      <c r="K42" s="9"/>
      <c r="L42" s="7"/>
      <c r="M42" s="8"/>
      <c r="N42" s="8"/>
      <c r="O42" s="8"/>
      <c r="P42" s="8"/>
      <c r="Q42" s="8"/>
      <c r="R42" s="8"/>
      <c r="S42" s="205"/>
      <c r="T42" s="9"/>
      <c r="U42" s="8"/>
      <c r="V42" s="9"/>
      <c r="W42" s="7"/>
      <c r="X42" s="8"/>
      <c r="Y42" s="8"/>
      <c r="Z42" s="8"/>
      <c r="AA42" s="8"/>
      <c r="AB42" s="8"/>
      <c r="AC42" s="205"/>
      <c r="AD42" s="9"/>
      <c r="AE42" s="7"/>
      <c r="AF42" s="8"/>
      <c r="AG42" s="8"/>
      <c r="AH42" s="8"/>
      <c r="AI42" s="8"/>
      <c r="AJ42" s="8"/>
      <c r="AK42" s="10"/>
      <c r="AL42" s="113"/>
      <c r="AM42" s="14"/>
      <c r="AN42" s="113"/>
      <c r="AO42" s="14"/>
      <c r="AP42" s="105"/>
      <c r="AQ42" s="109"/>
    </row>
    <row r="43" spans="1:43" x14ac:dyDescent="0.25">
      <c r="C43" s="7"/>
      <c r="D43" s="8"/>
      <c r="E43" s="8"/>
      <c r="F43" s="8"/>
      <c r="G43" s="9"/>
      <c r="H43" s="7"/>
      <c r="I43" s="8"/>
      <c r="J43" s="8"/>
      <c r="K43" s="9"/>
      <c r="L43" s="7"/>
      <c r="M43" s="8"/>
      <c r="N43" s="8"/>
      <c r="O43" s="8"/>
      <c r="P43" s="8"/>
      <c r="Q43" s="8"/>
      <c r="R43" s="8"/>
      <c r="S43" s="205"/>
      <c r="T43" s="9"/>
      <c r="U43" s="8"/>
      <c r="V43" s="9"/>
      <c r="W43" s="7"/>
      <c r="X43" s="8"/>
      <c r="Y43" s="8"/>
      <c r="Z43" s="8"/>
      <c r="AA43" s="8"/>
      <c r="AB43" s="8"/>
      <c r="AC43" s="205"/>
      <c r="AD43" s="9"/>
      <c r="AE43" s="7"/>
      <c r="AF43" s="8"/>
      <c r="AG43" s="8"/>
      <c r="AH43" s="8"/>
      <c r="AI43" s="8"/>
      <c r="AJ43" s="8"/>
      <c r="AK43" s="10"/>
      <c r="AL43" s="113"/>
      <c r="AM43" s="14"/>
      <c r="AN43" s="113"/>
      <c r="AO43" s="14"/>
      <c r="AP43" s="105"/>
      <c r="AQ43" s="109"/>
    </row>
    <row r="44" spans="1:43" x14ac:dyDescent="0.25">
      <c r="C44" s="7"/>
      <c r="D44" s="8"/>
      <c r="E44" s="8"/>
      <c r="F44" s="8"/>
      <c r="G44" s="9"/>
      <c r="H44" s="7"/>
      <c r="I44" s="8"/>
      <c r="J44" s="8"/>
      <c r="K44" s="9"/>
      <c r="L44" s="7"/>
      <c r="M44" s="8"/>
      <c r="N44" s="8"/>
      <c r="O44" s="8"/>
      <c r="P44" s="8"/>
      <c r="Q44" s="8"/>
      <c r="R44" s="8"/>
      <c r="S44" s="205"/>
      <c r="T44" s="9"/>
      <c r="U44" s="8"/>
      <c r="V44" s="9"/>
      <c r="W44" s="7"/>
      <c r="X44" s="8"/>
      <c r="Y44" s="8"/>
      <c r="Z44" s="8"/>
      <c r="AA44" s="8"/>
      <c r="AB44" s="8"/>
      <c r="AC44" s="205"/>
      <c r="AD44" s="9"/>
      <c r="AE44" s="7"/>
      <c r="AF44" s="8"/>
      <c r="AG44" s="8"/>
      <c r="AH44" s="8"/>
      <c r="AI44" s="8"/>
      <c r="AJ44" s="8"/>
      <c r="AK44" s="10"/>
      <c r="AL44" s="113"/>
      <c r="AM44" s="14"/>
      <c r="AN44" s="113"/>
      <c r="AO44" s="14"/>
      <c r="AP44" s="105"/>
      <c r="AQ44" s="109"/>
    </row>
    <row r="45" spans="1:43" x14ac:dyDescent="0.25">
      <c r="C45" s="7"/>
      <c r="D45" s="8"/>
      <c r="E45" s="8"/>
      <c r="F45" s="8"/>
      <c r="G45" s="9"/>
      <c r="H45" s="7"/>
      <c r="I45" s="8"/>
      <c r="J45" s="8"/>
      <c r="K45" s="9"/>
      <c r="L45" s="7"/>
      <c r="M45" s="8"/>
      <c r="N45" s="8"/>
      <c r="O45" s="8"/>
      <c r="P45" s="8"/>
      <c r="Q45" s="8"/>
      <c r="R45" s="8"/>
      <c r="S45" s="205"/>
      <c r="T45" s="9"/>
      <c r="U45" s="8"/>
      <c r="V45" s="9"/>
      <c r="W45" s="7"/>
      <c r="X45" s="8"/>
      <c r="Y45" s="8"/>
      <c r="Z45" s="8"/>
      <c r="AA45" s="8"/>
      <c r="AB45" s="8"/>
      <c r="AC45" s="205"/>
      <c r="AD45" s="9"/>
      <c r="AE45" s="7"/>
      <c r="AF45" s="8"/>
      <c r="AG45" s="8"/>
      <c r="AH45" s="8"/>
      <c r="AI45" s="8"/>
      <c r="AJ45" s="8"/>
      <c r="AK45" s="10"/>
      <c r="AL45" s="113"/>
      <c r="AM45" s="14"/>
      <c r="AN45" s="113"/>
      <c r="AO45" s="14"/>
      <c r="AP45" s="105"/>
      <c r="AQ45" s="109"/>
    </row>
    <row r="46" spans="1:43" x14ac:dyDescent="0.25">
      <c r="C46" s="7"/>
      <c r="D46" s="8"/>
      <c r="E46" s="8"/>
      <c r="F46" s="8"/>
      <c r="G46" s="9"/>
      <c r="H46" s="7"/>
      <c r="I46" s="8"/>
      <c r="J46" s="8"/>
      <c r="K46" s="9"/>
      <c r="L46" s="7"/>
      <c r="M46" s="8"/>
      <c r="N46" s="8"/>
      <c r="O46" s="8"/>
      <c r="P46" s="8"/>
      <c r="Q46" s="8"/>
      <c r="R46" s="8"/>
      <c r="S46" s="205"/>
      <c r="T46" s="9"/>
      <c r="U46" s="8"/>
      <c r="V46" s="9"/>
      <c r="W46" s="7"/>
      <c r="X46" s="8"/>
      <c r="Y46" s="8"/>
      <c r="Z46" s="8"/>
      <c r="AA46" s="8"/>
      <c r="AB46" s="8"/>
      <c r="AC46" s="205"/>
      <c r="AD46" s="9"/>
      <c r="AE46" s="7"/>
      <c r="AF46" s="8"/>
      <c r="AG46" s="8"/>
      <c r="AH46" s="8"/>
      <c r="AI46" s="8"/>
      <c r="AJ46" s="8"/>
      <c r="AK46" s="10"/>
      <c r="AL46" s="113"/>
      <c r="AM46" s="14"/>
      <c r="AN46" s="113"/>
      <c r="AO46" s="14"/>
      <c r="AP46" s="105"/>
      <c r="AQ46" s="109"/>
    </row>
    <row r="47" spans="1:43" x14ac:dyDescent="0.25">
      <c r="C47" s="7"/>
      <c r="D47" s="8"/>
      <c r="E47" s="8"/>
      <c r="F47" s="8"/>
      <c r="G47" s="9"/>
      <c r="H47" s="7"/>
      <c r="I47" s="8"/>
      <c r="J47" s="8"/>
      <c r="K47" s="9"/>
      <c r="L47" s="7"/>
      <c r="M47" s="8"/>
      <c r="N47" s="8"/>
      <c r="O47" s="8"/>
      <c r="P47" s="8"/>
      <c r="Q47" s="8"/>
      <c r="R47" s="8"/>
      <c r="S47" s="205"/>
      <c r="T47" s="9"/>
      <c r="U47" s="8"/>
      <c r="V47" s="9"/>
      <c r="W47" s="7"/>
      <c r="X47" s="8"/>
      <c r="Y47" s="8"/>
      <c r="Z47" s="8"/>
      <c r="AA47" s="8"/>
      <c r="AB47" s="8"/>
      <c r="AC47" s="205"/>
      <c r="AD47" s="9"/>
      <c r="AE47" s="7"/>
      <c r="AF47" s="8"/>
      <c r="AG47" s="8"/>
      <c r="AH47" s="8"/>
      <c r="AI47" s="8"/>
      <c r="AJ47" s="8"/>
      <c r="AK47" s="10"/>
      <c r="AL47" s="113"/>
      <c r="AM47" s="14"/>
      <c r="AN47" s="113"/>
      <c r="AO47" s="14"/>
      <c r="AP47" s="105"/>
      <c r="AQ47" s="109"/>
    </row>
    <row r="48" spans="1:43" x14ac:dyDescent="0.25">
      <c r="C48" s="7"/>
      <c r="D48" s="8"/>
      <c r="E48" s="8"/>
      <c r="F48" s="8"/>
      <c r="G48" s="9"/>
      <c r="H48" s="7"/>
      <c r="I48" s="8"/>
      <c r="J48" s="8"/>
      <c r="K48" s="9"/>
      <c r="L48" s="7"/>
      <c r="M48" s="8"/>
      <c r="N48" s="8"/>
      <c r="O48" s="8"/>
      <c r="P48" s="8"/>
      <c r="Q48" s="8"/>
      <c r="R48" s="8"/>
      <c r="S48" s="205"/>
      <c r="T48" s="9"/>
      <c r="U48" s="8"/>
      <c r="V48" s="9"/>
      <c r="W48" s="7"/>
      <c r="X48" s="8"/>
      <c r="Y48" s="8"/>
      <c r="Z48" s="8"/>
      <c r="AA48" s="8"/>
      <c r="AB48" s="8"/>
      <c r="AC48" s="205"/>
      <c r="AD48" s="9"/>
      <c r="AE48" s="7"/>
      <c r="AF48" s="8"/>
      <c r="AG48" s="8"/>
      <c r="AH48" s="8"/>
      <c r="AI48" s="8"/>
      <c r="AJ48" s="8"/>
      <c r="AK48" s="10"/>
      <c r="AL48" s="113"/>
      <c r="AM48" s="14"/>
      <c r="AN48" s="113"/>
      <c r="AO48" s="14"/>
      <c r="AP48" s="105"/>
      <c r="AQ48" s="109"/>
    </row>
    <row r="49" spans="3:43" x14ac:dyDescent="0.25">
      <c r="C49" s="7"/>
      <c r="D49" s="8"/>
      <c r="E49" s="8"/>
      <c r="F49" s="8"/>
      <c r="G49" s="9"/>
      <c r="H49" s="7"/>
      <c r="I49" s="8"/>
      <c r="J49" s="8"/>
      <c r="K49" s="9"/>
      <c r="L49" s="7"/>
      <c r="M49" s="8"/>
      <c r="N49" s="8"/>
      <c r="O49" s="8"/>
      <c r="P49" s="8"/>
      <c r="Q49" s="8"/>
      <c r="R49" s="8"/>
      <c r="S49" s="205"/>
      <c r="T49" s="9"/>
      <c r="U49" s="8"/>
      <c r="V49" s="9"/>
      <c r="W49" s="7"/>
      <c r="X49" s="8"/>
      <c r="Y49" s="8"/>
      <c r="Z49" s="8"/>
      <c r="AA49" s="8"/>
      <c r="AB49" s="8"/>
      <c r="AC49" s="205"/>
      <c r="AD49" s="9"/>
      <c r="AE49" s="7"/>
      <c r="AF49" s="8"/>
      <c r="AG49" s="8"/>
      <c r="AH49" s="8"/>
      <c r="AI49" s="8"/>
      <c r="AJ49" s="8"/>
      <c r="AK49" s="10"/>
      <c r="AL49" s="113"/>
      <c r="AM49" s="14"/>
      <c r="AN49" s="113"/>
      <c r="AO49" s="14"/>
      <c r="AP49" s="105"/>
      <c r="AQ49" s="109"/>
    </row>
    <row r="50" spans="3:43" x14ac:dyDescent="0.25">
      <c r="C50" s="7"/>
      <c r="D50" s="8"/>
      <c r="E50" s="8"/>
      <c r="F50" s="8"/>
      <c r="G50" s="8"/>
      <c r="H50" s="8"/>
      <c r="I50" s="8"/>
      <c r="J50" s="8"/>
      <c r="K50" s="9"/>
      <c r="L50" s="7"/>
      <c r="M50" s="8"/>
      <c r="N50" s="8"/>
      <c r="O50" s="8"/>
      <c r="P50" s="8"/>
      <c r="Q50" s="8"/>
      <c r="R50" s="8"/>
      <c r="S50" s="205"/>
      <c r="T50" s="9"/>
      <c r="U50" s="8"/>
      <c r="V50" s="9"/>
      <c r="W50" s="7"/>
      <c r="X50" s="8"/>
      <c r="Y50" s="8"/>
      <c r="Z50" s="8"/>
      <c r="AA50" s="8"/>
      <c r="AB50" s="8"/>
      <c r="AC50" s="205"/>
      <c r="AD50" s="9"/>
      <c r="AE50" s="7"/>
      <c r="AF50" s="8"/>
      <c r="AG50" s="8"/>
      <c r="AH50" s="8"/>
      <c r="AI50" s="8"/>
      <c r="AJ50" s="8"/>
      <c r="AK50" s="10"/>
      <c r="AL50" s="113"/>
      <c r="AM50" s="14"/>
      <c r="AN50" s="113"/>
      <c r="AO50" s="14"/>
      <c r="AP50" s="105"/>
      <c r="AQ50" s="109"/>
    </row>
    <row r="51" spans="3:43" x14ac:dyDescent="0.25">
      <c r="C51" s="7"/>
      <c r="D51" s="8"/>
      <c r="E51" s="8"/>
      <c r="F51" s="8"/>
      <c r="G51" s="8"/>
      <c r="H51" s="8"/>
      <c r="I51" s="8"/>
      <c r="J51" s="8"/>
      <c r="K51" s="9"/>
      <c r="L51" s="7"/>
      <c r="M51" s="8"/>
      <c r="N51" s="8"/>
      <c r="O51" s="8"/>
      <c r="P51" s="8"/>
      <c r="Q51" s="8"/>
      <c r="R51" s="8"/>
      <c r="S51" s="205"/>
      <c r="T51" s="9"/>
      <c r="U51" s="8"/>
      <c r="V51" s="9"/>
      <c r="W51" s="7"/>
      <c r="X51" s="8"/>
      <c r="Y51" s="8"/>
      <c r="Z51" s="8"/>
      <c r="AA51" s="8"/>
      <c r="AB51" s="8"/>
      <c r="AC51" s="205"/>
      <c r="AD51" s="9"/>
      <c r="AE51" s="7"/>
      <c r="AF51" s="8"/>
      <c r="AG51" s="8"/>
      <c r="AH51" s="8"/>
      <c r="AI51" s="8"/>
      <c r="AJ51" s="8"/>
      <c r="AK51" s="10"/>
      <c r="AL51" s="113"/>
      <c r="AM51" s="14"/>
      <c r="AN51" s="113"/>
      <c r="AO51" s="14"/>
      <c r="AP51" s="105"/>
      <c r="AQ51" s="109"/>
    </row>
    <row r="52" spans="3:43" x14ac:dyDescent="0.25">
      <c r="C52" s="7"/>
      <c r="D52" s="8"/>
      <c r="E52" s="8"/>
      <c r="F52" s="8"/>
      <c r="G52" s="8"/>
      <c r="H52" s="8"/>
      <c r="I52" s="8"/>
      <c r="J52" s="8"/>
      <c r="K52" s="9"/>
      <c r="L52" s="7"/>
      <c r="M52" s="8"/>
      <c r="N52" s="8"/>
      <c r="O52" s="8"/>
      <c r="P52" s="8"/>
      <c r="Q52" s="8"/>
      <c r="R52" s="8"/>
      <c r="S52" s="205"/>
      <c r="T52" s="9"/>
      <c r="U52" s="8"/>
      <c r="V52" s="9"/>
      <c r="W52" s="7"/>
      <c r="X52" s="8"/>
      <c r="Y52" s="8"/>
      <c r="Z52" s="8"/>
      <c r="AA52" s="8"/>
      <c r="AB52" s="8"/>
      <c r="AC52" s="205"/>
      <c r="AD52" s="9"/>
      <c r="AE52" s="7"/>
      <c r="AF52" s="8"/>
      <c r="AG52" s="8"/>
      <c r="AH52" s="8"/>
      <c r="AI52" s="8"/>
      <c r="AJ52" s="8"/>
      <c r="AK52" s="10"/>
      <c r="AL52" s="113"/>
      <c r="AM52" s="14"/>
      <c r="AN52" s="113"/>
      <c r="AO52" s="14"/>
      <c r="AP52" s="105"/>
      <c r="AQ52" s="109"/>
    </row>
    <row r="53" spans="3:43" x14ac:dyDescent="0.25">
      <c r="C53" s="7"/>
      <c r="D53" s="8"/>
      <c r="E53" s="8"/>
      <c r="F53" s="8"/>
      <c r="G53" s="8"/>
      <c r="H53" s="8"/>
      <c r="I53" s="8"/>
      <c r="J53" s="8"/>
      <c r="K53" s="9"/>
      <c r="L53" s="7"/>
      <c r="M53" s="8"/>
      <c r="N53" s="8"/>
      <c r="O53" s="8"/>
      <c r="P53" s="8"/>
      <c r="Q53" s="8"/>
      <c r="R53" s="8"/>
      <c r="S53" s="205"/>
      <c r="T53" s="9"/>
      <c r="U53" s="8"/>
      <c r="V53" s="9"/>
      <c r="W53" s="7"/>
      <c r="X53" s="8"/>
      <c r="Y53" s="8"/>
      <c r="Z53" s="8"/>
      <c r="AA53" s="8"/>
      <c r="AB53" s="8"/>
      <c r="AC53" s="205"/>
      <c r="AD53" s="9"/>
      <c r="AE53" s="7"/>
      <c r="AF53" s="8"/>
      <c r="AG53" s="8"/>
      <c r="AH53" s="8"/>
      <c r="AI53" s="8"/>
      <c r="AJ53" s="8"/>
      <c r="AK53" s="10"/>
      <c r="AL53" s="113"/>
      <c r="AM53" s="14"/>
      <c r="AN53" s="113"/>
      <c r="AO53" s="14"/>
      <c r="AP53" s="105"/>
      <c r="AQ53" s="109"/>
    </row>
    <row r="54" spans="3:43" x14ac:dyDescent="0.25">
      <c r="C54" s="7"/>
      <c r="D54" s="8"/>
      <c r="E54" s="8"/>
      <c r="F54" s="8"/>
      <c r="G54" s="8"/>
      <c r="H54" s="8"/>
      <c r="I54" s="8"/>
      <c r="J54" s="8"/>
      <c r="K54" s="9"/>
      <c r="L54" s="7"/>
      <c r="M54" s="8"/>
      <c r="N54" s="8"/>
      <c r="O54" s="8"/>
      <c r="P54" s="8"/>
      <c r="Q54" s="8"/>
      <c r="R54" s="8"/>
      <c r="S54" s="205"/>
      <c r="T54" s="9"/>
      <c r="U54" s="8"/>
      <c r="V54" s="9"/>
      <c r="W54" s="7"/>
      <c r="X54" s="8"/>
      <c r="Y54" s="8"/>
      <c r="Z54" s="8"/>
      <c r="AA54" s="8"/>
      <c r="AB54" s="8"/>
      <c r="AC54" s="205"/>
      <c r="AD54" s="9"/>
      <c r="AE54" s="7"/>
      <c r="AF54" s="8"/>
      <c r="AG54" s="8"/>
      <c r="AH54" s="8"/>
      <c r="AI54" s="8"/>
      <c r="AJ54" s="8"/>
      <c r="AK54" s="10"/>
      <c r="AL54" s="113"/>
      <c r="AM54" s="14"/>
      <c r="AN54" s="113"/>
      <c r="AO54" s="14"/>
      <c r="AP54" s="105"/>
      <c r="AQ54" s="109"/>
    </row>
    <row r="55" spans="3:43" x14ac:dyDescent="0.25">
      <c r="C55" s="7"/>
      <c r="D55" s="8"/>
      <c r="E55" s="8"/>
      <c r="F55" s="8"/>
      <c r="G55" s="8"/>
      <c r="H55" s="8"/>
      <c r="I55" s="8"/>
      <c r="J55" s="8"/>
      <c r="K55" s="9"/>
      <c r="L55" s="7"/>
      <c r="M55" s="8"/>
      <c r="N55" s="8"/>
      <c r="O55" s="8"/>
      <c r="P55" s="8"/>
      <c r="Q55" s="8"/>
      <c r="R55" s="8"/>
      <c r="S55" s="205"/>
      <c r="T55" s="9"/>
      <c r="U55" s="8"/>
      <c r="V55" s="9"/>
      <c r="W55" s="7"/>
      <c r="X55" s="8"/>
      <c r="Y55" s="8"/>
      <c r="Z55" s="8"/>
      <c r="AA55" s="8"/>
      <c r="AB55" s="8"/>
      <c r="AC55" s="205"/>
      <c r="AD55" s="9"/>
      <c r="AE55" s="7"/>
      <c r="AF55" s="8"/>
      <c r="AG55" s="8"/>
      <c r="AH55" s="8"/>
      <c r="AI55" s="8"/>
      <c r="AJ55" s="8"/>
      <c r="AK55" s="10"/>
      <c r="AL55" s="113"/>
      <c r="AM55" s="14"/>
      <c r="AN55" s="113"/>
      <c r="AO55" s="14"/>
      <c r="AP55" s="105"/>
      <c r="AQ55" s="109"/>
    </row>
    <row r="56" spans="3:43" x14ac:dyDescent="0.25">
      <c r="C56" s="7"/>
      <c r="D56" s="8"/>
      <c r="E56" s="8"/>
      <c r="F56" s="8"/>
      <c r="G56" s="8"/>
      <c r="H56" s="8"/>
      <c r="I56" s="8"/>
      <c r="J56" s="8"/>
      <c r="K56" s="8"/>
      <c r="L56" s="8"/>
      <c r="M56" s="8"/>
      <c r="N56" s="8"/>
      <c r="O56" s="8"/>
      <c r="P56" s="8"/>
      <c r="Q56" s="8"/>
      <c r="R56" s="8"/>
      <c r="S56" s="205"/>
      <c r="T56" s="9"/>
      <c r="U56" s="8"/>
      <c r="V56" s="8"/>
      <c r="W56" s="8"/>
      <c r="X56" s="8"/>
      <c r="Y56" s="8"/>
      <c r="Z56" s="8"/>
      <c r="AA56" s="8"/>
      <c r="AB56" s="8"/>
      <c r="AC56" s="205"/>
      <c r="AD56" s="9"/>
      <c r="AE56" s="7"/>
      <c r="AF56" s="8"/>
      <c r="AG56" s="8"/>
      <c r="AH56" s="8"/>
      <c r="AI56" s="8"/>
      <c r="AJ56" s="8"/>
      <c r="AK56" s="10"/>
      <c r="AL56" s="113"/>
      <c r="AM56" s="14"/>
      <c r="AN56" s="113"/>
      <c r="AO56" s="14"/>
      <c r="AP56" s="105"/>
      <c r="AQ56" s="109"/>
    </row>
    <row r="57" spans="3:43" x14ac:dyDescent="0.25">
      <c r="C57" s="7"/>
      <c r="D57" s="8"/>
      <c r="E57" s="8"/>
      <c r="F57" s="8"/>
      <c r="G57" s="8"/>
      <c r="H57" s="8"/>
      <c r="I57" s="8"/>
      <c r="J57" s="8"/>
      <c r="K57" s="8"/>
      <c r="L57" s="8"/>
      <c r="M57" s="8"/>
      <c r="N57" s="8"/>
      <c r="O57" s="8"/>
      <c r="P57" s="8"/>
      <c r="Q57" s="8"/>
      <c r="R57" s="8"/>
      <c r="S57" s="205"/>
      <c r="T57" s="9"/>
      <c r="U57" s="8"/>
      <c r="V57" s="8"/>
      <c r="W57" s="8"/>
      <c r="X57" s="8"/>
      <c r="Y57" s="8"/>
      <c r="Z57" s="8"/>
      <c r="AA57" s="8"/>
      <c r="AB57" s="8"/>
      <c r="AC57" s="205"/>
      <c r="AD57" s="9"/>
      <c r="AE57" s="7"/>
      <c r="AF57" s="8"/>
      <c r="AG57" s="8"/>
      <c r="AH57" s="8"/>
      <c r="AI57" s="8"/>
      <c r="AJ57" s="8"/>
      <c r="AK57" s="10"/>
      <c r="AL57" s="113"/>
      <c r="AM57" s="14"/>
      <c r="AN57" s="113"/>
      <c r="AO57" s="14"/>
      <c r="AP57" s="105"/>
      <c r="AQ57" s="109"/>
    </row>
    <row r="58" spans="3:43" x14ac:dyDescent="0.25">
      <c r="C58" s="7"/>
      <c r="D58" s="8"/>
      <c r="E58" s="8"/>
      <c r="F58" s="8"/>
      <c r="G58" s="8"/>
      <c r="H58" s="8"/>
      <c r="I58" s="8"/>
      <c r="J58" s="8"/>
      <c r="K58" s="8"/>
      <c r="L58" s="8"/>
      <c r="M58" s="8"/>
      <c r="N58" s="8"/>
      <c r="O58" s="8"/>
      <c r="P58" s="8"/>
      <c r="Q58" s="8"/>
      <c r="R58" s="8"/>
      <c r="S58" s="205"/>
      <c r="T58" s="9"/>
      <c r="U58" s="8"/>
      <c r="V58" s="8"/>
      <c r="W58" s="8"/>
      <c r="X58" s="8"/>
      <c r="Y58" s="8"/>
      <c r="Z58" s="8"/>
      <c r="AA58" s="8"/>
      <c r="AB58" s="8"/>
      <c r="AC58" s="205"/>
      <c r="AD58" s="9"/>
      <c r="AE58" s="7"/>
      <c r="AF58" s="8"/>
      <c r="AG58" s="8"/>
      <c r="AH58" s="8"/>
      <c r="AI58" s="8"/>
      <c r="AJ58" s="8"/>
      <c r="AK58" s="10"/>
      <c r="AL58" s="113"/>
      <c r="AM58" s="14"/>
      <c r="AN58" s="113"/>
      <c r="AO58" s="14"/>
      <c r="AP58" s="105"/>
      <c r="AQ58" s="109"/>
    </row>
    <row r="59" spans="3:43" x14ac:dyDescent="0.25">
      <c r="C59" s="7"/>
      <c r="D59" s="8"/>
      <c r="E59" s="8"/>
      <c r="F59" s="8"/>
      <c r="G59" s="8"/>
      <c r="H59" s="8"/>
      <c r="I59" s="8"/>
      <c r="J59" s="8"/>
      <c r="K59" s="8"/>
      <c r="L59" s="8"/>
      <c r="M59" s="8"/>
      <c r="N59" s="8"/>
      <c r="O59" s="8"/>
      <c r="P59" s="8"/>
      <c r="Q59" s="8"/>
      <c r="R59" s="8"/>
      <c r="S59" s="205"/>
      <c r="T59" s="9"/>
      <c r="U59" s="8"/>
      <c r="V59" s="8"/>
      <c r="W59" s="8"/>
      <c r="X59" s="8"/>
      <c r="Y59" s="8"/>
      <c r="Z59" s="8"/>
      <c r="AA59" s="8"/>
      <c r="AB59" s="8"/>
      <c r="AC59" s="205"/>
      <c r="AD59" s="9"/>
      <c r="AE59" s="7"/>
      <c r="AF59" s="8"/>
      <c r="AG59" s="8"/>
      <c r="AH59" s="8"/>
      <c r="AI59" s="8"/>
      <c r="AJ59" s="8"/>
      <c r="AK59" s="10"/>
      <c r="AL59" s="113"/>
      <c r="AM59" s="14"/>
      <c r="AN59" s="113"/>
      <c r="AO59" s="14"/>
      <c r="AP59" s="105"/>
      <c r="AQ59" s="109"/>
    </row>
    <row r="60" spans="3:43" x14ac:dyDescent="0.25">
      <c r="C60" s="7"/>
      <c r="D60" s="8"/>
      <c r="E60" s="8"/>
      <c r="F60" s="8"/>
      <c r="G60" s="8"/>
      <c r="H60" s="8"/>
      <c r="I60" s="8"/>
      <c r="J60" s="8"/>
      <c r="K60" s="8"/>
      <c r="L60" s="8"/>
      <c r="M60" s="8"/>
      <c r="N60" s="8"/>
      <c r="O60" s="8"/>
      <c r="P60" s="8"/>
      <c r="Q60" s="8"/>
      <c r="R60" s="8"/>
      <c r="S60" s="205"/>
      <c r="T60" s="9"/>
      <c r="U60" s="8"/>
      <c r="V60" s="8"/>
      <c r="W60" s="8"/>
      <c r="X60" s="8"/>
      <c r="Y60" s="8"/>
      <c r="Z60" s="8"/>
      <c r="AA60" s="8"/>
      <c r="AB60" s="8"/>
      <c r="AC60" s="205"/>
      <c r="AD60" s="9"/>
      <c r="AE60" s="7"/>
      <c r="AF60" s="8"/>
      <c r="AG60" s="8"/>
      <c r="AH60" s="8"/>
      <c r="AI60" s="8"/>
      <c r="AJ60" s="8"/>
      <c r="AK60" s="10"/>
      <c r="AL60" s="113"/>
      <c r="AM60" s="14"/>
      <c r="AN60" s="113"/>
      <c r="AO60" s="14"/>
      <c r="AP60" s="105"/>
      <c r="AQ60" s="109"/>
    </row>
    <row r="61" spans="3:43" x14ac:dyDescent="0.25">
      <c r="C61" s="7"/>
      <c r="D61" s="8"/>
      <c r="E61" s="8"/>
      <c r="F61" s="8"/>
      <c r="G61" s="8"/>
      <c r="H61" s="8"/>
      <c r="I61" s="8"/>
      <c r="J61" s="8"/>
      <c r="K61" s="8"/>
      <c r="L61" s="8"/>
      <c r="M61" s="8"/>
      <c r="N61" s="8"/>
      <c r="O61" s="8"/>
      <c r="P61" s="8"/>
      <c r="Q61" s="8"/>
      <c r="R61" s="8"/>
      <c r="S61" s="205"/>
      <c r="T61" s="9"/>
      <c r="U61" s="8"/>
      <c r="V61" s="8"/>
      <c r="W61" s="8"/>
      <c r="X61" s="8"/>
      <c r="Y61" s="8"/>
      <c r="Z61" s="8"/>
      <c r="AA61" s="8"/>
      <c r="AB61" s="8"/>
      <c r="AC61" s="205"/>
      <c r="AD61" s="9"/>
      <c r="AE61" s="7"/>
      <c r="AF61" s="8"/>
      <c r="AG61" s="8"/>
      <c r="AH61" s="8"/>
      <c r="AI61" s="8"/>
      <c r="AJ61" s="8"/>
      <c r="AK61" s="10"/>
      <c r="AL61" s="113"/>
      <c r="AM61" s="14"/>
      <c r="AN61" s="113"/>
      <c r="AO61" s="14"/>
      <c r="AP61" s="105"/>
      <c r="AQ61" s="109"/>
    </row>
    <row r="62" spans="3:43" x14ac:dyDescent="0.25">
      <c r="C62" s="7"/>
      <c r="D62" s="8"/>
      <c r="E62" s="8"/>
      <c r="F62" s="8"/>
      <c r="G62" s="8"/>
      <c r="H62" s="8"/>
      <c r="I62" s="8"/>
      <c r="J62" s="8"/>
      <c r="K62" s="8"/>
      <c r="L62" s="8"/>
      <c r="M62" s="8"/>
      <c r="N62" s="8"/>
      <c r="O62" s="8"/>
      <c r="P62" s="8"/>
      <c r="Q62" s="8"/>
      <c r="R62" s="8"/>
      <c r="S62" s="205"/>
      <c r="T62" s="9"/>
      <c r="U62" s="8"/>
      <c r="V62" s="8"/>
      <c r="W62" s="8"/>
      <c r="X62" s="8"/>
      <c r="Y62" s="8"/>
      <c r="Z62" s="8"/>
      <c r="AA62" s="8"/>
      <c r="AB62" s="8"/>
      <c r="AC62" s="205"/>
      <c r="AD62" s="9"/>
      <c r="AE62" s="7"/>
      <c r="AF62" s="8"/>
      <c r="AG62" s="8"/>
      <c r="AH62" s="8"/>
      <c r="AI62" s="8"/>
      <c r="AJ62" s="8"/>
      <c r="AK62" s="10"/>
      <c r="AL62" s="113"/>
      <c r="AM62" s="14"/>
      <c r="AN62" s="113"/>
      <c r="AO62" s="14"/>
      <c r="AP62" s="105"/>
      <c r="AQ62" s="109"/>
    </row>
    <row r="63" spans="3:43" x14ac:dyDescent="0.25">
      <c r="C63" s="7"/>
      <c r="D63" s="8"/>
      <c r="E63" s="8"/>
      <c r="F63" s="8"/>
      <c r="G63" s="8"/>
      <c r="H63" s="8"/>
      <c r="I63" s="8"/>
      <c r="J63" s="8"/>
      <c r="K63" s="8"/>
      <c r="L63" s="8"/>
      <c r="M63" s="8"/>
      <c r="N63" s="8"/>
      <c r="O63" s="8"/>
      <c r="P63" s="8"/>
      <c r="Q63" s="8"/>
      <c r="R63" s="8"/>
      <c r="S63" s="205"/>
      <c r="T63" s="9"/>
      <c r="U63" s="8"/>
      <c r="V63" s="8"/>
      <c r="W63" s="8"/>
      <c r="X63" s="8"/>
      <c r="Y63" s="8"/>
      <c r="Z63" s="8"/>
      <c r="AA63" s="8"/>
      <c r="AB63" s="8"/>
      <c r="AC63" s="205"/>
      <c r="AD63" s="9"/>
      <c r="AE63" s="7"/>
      <c r="AF63" s="8"/>
      <c r="AG63" s="8"/>
      <c r="AH63" s="8"/>
      <c r="AI63" s="8"/>
      <c r="AJ63" s="8"/>
      <c r="AK63" s="10"/>
      <c r="AL63" s="113"/>
      <c r="AM63" s="14"/>
      <c r="AN63" s="113"/>
      <c r="AO63" s="14"/>
      <c r="AP63" s="105"/>
      <c r="AQ63" s="109"/>
    </row>
    <row r="64" spans="3:43" x14ac:dyDescent="0.25">
      <c r="C64" s="7"/>
      <c r="D64" s="8"/>
      <c r="E64" s="8"/>
      <c r="F64" s="8"/>
      <c r="G64" s="8"/>
      <c r="H64" s="8"/>
      <c r="I64" s="8"/>
      <c r="J64" s="8"/>
      <c r="K64" s="8"/>
      <c r="L64" s="8"/>
      <c r="M64" s="8"/>
      <c r="N64" s="8"/>
      <c r="O64" s="8"/>
      <c r="P64" s="8"/>
      <c r="Q64" s="8"/>
      <c r="R64" s="8"/>
      <c r="S64" s="205"/>
      <c r="T64" s="9"/>
      <c r="U64" s="8"/>
      <c r="V64" s="8"/>
      <c r="W64" s="8"/>
      <c r="X64" s="8"/>
      <c r="Y64" s="8"/>
      <c r="Z64" s="8"/>
      <c r="AA64" s="8"/>
      <c r="AB64" s="8"/>
      <c r="AC64" s="205"/>
      <c r="AD64" s="9"/>
      <c r="AE64" s="7"/>
      <c r="AF64" s="8"/>
      <c r="AG64" s="8"/>
      <c r="AH64" s="8"/>
      <c r="AI64" s="8"/>
      <c r="AJ64" s="8"/>
      <c r="AK64" s="10"/>
      <c r="AL64" s="113"/>
      <c r="AM64" s="14"/>
      <c r="AN64" s="113"/>
      <c r="AO64" s="14"/>
      <c r="AP64" s="105"/>
      <c r="AQ64" s="109"/>
    </row>
    <row r="65" spans="3:43" x14ac:dyDescent="0.25">
      <c r="C65" s="7"/>
      <c r="D65" s="8"/>
      <c r="E65" s="8"/>
      <c r="F65" s="8"/>
      <c r="G65" s="8"/>
      <c r="H65" s="8"/>
      <c r="I65" s="8"/>
      <c r="J65" s="8"/>
      <c r="K65" s="8"/>
      <c r="L65" s="8"/>
      <c r="M65" s="8"/>
      <c r="N65" s="8"/>
      <c r="O65" s="8"/>
      <c r="P65" s="8"/>
      <c r="Q65" s="8"/>
      <c r="R65" s="8"/>
      <c r="S65" s="205"/>
      <c r="T65" s="9"/>
      <c r="U65" s="8"/>
      <c r="V65" s="8"/>
      <c r="W65" s="8"/>
      <c r="X65" s="8"/>
      <c r="Y65" s="8"/>
      <c r="Z65" s="8"/>
      <c r="AA65" s="8"/>
      <c r="AB65" s="8"/>
      <c r="AC65" s="205"/>
      <c r="AD65" s="9"/>
      <c r="AE65" s="7"/>
      <c r="AF65" s="8"/>
      <c r="AG65" s="8"/>
      <c r="AH65" s="8"/>
      <c r="AI65" s="8"/>
      <c r="AJ65" s="8"/>
      <c r="AK65" s="10"/>
      <c r="AL65" s="113"/>
      <c r="AM65" s="14"/>
      <c r="AN65" s="113"/>
      <c r="AO65" s="14"/>
      <c r="AP65" s="105"/>
      <c r="AQ65" s="109"/>
    </row>
    <row r="66" spans="3:43" x14ac:dyDescent="0.25">
      <c r="C66" s="7"/>
      <c r="D66" s="8"/>
      <c r="E66" s="8"/>
      <c r="F66" s="8"/>
      <c r="G66" s="8"/>
      <c r="H66" s="8"/>
      <c r="I66" s="8"/>
      <c r="J66" s="8"/>
      <c r="K66" s="8"/>
      <c r="L66" s="8"/>
      <c r="M66" s="8"/>
      <c r="N66" s="8"/>
      <c r="O66" s="8"/>
      <c r="P66" s="8"/>
      <c r="Q66" s="8"/>
      <c r="R66" s="8"/>
      <c r="S66" s="205"/>
      <c r="T66" s="9"/>
      <c r="U66" s="8"/>
      <c r="V66" s="8"/>
      <c r="W66" s="8"/>
      <c r="X66" s="8"/>
      <c r="Y66" s="8"/>
      <c r="Z66" s="8"/>
      <c r="AA66" s="8"/>
      <c r="AB66" s="8"/>
      <c r="AC66" s="205"/>
      <c r="AD66" s="9"/>
      <c r="AE66" s="7"/>
      <c r="AF66" s="8"/>
      <c r="AG66" s="8"/>
      <c r="AH66" s="8"/>
      <c r="AI66" s="8"/>
      <c r="AJ66" s="8"/>
      <c r="AK66" s="10"/>
      <c r="AL66" s="113"/>
      <c r="AM66" s="14"/>
      <c r="AN66" s="113"/>
      <c r="AO66" s="14"/>
      <c r="AP66" s="105"/>
      <c r="AQ66" s="109"/>
    </row>
    <row r="67" spans="3:43" x14ac:dyDescent="0.25">
      <c r="C67" s="7"/>
      <c r="D67" s="8"/>
      <c r="E67" s="8"/>
      <c r="F67" s="8"/>
      <c r="G67" s="8"/>
      <c r="H67" s="8"/>
      <c r="I67" s="8"/>
      <c r="J67" s="8"/>
      <c r="K67" s="8"/>
      <c r="L67" s="8"/>
      <c r="M67" s="8"/>
      <c r="N67" s="8"/>
      <c r="O67" s="8"/>
      <c r="P67" s="8"/>
      <c r="Q67" s="8"/>
      <c r="R67" s="8"/>
      <c r="S67" s="205"/>
      <c r="T67" s="9"/>
      <c r="U67" s="8"/>
      <c r="V67" s="8"/>
      <c r="W67" s="8"/>
      <c r="X67" s="8"/>
      <c r="Y67" s="8"/>
      <c r="Z67" s="8"/>
      <c r="AA67" s="8"/>
      <c r="AB67" s="8"/>
      <c r="AC67" s="205"/>
      <c r="AD67" s="9"/>
      <c r="AE67" s="7"/>
      <c r="AF67" s="8"/>
      <c r="AG67" s="8"/>
      <c r="AH67" s="8"/>
      <c r="AI67" s="8"/>
      <c r="AJ67" s="8"/>
      <c r="AK67" s="10"/>
      <c r="AL67" s="113"/>
      <c r="AM67" s="14"/>
      <c r="AN67" s="113"/>
      <c r="AO67" s="14"/>
      <c r="AP67" s="105"/>
      <c r="AQ67" s="109"/>
    </row>
    <row r="68" spans="3:43" x14ac:dyDescent="0.25">
      <c r="C68" s="7"/>
      <c r="D68" s="8"/>
      <c r="E68" s="8"/>
      <c r="F68" s="8"/>
      <c r="G68" s="8"/>
      <c r="H68" s="8"/>
      <c r="I68" s="8"/>
      <c r="J68" s="8"/>
      <c r="K68" s="8"/>
      <c r="L68" s="8"/>
      <c r="M68" s="8"/>
      <c r="N68" s="8"/>
      <c r="O68" s="8"/>
      <c r="P68" s="8"/>
      <c r="Q68" s="8"/>
      <c r="R68" s="8"/>
      <c r="S68" s="205"/>
      <c r="T68" s="9"/>
      <c r="U68" s="8"/>
      <c r="V68" s="8"/>
      <c r="W68" s="8"/>
      <c r="X68" s="8"/>
      <c r="Y68" s="8"/>
      <c r="Z68" s="8"/>
      <c r="AA68" s="8"/>
      <c r="AB68" s="8"/>
      <c r="AC68" s="205"/>
      <c r="AD68" s="9"/>
      <c r="AE68" s="7"/>
      <c r="AF68" s="8"/>
      <c r="AG68" s="8"/>
      <c r="AH68" s="8"/>
      <c r="AI68" s="8"/>
      <c r="AJ68" s="8"/>
      <c r="AK68" s="10"/>
      <c r="AL68" s="113"/>
      <c r="AM68" s="14"/>
      <c r="AN68" s="113"/>
      <c r="AO68" s="14"/>
      <c r="AP68" s="105"/>
      <c r="AQ68" s="109"/>
    </row>
    <row r="69" spans="3:43" x14ac:dyDescent="0.25">
      <c r="C69" s="7"/>
      <c r="D69" s="8"/>
      <c r="E69" s="8"/>
      <c r="F69" s="8"/>
      <c r="G69" s="8"/>
      <c r="H69" s="8"/>
      <c r="I69" s="8"/>
      <c r="J69" s="8"/>
      <c r="K69" s="8"/>
      <c r="L69" s="8"/>
      <c r="M69" s="8"/>
      <c r="N69" s="8"/>
      <c r="O69" s="8"/>
      <c r="P69" s="8"/>
      <c r="Q69" s="8"/>
      <c r="R69" s="8"/>
      <c r="S69" s="205"/>
      <c r="T69" s="9"/>
      <c r="U69" s="8"/>
      <c r="V69" s="8"/>
      <c r="W69" s="8"/>
      <c r="X69" s="8"/>
      <c r="Y69" s="8"/>
      <c r="Z69" s="8"/>
      <c r="AA69" s="8"/>
      <c r="AB69" s="8"/>
      <c r="AC69" s="205"/>
      <c r="AD69" s="9"/>
      <c r="AE69" s="7"/>
      <c r="AF69" s="8"/>
      <c r="AG69" s="8"/>
      <c r="AH69" s="8"/>
      <c r="AI69" s="8"/>
      <c r="AJ69" s="8"/>
      <c r="AK69" s="10"/>
      <c r="AL69" s="113"/>
      <c r="AM69" s="14"/>
      <c r="AN69" s="113"/>
      <c r="AO69" s="14"/>
      <c r="AP69" s="105"/>
      <c r="AQ69" s="109"/>
    </row>
    <row r="70" spans="3:43" x14ac:dyDescent="0.25">
      <c r="C70" s="7"/>
      <c r="D70" s="8"/>
      <c r="E70" s="8"/>
      <c r="F70" s="8"/>
      <c r="G70" s="8"/>
      <c r="H70" s="8"/>
      <c r="I70" s="8"/>
      <c r="J70" s="8"/>
      <c r="K70" s="8"/>
      <c r="L70" s="8"/>
      <c r="M70" s="8"/>
      <c r="N70" s="8"/>
      <c r="O70" s="8"/>
      <c r="P70" s="8"/>
      <c r="Q70" s="8"/>
      <c r="R70" s="8"/>
      <c r="S70" s="205"/>
      <c r="T70" s="9"/>
      <c r="U70" s="8"/>
      <c r="V70" s="8"/>
      <c r="W70" s="8"/>
      <c r="X70" s="8"/>
      <c r="Y70" s="8"/>
      <c r="Z70" s="8"/>
      <c r="AA70" s="8"/>
      <c r="AB70" s="8"/>
      <c r="AC70" s="205"/>
      <c r="AD70" s="9"/>
      <c r="AE70" s="7"/>
      <c r="AF70" s="8"/>
      <c r="AG70" s="8"/>
      <c r="AH70" s="8"/>
      <c r="AI70" s="8"/>
      <c r="AJ70" s="8"/>
      <c r="AK70" s="10"/>
      <c r="AL70" s="113"/>
      <c r="AM70" s="14"/>
      <c r="AN70" s="113"/>
      <c r="AO70" s="14"/>
      <c r="AP70" s="105"/>
      <c r="AQ70" s="109"/>
    </row>
    <row r="71" spans="3:43" x14ac:dyDescent="0.25">
      <c r="C71" s="7"/>
      <c r="D71" s="8"/>
      <c r="E71" s="8"/>
      <c r="F71" s="8"/>
      <c r="G71" s="8"/>
      <c r="H71" s="8"/>
      <c r="I71" s="8"/>
      <c r="J71" s="8"/>
      <c r="K71" s="8"/>
      <c r="L71" s="8"/>
      <c r="M71" s="8"/>
      <c r="N71" s="8"/>
      <c r="O71" s="8"/>
      <c r="P71" s="8"/>
      <c r="Q71" s="8"/>
      <c r="R71" s="8"/>
      <c r="S71" s="205"/>
      <c r="T71" s="9"/>
      <c r="U71" s="8"/>
      <c r="V71" s="8"/>
      <c r="W71" s="8"/>
      <c r="X71" s="8"/>
      <c r="Y71" s="8"/>
      <c r="Z71" s="8"/>
      <c r="AA71" s="8"/>
      <c r="AB71" s="8"/>
      <c r="AC71" s="205"/>
      <c r="AD71" s="9"/>
      <c r="AE71" s="7"/>
      <c r="AF71" s="8"/>
      <c r="AG71" s="8"/>
      <c r="AH71" s="8"/>
      <c r="AI71" s="8"/>
      <c r="AJ71" s="8"/>
      <c r="AK71" s="10"/>
      <c r="AL71" s="113"/>
      <c r="AM71" s="14"/>
      <c r="AN71" s="113"/>
      <c r="AO71" s="14"/>
      <c r="AP71" s="105"/>
      <c r="AQ71" s="109"/>
    </row>
    <row r="72" spans="3:43" x14ac:dyDescent="0.25">
      <c r="C72" s="7"/>
      <c r="D72" s="8"/>
      <c r="E72" s="8"/>
      <c r="F72" s="8"/>
      <c r="G72" s="8"/>
      <c r="H72" s="8"/>
      <c r="I72" s="8"/>
      <c r="J72" s="8"/>
      <c r="K72" s="8"/>
      <c r="L72" s="8"/>
      <c r="M72" s="8"/>
      <c r="N72" s="8"/>
      <c r="O72" s="8"/>
      <c r="P72" s="8"/>
      <c r="Q72" s="8"/>
      <c r="R72" s="8"/>
      <c r="S72" s="205"/>
      <c r="T72" s="9"/>
      <c r="U72" s="8"/>
      <c r="V72" s="8"/>
      <c r="W72" s="8"/>
      <c r="X72" s="8"/>
      <c r="Y72" s="8"/>
      <c r="Z72" s="8"/>
      <c r="AA72" s="8"/>
      <c r="AB72" s="8"/>
      <c r="AC72" s="205"/>
      <c r="AD72" s="9"/>
      <c r="AE72" s="7"/>
      <c r="AF72" s="8"/>
      <c r="AG72" s="8"/>
      <c r="AH72" s="8"/>
      <c r="AI72" s="8"/>
      <c r="AJ72" s="8"/>
      <c r="AK72" s="10"/>
      <c r="AL72" s="113"/>
      <c r="AM72" s="14"/>
      <c r="AN72" s="113"/>
      <c r="AO72" s="14"/>
      <c r="AP72" s="105"/>
      <c r="AQ72" s="109"/>
    </row>
    <row r="73" spans="3:43" x14ac:dyDescent="0.25">
      <c r="C73" s="7"/>
      <c r="D73" s="8"/>
      <c r="E73" s="8"/>
      <c r="F73" s="8"/>
      <c r="G73" s="8"/>
      <c r="H73" s="8"/>
      <c r="I73" s="8"/>
      <c r="J73" s="8"/>
      <c r="K73" s="8"/>
      <c r="L73" s="8"/>
      <c r="M73" s="8"/>
      <c r="N73" s="8"/>
      <c r="O73" s="8"/>
      <c r="P73" s="8"/>
      <c r="Q73" s="8"/>
      <c r="R73" s="8"/>
      <c r="S73" s="205"/>
      <c r="T73" s="9"/>
      <c r="U73" s="8"/>
      <c r="V73" s="8"/>
      <c r="W73" s="8"/>
      <c r="X73" s="8"/>
      <c r="Y73" s="8"/>
      <c r="Z73" s="8"/>
      <c r="AA73" s="8"/>
      <c r="AB73" s="8"/>
      <c r="AC73" s="205"/>
      <c r="AD73" s="9"/>
      <c r="AE73" s="7"/>
      <c r="AF73" s="8"/>
      <c r="AG73" s="8"/>
      <c r="AH73" s="8"/>
      <c r="AI73" s="8"/>
      <c r="AJ73" s="8"/>
      <c r="AK73" s="10"/>
      <c r="AL73" s="113"/>
      <c r="AM73" s="14"/>
      <c r="AN73" s="113"/>
      <c r="AO73" s="14"/>
      <c r="AP73" s="105"/>
      <c r="AQ73" s="109"/>
    </row>
    <row r="74" spans="3:43" x14ac:dyDescent="0.25">
      <c r="C74" s="7"/>
      <c r="D74" s="8"/>
      <c r="E74" s="8"/>
      <c r="F74" s="8"/>
      <c r="G74" s="8"/>
      <c r="H74" s="8"/>
      <c r="I74" s="8"/>
      <c r="J74" s="8"/>
      <c r="K74" s="8"/>
      <c r="L74" s="8"/>
      <c r="M74" s="8"/>
      <c r="N74" s="8"/>
      <c r="O74" s="8"/>
      <c r="P74" s="8"/>
      <c r="Q74" s="8"/>
      <c r="R74" s="8"/>
      <c r="S74" s="205"/>
      <c r="T74" s="9"/>
      <c r="U74" s="8"/>
      <c r="V74" s="8"/>
      <c r="W74" s="8"/>
      <c r="X74" s="8"/>
      <c r="Y74" s="8"/>
      <c r="Z74" s="8"/>
      <c r="AA74" s="8"/>
      <c r="AB74" s="8"/>
      <c r="AC74" s="205"/>
      <c r="AD74" s="9"/>
      <c r="AE74" s="7"/>
      <c r="AF74" s="8"/>
      <c r="AG74" s="8"/>
      <c r="AH74" s="8"/>
      <c r="AI74" s="8"/>
      <c r="AJ74" s="8"/>
      <c r="AK74" s="10"/>
      <c r="AL74" s="113"/>
      <c r="AM74" s="14"/>
      <c r="AN74" s="113"/>
      <c r="AO74" s="14"/>
      <c r="AP74" s="105"/>
      <c r="AQ74" s="109"/>
    </row>
    <row r="75" spans="3:43" x14ac:dyDescent="0.25">
      <c r="C75" s="7"/>
      <c r="D75" s="8"/>
      <c r="E75" s="8"/>
      <c r="F75" s="8"/>
      <c r="G75" s="8"/>
      <c r="H75" s="8"/>
      <c r="I75" s="8"/>
      <c r="J75" s="8"/>
      <c r="K75" s="8"/>
      <c r="L75" s="8"/>
      <c r="M75" s="8"/>
      <c r="N75" s="8"/>
      <c r="O75" s="8"/>
      <c r="P75" s="8"/>
      <c r="Q75" s="8"/>
      <c r="R75" s="8"/>
      <c r="S75" s="205"/>
      <c r="T75" s="9"/>
      <c r="U75" s="8"/>
      <c r="V75" s="8"/>
      <c r="W75" s="8"/>
      <c r="X75" s="8"/>
      <c r="Y75" s="8"/>
      <c r="Z75" s="8"/>
      <c r="AA75" s="8"/>
      <c r="AB75" s="8"/>
      <c r="AC75" s="205"/>
      <c r="AD75" s="9"/>
      <c r="AE75" s="7"/>
      <c r="AF75" s="8"/>
      <c r="AG75" s="8"/>
      <c r="AH75" s="8"/>
      <c r="AI75" s="8"/>
      <c r="AJ75" s="8"/>
      <c r="AK75" s="10"/>
      <c r="AL75" s="113"/>
      <c r="AM75" s="14"/>
      <c r="AN75" s="113"/>
      <c r="AO75" s="14"/>
      <c r="AP75" s="105"/>
      <c r="AQ75" s="109"/>
    </row>
    <row r="76" spans="3:43" x14ac:dyDescent="0.25">
      <c r="C76" s="7"/>
      <c r="D76" s="8"/>
      <c r="E76" s="8"/>
      <c r="F76" s="8"/>
      <c r="G76" s="8"/>
      <c r="H76" s="8"/>
      <c r="I76" s="8"/>
      <c r="J76" s="8"/>
      <c r="K76" s="8"/>
      <c r="L76" s="8"/>
      <c r="M76" s="8"/>
      <c r="N76" s="8"/>
      <c r="O76" s="8"/>
      <c r="P76" s="8"/>
      <c r="Q76" s="8"/>
      <c r="R76" s="8"/>
      <c r="S76" s="205"/>
      <c r="T76" s="9"/>
      <c r="U76" s="8"/>
      <c r="V76" s="8"/>
      <c r="W76" s="8"/>
      <c r="X76" s="8"/>
      <c r="Y76" s="8"/>
      <c r="Z76" s="8"/>
      <c r="AA76" s="8"/>
      <c r="AB76" s="8"/>
      <c r="AC76" s="205"/>
      <c r="AD76" s="9"/>
      <c r="AE76" s="7"/>
      <c r="AF76" s="8"/>
      <c r="AG76" s="8"/>
      <c r="AH76" s="8"/>
      <c r="AI76" s="8"/>
      <c r="AJ76" s="8"/>
      <c r="AK76" s="10"/>
      <c r="AL76" s="113"/>
      <c r="AM76" s="14"/>
      <c r="AN76" s="113"/>
      <c r="AO76" s="14"/>
      <c r="AP76" s="105"/>
      <c r="AQ76" s="109"/>
    </row>
    <row r="77" spans="3:43" x14ac:dyDescent="0.25">
      <c r="C77" s="7"/>
      <c r="D77" s="8"/>
      <c r="E77" s="8"/>
      <c r="F77" s="8"/>
      <c r="G77" s="8"/>
      <c r="H77" s="8"/>
      <c r="I77" s="8"/>
      <c r="J77" s="8"/>
      <c r="K77" s="8"/>
      <c r="L77" s="8"/>
      <c r="M77" s="8"/>
      <c r="N77" s="8"/>
      <c r="O77" s="8"/>
      <c r="P77" s="8"/>
      <c r="Q77" s="8"/>
      <c r="R77" s="8"/>
      <c r="S77" s="205"/>
      <c r="T77" s="9"/>
      <c r="U77" s="8"/>
      <c r="V77" s="8"/>
      <c r="W77" s="8"/>
      <c r="X77" s="8"/>
      <c r="Y77" s="8"/>
      <c r="Z77" s="8"/>
      <c r="AA77" s="8"/>
      <c r="AB77" s="8"/>
      <c r="AC77" s="205"/>
      <c r="AD77" s="9"/>
      <c r="AE77" s="7"/>
      <c r="AF77" s="8"/>
      <c r="AG77" s="8"/>
      <c r="AH77" s="8"/>
      <c r="AI77" s="8"/>
      <c r="AJ77" s="8"/>
      <c r="AK77" s="10"/>
      <c r="AL77" s="113"/>
      <c r="AM77" s="14"/>
      <c r="AN77" s="113"/>
      <c r="AO77" s="14"/>
      <c r="AP77" s="105"/>
      <c r="AQ77" s="109"/>
    </row>
    <row r="78" spans="3:43" x14ac:dyDescent="0.25">
      <c r="C78" s="7"/>
      <c r="D78" s="8"/>
      <c r="E78" s="8"/>
      <c r="F78" s="8"/>
      <c r="G78" s="8"/>
      <c r="H78" s="8"/>
      <c r="I78" s="8"/>
      <c r="J78" s="8"/>
      <c r="K78" s="8"/>
      <c r="L78" s="8"/>
      <c r="M78" s="8"/>
      <c r="N78" s="8"/>
      <c r="O78" s="8"/>
      <c r="P78" s="8"/>
      <c r="Q78" s="8"/>
      <c r="R78" s="8"/>
      <c r="S78" s="205"/>
      <c r="T78" s="9"/>
      <c r="U78" s="8"/>
      <c r="V78" s="8"/>
      <c r="W78" s="8"/>
      <c r="X78" s="8"/>
      <c r="Y78" s="8"/>
      <c r="Z78" s="8"/>
      <c r="AA78" s="8"/>
      <c r="AB78" s="8"/>
      <c r="AC78" s="205"/>
      <c r="AD78" s="9"/>
      <c r="AE78" s="7"/>
      <c r="AF78" s="8"/>
      <c r="AG78" s="8"/>
      <c r="AH78" s="8"/>
      <c r="AI78" s="8"/>
      <c r="AJ78" s="8"/>
      <c r="AK78" s="10"/>
      <c r="AL78" s="113"/>
      <c r="AM78" s="14"/>
      <c r="AN78" s="113"/>
      <c r="AO78" s="14"/>
      <c r="AP78" s="105"/>
      <c r="AQ78" s="109"/>
    </row>
    <row r="79" spans="3:43" x14ac:dyDescent="0.25">
      <c r="C79" s="7"/>
      <c r="D79" s="8"/>
      <c r="E79" s="8"/>
      <c r="F79" s="8"/>
      <c r="G79" s="8"/>
      <c r="H79" s="8"/>
      <c r="I79" s="8"/>
      <c r="J79" s="8"/>
      <c r="K79" s="8"/>
      <c r="L79" s="8"/>
      <c r="M79" s="8"/>
      <c r="N79" s="8"/>
      <c r="O79" s="8"/>
      <c r="P79" s="8"/>
      <c r="Q79" s="8"/>
      <c r="R79" s="8"/>
      <c r="S79" s="205"/>
      <c r="T79" s="9"/>
      <c r="U79" s="8"/>
      <c r="V79" s="8"/>
      <c r="W79" s="8"/>
      <c r="X79" s="8"/>
      <c r="Y79" s="8"/>
      <c r="Z79" s="8"/>
      <c r="AA79" s="8"/>
      <c r="AB79" s="8"/>
      <c r="AC79" s="205"/>
      <c r="AD79" s="9"/>
      <c r="AE79" s="7"/>
      <c r="AF79" s="8"/>
      <c r="AG79" s="8"/>
      <c r="AH79" s="8"/>
      <c r="AI79" s="8"/>
      <c r="AJ79" s="8"/>
      <c r="AK79" s="10"/>
      <c r="AL79" s="113"/>
      <c r="AM79" s="14"/>
      <c r="AN79" s="113"/>
      <c r="AO79" s="14"/>
      <c r="AP79" s="105"/>
      <c r="AQ79" s="109"/>
    </row>
    <row r="80" spans="3:43" x14ac:dyDescent="0.25">
      <c r="C80" s="7"/>
      <c r="D80" s="8"/>
      <c r="E80" s="8"/>
      <c r="F80" s="8"/>
      <c r="G80" s="8"/>
      <c r="H80" s="8"/>
      <c r="I80" s="8"/>
      <c r="J80" s="8"/>
      <c r="K80" s="8"/>
      <c r="L80" s="8"/>
      <c r="M80" s="8"/>
      <c r="N80" s="8"/>
      <c r="O80" s="8"/>
      <c r="P80" s="8"/>
      <c r="Q80" s="8"/>
      <c r="R80" s="8"/>
      <c r="S80" s="205"/>
      <c r="T80" s="9"/>
      <c r="U80" s="8"/>
      <c r="V80" s="8"/>
      <c r="W80" s="8"/>
      <c r="X80" s="8"/>
      <c r="Y80" s="8"/>
      <c r="Z80" s="8"/>
      <c r="AA80" s="8"/>
      <c r="AB80" s="8"/>
      <c r="AC80" s="205"/>
      <c r="AD80" s="9"/>
      <c r="AE80" s="7"/>
      <c r="AF80" s="8"/>
      <c r="AG80" s="8"/>
      <c r="AH80" s="8"/>
      <c r="AI80" s="8"/>
      <c r="AJ80" s="8"/>
      <c r="AK80" s="10"/>
      <c r="AL80" s="113"/>
      <c r="AM80" s="14"/>
      <c r="AN80" s="113"/>
      <c r="AO80" s="14"/>
      <c r="AP80" s="105"/>
      <c r="AQ80" s="109"/>
    </row>
    <row r="81" spans="3:43" x14ac:dyDescent="0.25">
      <c r="C81" s="7"/>
      <c r="D81" s="8"/>
      <c r="E81" s="8"/>
      <c r="F81" s="8"/>
      <c r="G81" s="8"/>
      <c r="H81" s="8"/>
      <c r="I81" s="8"/>
      <c r="J81" s="8"/>
      <c r="K81" s="8"/>
      <c r="L81" s="8"/>
      <c r="M81" s="8"/>
      <c r="N81" s="8"/>
      <c r="O81" s="8"/>
      <c r="P81" s="8"/>
      <c r="Q81" s="8"/>
      <c r="R81" s="8"/>
      <c r="S81" s="205"/>
      <c r="T81" s="9"/>
      <c r="U81" s="8"/>
      <c r="V81" s="8"/>
      <c r="W81" s="8"/>
      <c r="X81" s="8"/>
      <c r="Y81" s="8"/>
      <c r="Z81" s="8"/>
      <c r="AA81" s="8"/>
      <c r="AB81" s="8"/>
      <c r="AC81" s="205"/>
      <c r="AD81" s="9"/>
      <c r="AE81" s="7"/>
      <c r="AF81" s="8"/>
      <c r="AG81" s="8"/>
      <c r="AH81" s="8"/>
      <c r="AI81" s="8"/>
      <c r="AJ81" s="8"/>
      <c r="AK81" s="10"/>
      <c r="AL81" s="113"/>
      <c r="AM81" s="14"/>
      <c r="AN81" s="113"/>
      <c r="AO81" s="14"/>
      <c r="AP81" s="105"/>
      <c r="AQ81" s="109"/>
    </row>
    <row r="82" spans="3:43" x14ac:dyDescent="0.25">
      <c r="C82" s="7"/>
      <c r="D82" s="8"/>
      <c r="E82" s="8"/>
      <c r="F82" s="8"/>
      <c r="G82" s="8"/>
      <c r="H82" s="8"/>
      <c r="I82" s="8"/>
      <c r="J82" s="8"/>
      <c r="K82" s="8"/>
      <c r="L82" s="8"/>
      <c r="M82" s="8"/>
      <c r="N82" s="8"/>
      <c r="O82" s="8"/>
      <c r="P82" s="8"/>
      <c r="Q82" s="8"/>
      <c r="R82" s="8"/>
      <c r="S82" s="205"/>
      <c r="T82" s="9"/>
      <c r="U82" s="8"/>
      <c r="V82" s="8"/>
      <c r="W82" s="8"/>
      <c r="X82" s="8"/>
      <c r="Y82" s="8"/>
      <c r="Z82" s="8"/>
      <c r="AA82" s="8"/>
      <c r="AB82" s="8"/>
      <c r="AC82" s="205"/>
      <c r="AD82" s="9"/>
      <c r="AE82" s="7"/>
      <c r="AF82" s="8"/>
      <c r="AG82" s="8"/>
      <c r="AH82" s="8"/>
      <c r="AI82" s="8"/>
      <c r="AJ82" s="8"/>
      <c r="AK82" s="10"/>
      <c r="AL82" s="113"/>
      <c r="AM82" s="14"/>
      <c r="AN82" s="113"/>
      <c r="AO82" s="14"/>
      <c r="AP82" s="105"/>
      <c r="AQ82" s="109"/>
    </row>
    <row r="83" spans="3:43" x14ac:dyDescent="0.25">
      <c r="C83" s="7"/>
      <c r="D83" s="8"/>
      <c r="E83" s="8"/>
      <c r="F83" s="8"/>
      <c r="G83" s="8"/>
      <c r="H83" s="8"/>
      <c r="I83" s="8"/>
      <c r="J83" s="8"/>
      <c r="K83" s="8"/>
      <c r="L83" s="8"/>
      <c r="M83" s="8"/>
      <c r="N83" s="8"/>
      <c r="O83" s="8"/>
      <c r="P83" s="8"/>
      <c r="Q83" s="8"/>
      <c r="R83" s="8"/>
      <c r="S83" s="205"/>
      <c r="T83" s="9"/>
      <c r="U83" s="8"/>
      <c r="V83" s="8"/>
      <c r="W83" s="8"/>
      <c r="X83" s="8"/>
      <c r="Y83" s="8"/>
      <c r="Z83" s="8"/>
      <c r="AA83" s="8"/>
      <c r="AB83" s="8"/>
      <c r="AC83" s="205"/>
      <c r="AD83" s="9"/>
      <c r="AE83" s="7"/>
      <c r="AF83" s="8"/>
      <c r="AG83" s="8"/>
      <c r="AH83" s="8"/>
      <c r="AI83" s="8"/>
      <c r="AJ83" s="8"/>
      <c r="AK83" s="10"/>
      <c r="AL83" s="113"/>
      <c r="AM83" s="14"/>
      <c r="AN83" s="113"/>
      <c r="AO83" s="14"/>
      <c r="AP83" s="105"/>
      <c r="AQ83" s="109"/>
    </row>
    <row r="84" spans="3:43" x14ac:dyDescent="0.25">
      <c r="C84" s="7"/>
      <c r="D84" s="8"/>
      <c r="E84" s="8"/>
      <c r="F84" s="8"/>
      <c r="G84" s="8"/>
      <c r="H84" s="8"/>
      <c r="I84" s="8"/>
      <c r="J84" s="8"/>
      <c r="K84" s="8"/>
      <c r="L84" s="8"/>
      <c r="M84" s="8"/>
      <c r="N84" s="8"/>
      <c r="O84" s="8"/>
      <c r="P84" s="8"/>
      <c r="Q84" s="8"/>
      <c r="R84" s="8"/>
      <c r="S84" s="205"/>
      <c r="T84" s="9"/>
      <c r="U84" s="8"/>
      <c r="V84" s="8"/>
      <c r="W84" s="8"/>
      <c r="X84" s="8"/>
      <c r="Y84" s="8"/>
      <c r="Z84" s="8"/>
      <c r="AA84" s="8"/>
      <c r="AB84" s="8"/>
      <c r="AC84" s="205"/>
      <c r="AD84" s="9"/>
      <c r="AE84" s="7"/>
      <c r="AF84" s="8"/>
      <c r="AG84" s="8"/>
      <c r="AH84" s="8"/>
      <c r="AI84" s="8"/>
      <c r="AJ84" s="8"/>
      <c r="AK84" s="10"/>
      <c r="AL84" s="113"/>
      <c r="AM84" s="14"/>
      <c r="AN84" s="113"/>
      <c r="AO84" s="14"/>
      <c r="AP84" s="105"/>
      <c r="AQ84" s="109"/>
    </row>
    <row r="85" spans="3:43" x14ac:dyDescent="0.25">
      <c r="C85" s="7"/>
      <c r="D85" s="8"/>
      <c r="E85" s="8"/>
      <c r="F85" s="8"/>
      <c r="G85" s="8"/>
      <c r="H85" s="8"/>
      <c r="I85" s="8"/>
      <c r="J85" s="8"/>
      <c r="K85" s="8"/>
      <c r="L85" s="8"/>
      <c r="M85" s="8"/>
      <c r="N85" s="8"/>
      <c r="O85" s="8"/>
      <c r="P85" s="8"/>
      <c r="Q85" s="8"/>
      <c r="R85" s="8"/>
      <c r="S85" s="205"/>
      <c r="T85" s="9"/>
      <c r="U85" s="8"/>
      <c r="V85" s="8"/>
      <c r="W85" s="8"/>
      <c r="X85" s="8"/>
      <c r="Y85" s="8"/>
      <c r="Z85" s="8"/>
      <c r="AA85" s="8"/>
      <c r="AB85" s="8"/>
      <c r="AC85" s="205"/>
      <c r="AD85" s="9"/>
      <c r="AE85" s="7"/>
      <c r="AF85" s="8"/>
      <c r="AG85" s="8"/>
      <c r="AH85" s="8"/>
      <c r="AI85" s="8"/>
      <c r="AJ85" s="8"/>
      <c r="AK85" s="10"/>
      <c r="AL85" s="113"/>
      <c r="AM85" s="14"/>
      <c r="AN85" s="113"/>
      <c r="AO85" s="14"/>
      <c r="AP85" s="105"/>
      <c r="AQ85" s="109"/>
    </row>
    <row r="86" spans="3:43" x14ac:dyDescent="0.25">
      <c r="C86" s="7"/>
      <c r="D86" s="8"/>
      <c r="E86" s="8"/>
      <c r="F86" s="8"/>
      <c r="G86" s="8"/>
      <c r="H86" s="8"/>
      <c r="I86" s="8"/>
      <c r="J86" s="8"/>
      <c r="K86" s="8"/>
      <c r="L86" s="8"/>
      <c r="M86" s="8"/>
      <c r="N86" s="8"/>
      <c r="O86" s="8"/>
      <c r="P86" s="8"/>
      <c r="Q86" s="8"/>
      <c r="R86" s="8"/>
      <c r="S86" s="205"/>
      <c r="T86" s="9"/>
      <c r="U86" s="8"/>
      <c r="V86" s="8"/>
      <c r="W86" s="8"/>
      <c r="X86" s="8"/>
      <c r="Y86" s="8"/>
      <c r="Z86" s="8"/>
      <c r="AA86" s="8"/>
      <c r="AB86" s="8"/>
      <c r="AC86" s="205"/>
      <c r="AD86" s="9"/>
      <c r="AE86" s="7"/>
      <c r="AF86" s="8"/>
      <c r="AG86" s="8"/>
      <c r="AH86" s="8"/>
      <c r="AI86" s="8"/>
      <c r="AJ86" s="8"/>
      <c r="AK86" s="10"/>
      <c r="AL86" s="113"/>
      <c r="AM86" s="14"/>
      <c r="AN86" s="113"/>
      <c r="AO86" s="14"/>
      <c r="AP86" s="105"/>
      <c r="AQ86" s="109"/>
    </row>
    <row r="87" spans="3:43" x14ac:dyDescent="0.25">
      <c r="C87" s="7"/>
      <c r="D87" s="8"/>
      <c r="E87" s="8"/>
      <c r="F87" s="8"/>
      <c r="G87" s="8"/>
      <c r="H87" s="8"/>
      <c r="I87" s="8"/>
      <c r="J87" s="8"/>
      <c r="K87" s="8"/>
      <c r="L87" s="8"/>
      <c r="M87" s="8"/>
      <c r="N87" s="8"/>
      <c r="O87" s="8"/>
      <c r="P87" s="8"/>
      <c r="Q87" s="8"/>
      <c r="R87" s="8"/>
      <c r="S87" s="205"/>
      <c r="T87" s="9"/>
      <c r="U87" s="8"/>
      <c r="V87" s="8"/>
      <c r="W87" s="8"/>
      <c r="X87" s="8"/>
      <c r="Y87" s="8"/>
      <c r="Z87" s="8"/>
      <c r="AA87" s="8"/>
      <c r="AB87" s="8"/>
      <c r="AC87" s="205"/>
      <c r="AD87" s="9"/>
      <c r="AE87" s="7"/>
      <c r="AF87" s="8"/>
      <c r="AG87" s="8"/>
      <c r="AH87" s="8"/>
      <c r="AI87" s="8"/>
      <c r="AJ87" s="8"/>
      <c r="AK87" s="10"/>
      <c r="AL87" s="113"/>
      <c r="AM87" s="14"/>
      <c r="AN87" s="113"/>
      <c r="AO87" s="14"/>
      <c r="AP87" s="105"/>
      <c r="AQ87" s="109"/>
    </row>
    <row r="88" spans="3:43" x14ac:dyDescent="0.25">
      <c r="C88" s="7"/>
      <c r="D88" s="8"/>
      <c r="E88" s="8"/>
      <c r="F88" s="8"/>
      <c r="G88" s="8"/>
      <c r="H88" s="8"/>
      <c r="I88" s="8"/>
      <c r="J88" s="8"/>
      <c r="K88" s="8"/>
      <c r="L88" s="8"/>
      <c r="M88" s="8"/>
      <c r="N88" s="8"/>
      <c r="O88" s="8"/>
      <c r="P88" s="8"/>
      <c r="Q88" s="8"/>
      <c r="R88" s="8"/>
      <c r="S88" s="205"/>
      <c r="T88" s="9"/>
      <c r="U88" s="8"/>
      <c r="V88" s="8"/>
      <c r="W88" s="8"/>
      <c r="X88" s="8"/>
      <c r="Y88" s="8"/>
      <c r="Z88" s="8"/>
      <c r="AA88" s="8"/>
      <c r="AB88" s="8"/>
      <c r="AC88" s="205"/>
      <c r="AD88" s="9"/>
      <c r="AE88" s="7"/>
      <c r="AF88" s="8"/>
      <c r="AG88" s="8"/>
      <c r="AH88" s="8"/>
      <c r="AI88" s="8"/>
      <c r="AJ88" s="8"/>
      <c r="AK88" s="10"/>
      <c r="AL88" s="113"/>
      <c r="AM88" s="14"/>
      <c r="AN88" s="113"/>
      <c r="AO88" s="14"/>
      <c r="AP88" s="105"/>
      <c r="AQ88" s="109"/>
    </row>
    <row r="89" spans="3:43" x14ac:dyDescent="0.25">
      <c r="C89" s="7"/>
      <c r="D89" s="8"/>
      <c r="E89" s="8"/>
      <c r="F89" s="8"/>
      <c r="G89" s="8"/>
      <c r="H89" s="8"/>
      <c r="I89" s="8"/>
      <c r="J89" s="8"/>
      <c r="K89" s="8"/>
      <c r="L89" s="8"/>
      <c r="M89" s="8"/>
      <c r="N89" s="8"/>
      <c r="O89" s="8"/>
      <c r="P89" s="8"/>
      <c r="Q89" s="8"/>
      <c r="R89" s="8"/>
      <c r="S89" s="205"/>
      <c r="T89" s="9"/>
      <c r="U89" s="8"/>
      <c r="V89" s="8"/>
      <c r="W89" s="8"/>
      <c r="X89" s="8"/>
      <c r="Y89" s="8"/>
      <c r="Z89" s="8"/>
      <c r="AA89" s="8"/>
      <c r="AB89" s="8"/>
      <c r="AC89" s="205"/>
      <c r="AD89" s="9"/>
      <c r="AE89" s="7"/>
      <c r="AF89" s="8"/>
      <c r="AG89" s="8"/>
      <c r="AH89" s="8"/>
      <c r="AI89" s="8"/>
      <c r="AJ89" s="8"/>
      <c r="AK89" s="10"/>
      <c r="AL89" s="113"/>
      <c r="AM89" s="14"/>
      <c r="AN89" s="113"/>
      <c r="AO89" s="14"/>
      <c r="AP89" s="105"/>
      <c r="AQ89" s="109"/>
    </row>
    <row r="90" spans="3:43" x14ac:dyDescent="0.25">
      <c r="C90" s="7"/>
      <c r="D90" s="8"/>
      <c r="E90" s="8"/>
      <c r="F90" s="8"/>
      <c r="G90" s="8"/>
      <c r="H90" s="8"/>
      <c r="I90" s="8"/>
      <c r="J90" s="8"/>
      <c r="K90" s="8"/>
      <c r="L90" s="8"/>
      <c r="M90" s="8"/>
      <c r="N90" s="8"/>
      <c r="O90" s="8"/>
      <c r="P90" s="8"/>
      <c r="Q90" s="8"/>
      <c r="R90" s="8"/>
      <c r="S90" s="205"/>
      <c r="T90" s="9"/>
      <c r="U90" s="8"/>
      <c r="V90" s="8"/>
      <c r="W90" s="8"/>
      <c r="X90" s="8"/>
      <c r="Y90" s="8"/>
      <c r="Z90" s="8"/>
      <c r="AA90" s="8"/>
      <c r="AB90" s="8"/>
      <c r="AC90" s="205"/>
      <c r="AD90" s="9"/>
      <c r="AE90" s="7"/>
      <c r="AF90" s="8"/>
      <c r="AG90" s="8"/>
      <c r="AH90" s="8"/>
      <c r="AI90" s="8"/>
      <c r="AJ90" s="8"/>
      <c r="AK90" s="10"/>
      <c r="AL90" s="113"/>
      <c r="AM90" s="14"/>
      <c r="AN90" s="113"/>
      <c r="AO90" s="14"/>
      <c r="AP90" s="105"/>
      <c r="AQ90" s="109"/>
    </row>
    <row r="91" spans="3:43" x14ac:dyDescent="0.25">
      <c r="C91" s="7"/>
      <c r="D91" s="8"/>
      <c r="E91" s="8"/>
      <c r="F91" s="8"/>
      <c r="G91" s="8"/>
      <c r="H91" s="8"/>
      <c r="I91" s="8"/>
      <c r="J91" s="8"/>
      <c r="K91" s="8"/>
      <c r="L91" s="8"/>
      <c r="M91" s="8"/>
      <c r="N91" s="8"/>
      <c r="O91" s="8"/>
      <c r="P91" s="8"/>
      <c r="Q91" s="8"/>
      <c r="R91" s="8"/>
      <c r="S91" s="205"/>
      <c r="T91" s="9"/>
      <c r="U91" s="8"/>
      <c r="V91" s="8"/>
      <c r="W91" s="8"/>
      <c r="X91" s="8"/>
      <c r="Y91" s="8"/>
      <c r="Z91" s="8"/>
      <c r="AA91" s="8"/>
      <c r="AB91" s="8"/>
      <c r="AC91" s="205"/>
      <c r="AD91" s="9"/>
      <c r="AE91" s="7"/>
      <c r="AF91" s="8"/>
      <c r="AG91" s="8"/>
      <c r="AH91" s="8"/>
      <c r="AI91" s="8"/>
      <c r="AJ91" s="8"/>
      <c r="AK91" s="10"/>
      <c r="AL91" s="113"/>
      <c r="AM91" s="14"/>
      <c r="AN91" s="113"/>
      <c r="AO91" s="14"/>
      <c r="AP91" s="105"/>
      <c r="AQ91" s="109"/>
    </row>
    <row r="92" spans="3:43" x14ac:dyDescent="0.25">
      <c r="C92" s="7"/>
      <c r="D92" s="8"/>
      <c r="E92" s="8"/>
      <c r="F92" s="8"/>
      <c r="G92" s="8"/>
      <c r="H92" s="8"/>
      <c r="I92" s="8"/>
      <c r="J92" s="8"/>
      <c r="K92" s="8"/>
      <c r="L92" s="8"/>
      <c r="M92" s="8"/>
      <c r="N92" s="8"/>
      <c r="O92" s="8"/>
      <c r="P92" s="8"/>
      <c r="Q92" s="8"/>
      <c r="R92" s="8"/>
      <c r="S92" s="205"/>
      <c r="T92" s="9"/>
      <c r="U92" s="8"/>
      <c r="V92" s="8"/>
      <c r="W92" s="8"/>
      <c r="X92" s="8"/>
      <c r="Y92" s="8"/>
      <c r="Z92" s="8"/>
      <c r="AA92" s="8"/>
      <c r="AB92" s="8"/>
      <c r="AC92" s="205"/>
      <c r="AD92" s="9"/>
      <c r="AE92" s="7"/>
      <c r="AF92" s="8"/>
      <c r="AG92" s="8"/>
      <c r="AH92" s="8"/>
      <c r="AI92" s="8"/>
      <c r="AJ92" s="8"/>
      <c r="AK92" s="10"/>
      <c r="AL92" s="113"/>
      <c r="AM92" s="14"/>
      <c r="AN92" s="113"/>
      <c r="AO92" s="14"/>
      <c r="AP92" s="105"/>
      <c r="AQ92" s="109"/>
    </row>
    <row r="93" spans="3:43" x14ac:dyDescent="0.25">
      <c r="C93" s="7"/>
      <c r="D93" s="8"/>
      <c r="E93" s="8"/>
      <c r="F93" s="8"/>
      <c r="G93" s="8"/>
      <c r="H93" s="8"/>
      <c r="I93" s="8"/>
      <c r="J93" s="8"/>
      <c r="K93" s="8"/>
      <c r="L93" s="8"/>
      <c r="M93" s="8"/>
      <c r="N93" s="8"/>
      <c r="O93" s="8"/>
      <c r="P93" s="8"/>
      <c r="Q93" s="8"/>
      <c r="R93" s="8"/>
      <c r="S93" s="205"/>
      <c r="T93" s="9"/>
      <c r="U93" s="8"/>
      <c r="V93" s="8"/>
      <c r="W93" s="8"/>
      <c r="X93" s="8"/>
      <c r="Y93" s="8"/>
      <c r="Z93" s="8"/>
      <c r="AA93" s="8"/>
      <c r="AB93" s="8"/>
      <c r="AC93" s="205"/>
      <c r="AD93" s="9"/>
      <c r="AE93" s="7"/>
      <c r="AF93" s="8"/>
      <c r="AG93" s="8"/>
      <c r="AH93" s="8"/>
      <c r="AI93" s="8"/>
      <c r="AJ93" s="8"/>
      <c r="AK93" s="10"/>
      <c r="AL93" s="113"/>
      <c r="AM93" s="14"/>
      <c r="AN93" s="113"/>
      <c r="AO93" s="14"/>
      <c r="AP93" s="105"/>
      <c r="AQ93" s="109"/>
    </row>
    <row r="94" spans="3:43" x14ac:dyDescent="0.25">
      <c r="C94" s="7"/>
      <c r="D94" s="8"/>
      <c r="E94" s="8"/>
      <c r="F94" s="8"/>
      <c r="G94" s="8"/>
      <c r="H94" s="8"/>
      <c r="I94" s="8"/>
      <c r="J94" s="8"/>
      <c r="K94" s="8"/>
      <c r="L94" s="8"/>
      <c r="M94" s="8"/>
      <c r="N94" s="8"/>
      <c r="O94" s="8"/>
      <c r="P94" s="8"/>
      <c r="Q94" s="8"/>
      <c r="R94" s="8"/>
      <c r="S94" s="205"/>
      <c r="T94" s="9"/>
      <c r="U94" s="8"/>
      <c r="V94" s="8"/>
      <c r="W94" s="8"/>
      <c r="X94" s="8"/>
      <c r="Y94" s="8"/>
      <c r="Z94" s="8"/>
      <c r="AA94" s="8"/>
      <c r="AB94" s="8"/>
      <c r="AC94" s="205"/>
      <c r="AD94" s="9"/>
      <c r="AE94" s="7"/>
      <c r="AF94" s="8"/>
      <c r="AG94" s="8"/>
      <c r="AH94" s="8"/>
      <c r="AI94" s="8"/>
      <c r="AJ94" s="8"/>
      <c r="AK94" s="10"/>
      <c r="AL94" s="113"/>
      <c r="AM94" s="14"/>
      <c r="AN94" s="113"/>
      <c r="AO94" s="14"/>
      <c r="AP94" s="105"/>
      <c r="AQ94" s="109"/>
    </row>
    <row r="95" spans="3:43" x14ac:dyDescent="0.25">
      <c r="C95" s="7"/>
      <c r="D95" s="8"/>
      <c r="E95" s="8"/>
      <c r="F95" s="8"/>
      <c r="G95" s="8"/>
      <c r="H95" s="8"/>
      <c r="I95" s="8"/>
      <c r="J95" s="8"/>
      <c r="K95" s="8"/>
      <c r="L95" s="8"/>
      <c r="M95" s="8"/>
      <c r="N95" s="8"/>
      <c r="O95" s="8"/>
      <c r="P95" s="8"/>
      <c r="Q95" s="8"/>
      <c r="R95" s="8"/>
      <c r="S95" s="205"/>
      <c r="T95" s="9"/>
      <c r="U95" s="8"/>
      <c r="V95" s="8"/>
      <c r="W95" s="8"/>
      <c r="X95" s="8"/>
      <c r="Y95" s="8"/>
      <c r="Z95" s="8"/>
      <c r="AA95" s="8"/>
      <c r="AB95" s="8"/>
      <c r="AC95" s="205"/>
      <c r="AD95" s="9"/>
      <c r="AE95" s="7"/>
      <c r="AF95" s="8"/>
      <c r="AG95" s="8"/>
      <c r="AH95" s="8"/>
      <c r="AI95" s="8"/>
      <c r="AJ95" s="8"/>
      <c r="AK95" s="10"/>
      <c r="AL95" s="113"/>
      <c r="AM95" s="14"/>
      <c r="AN95" s="113"/>
      <c r="AO95" s="14"/>
      <c r="AP95" s="105"/>
      <c r="AQ95" s="109"/>
    </row>
    <row r="96" spans="3:43" x14ac:dyDescent="0.25">
      <c r="C96" s="7"/>
      <c r="D96" s="8"/>
      <c r="E96" s="8"/>
      <c r="F96" s="8"/>
      <c r="G96" s="8"/>
      <c r="H96" s="8"/>
      <c r="I96" s="8"/>
      <c r="J96" s="8"/>
      <c r="K96" s="8"/>
      <c r="L96" s="8"/>
      <c r="M96" s="8"/>
      <c r="N96" s="8"/>
      <c r="O96" s="8"/>
      <c r="P96" s="8"/>
      <c r="Q96" s="8"/>
      <c r="R96" s="8"/>
      <c r="S96" s="205"/>
      <c r="T96" s="9"/>
      <c r="U96" s="8"/>
      <c r="V96" s="8"/>
      <c r="W96" s="8"/>
      <c r="X96" s="8"/>
      <c r="Y96" s="8"/>
      <c r="Z96" s="8"/>
      <c r="AA96" s="8"/>
      <c r="AB96" s="8"/>
      <c r="AC96" s="205"/>
      <c r="AD96" s="9"/>
      <c r="AE96" s="7"/>
      <c r="AF96" s="8"/>
      <c r="AG96" s="8"/>
      <c r="AH96" s="8"/>
      <c r="AI96" s="8"/>
      <c r="AJ96" s="8"/>
      <c r="AK96" s="10"/>
      <c r="AL96" s="113"/>
      <c r="AM96" s="14"/>
      <c r="AN96" s="113"/>
      <c r="AO96" s="14"/>
      <c r="AP96" s="105"/>
      <c r="AQ96" s="109"/>
    </row>
    <row r="97" spans="3:43" x14ac:dyDescent="0.25">
      <c r="C97" s="7"/>
      <c r="D97" s="8"/>
      <c r="E97" s="8"/>
      <c r="F97" s="8"/>
      <c r="G97" s="8"/>
      <c r="H97" s="8"/>
      <c r="I97" s="8"/>
      <c r="J97" s="8"/>
      <c r="K97" s="8"/>
      <c r="L97" s="8"/>
      <c r="M97" s="8"/>
      <c r="N97" s="8"/>
      <c r="O97" s="8"/>
      <c r="P97" s="8"/>
      <c r="Q97" s="8"/>
      <c r="R97" s="8"/>
      <c r="S97" s="205"/>
      <c r="T97" s="9"/>
      <c r="U97" s="8"/>
      <c r="V97" s="8"/>
      <c r="W97" s="8"/>
      <c r="X97" s="8"/>
      <c r="Y97" s="8"/>
      <c r="Z97" s="8"/>
      <c r="AA97" s="8"/>
      <c r="AB97" s="8"/>
      <c r="AC97" s="205"/>
      <c r="AD97" s="9"/>
      <c r="AE97" s="7"/>
      <c r="AF97" s="8"/>
      <c r="AG97" s="8"/>
      <c r="AH97" s="8"/>
      <c r="AI97" s="8"/>
      <c r="AJ97" s="8"/>
      <c r="AK97" s="10"/>
      <c r="AL97" s="113"/>
      <c r="AM97" s="14"/>
      <c r="AN97" s="113"/>
      <c r="AO97" s="14"/>
      <c r="AP97" s="105"/>
      <c r="AQ97" s="109"/>
    </row>
    <row r="98" spans="3:43" x14ac:dyDescent="0.25">
      <c r="C98" s="12"/>
      <c r="D98" s="13"/>
      <c r="E98" s="13"/>
      <c r="F98" s="13"/>
      <c r="G98" s="13"/>
      <c r="H98" s="13"/>
      <c r="I98" s="13"/>
      <c r="J98" s="13"/>
      <c r="K98" s="13"/>
      <c r="L98" s="13"/>
      <c r="M98" s="13"/>
      <c r="N98" s="13"/>
      <c r="O98" s="13"/>
      <c r="P98" s="13"/>
      <c r="Q98" s="13"/>
      <c r="R98" s="13"/>
      <c r="S98" s="206"/>
      <c r="T98" s="14"/>
      <c r="U98" s="13"/>
      <c r="V98" s="13"/>
      <c r="W98" s="13"/>
      <c r="X98" s="13"/>
      <c r="Y98" s="13"/>
      <c r="Z98" s="13"/>
      <c r="AA98" s="13"/>
      <c r="AB98" s="13"/>
      <c r="AC98" s="206"/>
      <c r="AD98" s="14"/>
      <c r="AE98" s="12"/>
      <c r="AF98" s="13"/>
      <c r="AG98" s="13"/>
      <c r="AH98" s="13"/>
      <c r="AI98" s="13"/>
      <c r="AJ98" s="13"/>
      <c r="AK98" s="15"/>
      <c r="AL98" s="113"/>
      <c r="AM98" s="14"/>
      <c r="AN98" s="113"/>
      <c r="AO98" s="14"/>
      <c r="AP98" s="105"/>
      <c r="AQ98" s="109"/>
    </row>
    <row r="99" spans="3:43" x14ac:dyDescent="0.25">
      <c r="C99" s="12"/>
      <c r="D99" s="13"/>
      <c r="E99" s="13"/>
      <c r="F99" s="13"/>
      <c r="G99" s="13"/>
      <c r="H99" s="13"/>
      <c r="I99" s="13"/>
      <c r="J99" s="13"/>
      <c r="K99" s="13"/>
      <c r="L99" s="13"/>
      <c r="M99" s="13"/>
      <c r="N99" s="13"/>
      <c r="O99" s="13"/>
      <c r="P99" s="13"/>
      <c r="Q99" s="13"/>
      <c r="R99" s="13"/>
      <c r="S99" s="206"/>
      <c r="T99" s="14"/>
      <c r="U99" s="13"/>
      <c r="V99" s="13"/>
      <c r="W99" s="13"/>
      <c r="X99" s="13"/>
      <c r="Y99" s="13"/>
      <c r="Z99" s="13"/>
      <c r="AA99" s="13"/>
      <c r="AB99" s="13"/>
      <c r="AC99" s="206"/>
      <c r="AD99" s="14"/>
      <c r="AE99" s="12"/>
      <c r="AF99" s="13"/>
      <c r="AG99" s="13"/>
      <c r="AH99" s="13"/>
      <c r="AI99" s="13"/>
      <c r="AJ99" s="13"/>
      <c r="AK99" s="15"/>
      <c r="AL99" s="113"/>
      <c r="AM99" s="14"/>
      <c r="AN99" s="113"/>
      <c r="AO99" s="14"/>
      <c r="AP99" s="105"/>
      <c r="AQ99" s="109"/>
    </row>
    <row r="100" spans="3:43" x14ac:dyDescent="0.25">
      <c r="C100" s="12"/>
      <c r="D100" s="13"/>
      <c r="E100" s="13"/>
      <c r="F100" s="13"/>
      <c r="G100" s="13"/>
      <c r="H100" s="13"/>
      <c r="I100" s="13"/>
      <c r="J100" s="13"/>
      <c r="K100" s="13"/>
      <c r="L100" s="13"/>
      <c r="M100" s="13"/>
      <c r="N100" s="13"/>
      <c r="O100" s="13"/>
      <c r="P100" s="13"/>
      <c r="Q100" s="13"/>
      <c r="R100" s="13"/>
      <c r="S100" s="206"/>
      <c r="T100" s="14"/>
      <c r="U100" s="13"/>
      <c r="V100" s="13"/>
      <c r="W100" s="13"/>
      <c r="X100" s="13"/>
      <c r="Y100" s="13"/>
      <c r="Z100" s="13"/>
      <c r="AA100" s="13"/>
      <c r="AB100" s="13"/>
      <c r="AC100" s="206"/>
      <c r="AD100" s="14"/>
      <c r="AE100" s="12"/>
      <c r="AF100" s="13"/>
      <c r="AG100" s="13"/>
      <c r="AH100" s="13"/>
      <c r="AI100" s="13"/>
      <c r="AJ100" s="13"/>
      <c r="AK100" s="15"/>
      <c r="AL100" s="113"/>
      <c r="AM100" s="14"/>
      <c r="AN100" s="113"/>
      <c r="AO100" s="14"/>
      <c r="AP100" s="105"/>
      <c r="AQ100" s="109"/>
    </row>
    <row r="101" spans="3:43" x14ac:dyDescent="0.25">
      <c r="C101" s="12"/>
      <c r="D101" s="13"/>
      <c r="E101" s="13"/>
      <c r="F101" s="13"/>
      <c r="G101" s="13"/>
      <c r="H101" s="13"/>
      <c r="I101" s="13"/>
      <c r="J101" s="13"/>
      <c r="K101" s="13"/>
      <c r="L101" s="13"/>
      <c r="M101" s="13"/>
      <c r="N101" s="13"/>
      <c r="O101" s="13"/>
      <c r="P101" s="13"/>
      <c r="Q101" s="13"/>
      <c r="R101" s="13"/>
      <c r="S101" s="206"/>
      <c r="T101" s="14"/>
      <c r="U101" s="13"/>
      <c r="V101" s="13"/>
      <c r="W101" s="13"/>
      <c r="X101" s="13"/>
      <c r="Y101" s="13"/>
      <c r="Z101" s="13"/>
      <c r="AA101" s="13"/>
      <c r="AB101" s="13"/>
      <c r="AC101" s="206"/>
      <c r="AD101" s="14"/>
      <c r="AE101" s="12"/>
      <c r="AF101" s="13"/>
      <c r="AG101" s="13"/>
      <c r="AH101" s="13"/>
      <c r="AI101" s="13"/>
      <c r="AJ101" s="13"/>
      <c r="AK101" s="15"/>
      <c r="AL101" s="113"/>
      <c r="AM101" s="14"/>
      <c r="AN101" s="113"/>
      <c r="AO101" s="14"/>
      <c r="AP101" s="105"/>
      <c r="AQ101" s="109"/>
    </row>
    <row r="102" spans="3:43" x14ac:dyDescent="0.25">
      <c r="C102" s="12"/>
      <c r="D102" s="13"/>
      <c r="E102" s="13"/>
      <c r="F102" s="13"/>
      <c r="G102" s="13"/>
      <c r="H102" s="13"/>
      <c r="I102" s="13"/>
      <c r="J102" s="13"/>
      <c r="K102" s="13"/>
      <c r="L102" s="13"/>
      <c r="M102" s="13"/>
      <c r="N102" s="13"/>
      <c r="O102" s="13"/>
      <c r="P102" s="13"/>
      <c r="Q102" s="13"/>
      <c r="R102" s="13"/>
      <c r="S102" s="206"/>
      <c r="T102" s="14"/>
      <c r="U102" s="13"/>
      <c r="V102" s="13"/>
      <c r="W102" s="13"/>
      <c r="X102" s="13"/>
      <c r="Y102" s="13"/>
      <c r="Z102" s="13"/>
      <c r="AA102" s="13"/>
      <c r="AB102" s="13"/>
      <c r="AC102" s="206"/>
      <c r="AD102" s="14"/>
      <c r="AE102" s="12"/>
      <c r="AF102" s="13"/>
      <c r="AG102" s="13"/>
      <c r="AH102" s="13"/>
      <c r="AI102" s="13"/>
      <c r="AJ102" s="13"/>
      <c r="AK102" s="15"/>
      <c r="AL102" s="113"/>
      <c r="AM102" s="14"/>
      <c r="AN102" s="113"/>
      <c r="AO102" s="14"/>
      <c r="AP102" s="105"/>
      <c r="AQ102" s="109"/>
    </row>
    <row r="103" spans="3:43" x14ac:dyDescent="0.25">
      <c r="C103" s="12"/>
      <c r="D103" s="13"/>
      <c r="E103" s="13"/>
      <c r="F103" s="13"/>
      <c r="G103" s="13"/>
      <c r="H103" s="13"/>
      <c r="I103" s="13"/>
      <c r="J103" s="13"/>
      <c r="K103" s="13"/>
      <c r="L103" s="13"/>
      <c r="M103" s="13"/>
      <c r="N103" s="13"/>
      <c r="O103" s="13"/>
      <c r="P103" s="13"/>
      <c r="Q103" s="13"/>
      <c r="R103" s="13"/>
      <c r="S103" s="206"/>
      <c r="T103" s="14"/>
      <c r="U103" s="13"/>
      <c r="V103" s="13"/>
      <c r="W103" s="13"/>
      <c r="X103" s="13"/>
      <c r="Y103" s="13"/>
      <c r="Z103" s="13"/>
      <c r="AA103" s="13"/>
      <c r="AB103" s="13"/>
      <c r="AC103" s="206"/>
      <c r="AD103" s="14"/>
      <c r="AE103" s="12"/>
      <c r="AF103" s="13"/>
      <c r="AG103" s="13"/>
      <c r="AH103" s="13"/>
      <c r="AI103" s="13"/>
      <c r="AJ103" s="13"/>
      <c r="AK103" s="15"/>
      <c r="AL103" s="113"/>
      <c r="AM103" s="14"/>
      <c r="AN103" s="113"/>
      <c r="AO103" s="14"/>
      <c r="AP103" s="105"/>
      <c r="AQ103" s="109"/>
    </row>
    <row r="104" spans="3:43" x14ac:dyDescent="0.25">
      <c r="C104" s="12"/>
      <c r="D104" s="13"/>
      <c r="E104" s="13"/>
      <c r="F104" s="13"/>
      <c r="G104" s="13"/>
      <c r="H104" s="13"/>
      <c r="I104" s="13"/>
      <c r="J104" s="13"/>
      <c r="K104" s="13"/>
      <c r="L104" s="13"/>
      <c r="M104" s="13"/>
      <c r="N104" s="13"/>
      <c r="O104" s="13"/>
      <c r="P104" s="13"/>
      <c r="Q104" s="13"/>
      <c r="R104" s="13"/>
      <c r="S104" s="206"/>
      <c r="T104" s="14"/>
      <c r="U104" s="13"/>
      <c r="V104" s="13"/>
      <c r="W104" s="13"/>
      <c r="X104" s="13"/>
      <c r="Y104" s="13"/>
      <c r="Z104" s="13"/>
      <c r="AA104" s="13"/>
      <c r="AB104" s="13"/>
      <c r="AC104" s="206"/>
      <c r="AD104" s="14"/>
      <c r="AE104" s="12"/>
      <c r="AF104" s="13"/>
      <c r="AG104" s="13"/>
      <c r="AH104" s="13"/>
      <c r="AI104" s="13"/>
      <c r="AJ104" s="13"/>
      <c r="AK104" s="15"/>
      <c r="AL104" s="113"/>
      <c r="AM104" s="14"/>
      <c r="AN104" s="113"/>
      <c r="AO104" s="14"/>
      <c r="AP104" s="105"/>
      <c r="AQ104" s="109"/>
    </row>
    <row r="105" spans="3:43" x14ac:dyDescent="0.25">
      <c r="C105" s="12"/>
      <c r="D105" s="13"/>
      <c r="E105" s="13"/>
      <c r="F105" s="13"/>
      <c r="G105" s="13"/>
      <c r="H105" s="13"/>
      <c r="I105" s="13"/>
      <c r="J105" s="13"/>
      <c r="K105" s="13"/>
      <c r="L105" s="13"/>
      <c r="M105" s="13"/>
      <c r="N105" s="13"/>
      <c r="O105" s="13"/>
      <c r="P105" s="13"/>
      <c r="Q105" s="13"/>
      <c r="R105" s="13"/>
      <c r="S105" s="206"/>
      <c r="T105" s="14"/>
      <c r="U105" s="13"/>
      <c r="V105" s="13"/>
      <c r="W105" s="13"/>
      <c r="X105" s="13"/>
      <c r="Y105" s="13"/>
      <c r="Z105" s="13"/>
      <c r="AA105" s="13"/>
      <c r="AB105" s="13"/>
      <c r="AC105" s="206"/>
      <c r="AD105" s="14"/>
      <c r="AE105" s="12"/>
      <c r="AF105" s="13"/>
      <c r="AG105" s="13"/>
      <c r="AH105" s="13"/>
      <c r="AI105" s="13"/>
      <c r="AJ105" s="13"/>
      <c r="AK105" s="15"/>
      <c r="AL105" s="113"/>
      <c r="AM105" s="14"/>
      <c r="AN105" s="113"/>
      <c r="AO105" s="14"/>
      <c r="AP105" s="105"/>
      <c r="AQ105" s="109"/>
    </row>
    <row r="106" spans="3:43" x14ac:dyDescent="0.25">
      <c r="C106" s="12"/>
      <c r="D106" s="13"/>
      <c r="E106" s="13"/>
      <c r="F106" s="13"/>
      <c r="G106" s="13"/>
      <c r="H106" s="13"/>
      <c r="I106" s="13"/>
      <c r="J106" s="13"/>
      <c r="K106" s="13"/>
      <c r="L106" s="13"/>
      <c r="M106" s="13"/>
      <c r="N106" s="13"/>
      <c r="O106" s="13"/>
      <c r="P106" s="13"/>
      <c r="Q106" s="13"/>
      <c r="R106" s="13"/>
      <c r="S106" s="206"/>
      <c r="T106" s="14"/>
      <c r="U106" s="13"/>
      <c r="V106" s="13"/>
      <c r="W106" s="13"/>
      <c r="X106" s="13"/>
      <c r="Y106" s="13"/>
      <c r="Z106" s="13"/>
      <c r="AA106" s="13"/>
      <c r="AB106" s="13"/>
      <c r="AC106" s="206"/>
      <c r="AD106" s="14"/>
      <c r="AE106" s="12"/>
      <c r="AF106" s="13"/>
      <c r="AG106" s="13"/>
      <c r="AH106" s="13"/>
      <c r="AI106" s="13"/>
      <c r="AJ106" s="13"/>
      <c r="AK106" s="15"/>
      <c r="AL106" s="113"/>
      <c r="AM106" s="14"/>
      <c r="AN106" s="113"/>
      <c r="AO106" s="14"/>
      <c r="AP106" s="105"/>
      <c r="AQ106" s="109"/>
    </row>
    <row r="107" spans="3:43" x14ac:dyDescent="0.25">
      <c r="C107" s="12"/>
      <c r="D107" s="13"/>
      <c r="E107" s="13"/>
      <c r="F107" s="13"/>
      <c r="G107" s="13"/>
      <c r="H107" s="13"/>
      <c r="I107" s="13"/>
      <c r="J107" s="13"/>
      <c r="K107" s="13"/>
      <c r="L107" s="13"/>
      <c r="M107" s="13"/>
      <c r="N107" s="13"/>
      <c r="O107" s="13"/>
      <c r="P107" s="13"/>
      <c r="Q107" s="13"/>
      <c r="R107" s="13"/>
      <c r="S107" s="206"/>
      <c r="T107" s="14"/>
      <c r="U107" s="13"/>
      <c r="V107" s="13"/>
      <c r="W107" s="13"/>
      <c r="X107" s="13"/>
      <c r="Y107" s="13"/>
      <c r="Z107" s="13"/>
      <c r="AA107" s="13"/>
      <c r="AB107" s="13"/>
      <c r="AC107" s="206"/>
      <c r="AD107" s="14"/>
      <c r="AE107" s="12"/>
      <c r="AF107" s="13"/>
      <c r="AG107" s="13"/>
      <c r="AH107" s="13"/>
      <c r="AI107" s="13"/>
      <c r="AJ107" s="13"/>
      <c r="AK107" s="15"/>
      <c r="AL107" s="113"/>
      <c r="AM107" s="14"/>
      <c r="AN107" s="113"/>
      <c r="AO107" s="14"/>
      <c r="AP107" s="105"/>
      <c r="AQ107" s="109"/>
    </row>
    <row r="108" spans="3:43" x14ac:dyDescent="0.25">
      <c r="C108" s="12"/>
      <c r="D108" s="13"/>
      <c r="E108" s="13"/>
      <c r="F108" s="13"/>
      <c r="G108" s="13"/>
      <c r="H108" s="13"/>
      <c r="I108" s="13"/>
      <c r="J108" s="13"/>
      <c r="K108" s="13"/>
      <c r="L108" s="13"/>
      <c r="M108" s="13"/>
      <c r="N108" s="13"/>
      <c r="O108" s="13"/>
      <c r="P108" s="13"/>
      <c r="Q108" s="13"/>
      <c r="R108" s="13"/>
      <c r="S108" s="206"/>
      <c r="T108" s="14"/>
      <c r="U108" s="13"/>
      <c r="V108" s="13"/>
      <c r="W108" s="13"/>
      <c r="X108" s="13"/>
      <c r="Y108" s="13"/>
      <c r="Z108" s="13"/>
      <c r="AA108" s="13"/>
      <c r="AB108" s="13"/>
      <c r="AC108" s="206"/>
      <c r="AD108" s="14"/>
      <c r="AE108" s="12"/>
      <c r="AF108" s="13"/>
      <c r="AG108" s="13"/>
      <c r="AH108" s="13"/>
      <c r="AI108" s="13"/>
      <c r="AJ108" s="13"/>
      <c r="AK108" s="15"/>
      <c r="AL108" s="113"/>
      <c r="AM108" s="14"/>
      <c r="AN108" s="113"/>
      <c r="AO108" s="14"/>
      <c r="AP108" s="105"/>
      <c r="AQ108" s="109"/>
    </row>
    <row r="109" spans="3:43" x14ac:dyDescent="0.25">
      <c r="C109" s="12"/>
      <c r="D109" s="13"/>
      <c r="E109" s="13"/>
      <c r="F109" s="13"/>
      <c r="G109" s="13"/>
      <c r="H109" s="13"/>
      <c r="I109" s="13"/>
      <c r="J109" s="13"/>
      <c r="K109" s="13"/>
      <c r="L109" s="13"/>
      <c r="M109" s="13"/>
      <c r="N109" s="13"/>
      <c r="O109" s="13"/>
      <c r="P109" s="13"/>
      <c r="Q109" s="13"/>
      <c r="R109" s="13"/>
      <c r="S109" s="206"/>
      <c r="T109" s="14"/>
      <c r="U109" s="13"/>
      <c r="V109" s="13"/>
      <c r="W109" s="13"/>
      <c r="X109" s="13"/>
      <c r="Y109" s="13"/>
      <c r="Z109" s="13"/>
      <c r="AA109" s="13"/>
      <c r="AB109" s="13"/>
      <c r="AC109" s="206"/>
      <c r="AD109" s="14"/>
      <c r="AE109" s="12"/>
      <c r="AF109" s="13"/>
      <c r="AG109" s="13"/>
      <c r="AH109" s="13"/>
      <c r="AI109" s="13"/>
      <c r="AJ109" s="13"/>
      <c r="AK109" s="15"/>
      <c r="AL109" s="113"/>
      <c r="AM109" s="14"/>
      <c r="AN109" s="113"/>
      <c r="AO109" s="14"/>
      <c r="AP109" s="105"/>
      <c r="AQ109" s="109"/>
    </row>
    <row r="110" spans="3:43" x14ac:dyDescent="0.25">
      <c r="C110" s="12"/>
      <c r="D110" s="13"/>
      <c r="E110" s="13"/>
      <c r="F110" s="13"/>
      <c r="G110" s="13"/>
      <c r="H110" s="13"/>
      <c r="I110" s="13"/>
      <c r="J110" s="13"/>
      <c r="K110" s="13"/>
      <c r="L110" s="13"/>
      <c r="M110" s="13"/>
      <c r="N110" s="13"/>
      <c r="O110" s="13"/>
      <c r="P110" s="13"/>
      <c r="Q110" s="13"/>
      <c r="R110" s="13"/>
      <c r="S110" s="206"/>
      <c r="T110" s="14"/>
      <c r="U110" s="13"/>
      <c r="V110" s="13"/>
      <c r="W110" s="13"/>
      <c r="X110" s="13"/>
      <c r="Y110" s="13"/>
      <c r="Z110" s="13"/>
      <c r="AA110" s="13"/>
      <c r="AB110" s="13"/>
      <c r="AC110" s="206"/>
      <c r="AD110" s="14"/>
      <c r="AE110" s="12"/>
      <c r="AF110" s="13"/>
      <c r="AG110" s="13"/>
      <c r="AH110" s="13"/>
      <c r="AI110" s="13"/>
      <c r="AJ110" s="13"/>
      <c r="AK110" s="15"/>
      <c r="AL110" s="113"/>
      <c r="AM110" s="14"/>
      <c r="AN110" s="113"/>
      <c r="AO110" s="14"/>
      <c r="AP110" s="105"/>
      <c r="AQ110" s="109"/>
    </row>
    <row r="111" spans="3:43" x14ac:dyDescent="0.25">
      <c r="C111" s="12"/>
      <c r="D111" s="13"/>
      <c r="E111" s="13"/>
      <c r="F111" s="13"/>
      <c r="G111" s="13"/>
      <c r="H111" s="13"/>
      <c r="I111" s="13"/>
      <c r="J111" s="13"/>
      <c r="K111" s="13"/>
      <c r="L111" s="13"/>
      <c r="M111" s="13"/>
      <c r="N111" s="13"/>
      <c r="O111" s="13"/>
      <c r="P111" s="13"/>
      <c r="Q111" s="13"/>
      <c r="R111" s="13"/>
      <c r="S111" s="206"/>
      <c r="T111" s="14"/>
      <c r="U111" s="13"/>
      <c r="V111" s="13"/>
      <c r="W111" s="13"/>
      <c r="X111" s="13"/>
      <c r="Y111" s="13"/>
      <c r="Z111" s="13"/>
      <c r="AA111" s="13"/>
      <c r="AB111" s="13"/>
      <c r="AC111" s="206"/>
      <c r="AD111" s="14"/>
      <c r="AE111" s="12"/>
      <c r="AF111" s="13"/>
      <c r="AG111" s="13"/>
      <c r="AH111" s="13"/>
      <c r="AI111" s="13"/>
      <c r="AJ111" s="13"/>
      <c r="AK111" s="15"/>
      <c r="AL111" s="113"/>
      <c r="AM111" s="14"/>
      <c r="AN111" s="113"/>
      <c r="AO111" s="14"/>
      <c r="AP111" s="105"/>
      <c r="AQ111" s="109"/>
    </row>
    <row r="112" spans="3:43" x14ac:dyDescent="0.25">
      <c r="C112" s="12"/>
      <c r="D112" s="13"/>
      <c r="E112" s="13"/>
      <c r="F112" s="13"/>
      <c r="G112" s="13"/>
      <c r="H112" s="13"/>
      <c r="I112" s="13"/>
      <c r="J112" s="13"/>
      <c r="K112" s="13"/>
      <c r="L112" s="13"/>
      <c r="M112" s="13"/>
      <c r="N112" s="13"/>
      <c r="O112" s="13"/>
      <c r="P112" s="13"/>
      <c r="Q112" s="13"/>
      <c r="R112" s="13"/>
      <c r="S112" s="206"/>
      <c r="T112" s="14"/>
      <c r="U112" s="13"/>
      <c r="V112" s="13"/>
      <c r="W112" s="13"/>
      <c r="X112" s="13"/>
      <c r="Y112" s="13"/>
      <c r="Z112" s="13"/>
      <c r="AA112" s="13"/>
      <c r="AB112" s="13"/>
      <c r="AC112" s="206"/>
      <c r="AD112" s="14"/>
      <c r="AE112" s="12"/>
      <c r="AF112" s="13"/>
      <c r="AG112" s="13"/>
      <c r="AH112" s="13"/>
      <c r="AI112" s="13"/>
      <c r="AJ112" s="13"/>
      <c r="AK112" s="15"/>
      <c r="AL112" s="113"/>
      <c r="AM112" s="14"/>
      <c r="AN112" s="113"/>
      <c r="AO112" s="14"/>
      <c r="AP112" s="105"/>
      <c r="AQ112" s="109"/>
    </row>
    <row r="113" spans="3:43" x14ac:dyDescent="0.25">
      <c r="C113" s="12"/>
      <c r="D113" s="13"/>
      <c r="E113" s="13"/>
      <c r="F113" s="13"/>
      <c r="G113" s="13"/>
      <c r="H113" s="13"/>
      <c r="I113" s="13"/>
      <c r="J113" s="13"/>
      <c r="K113" s="13"/>
      <c r="L113" s="13"/>
      <c r="M113" s="13"/>
      <c r="N113" s="13"/>
      <c r="O113" s="13"/>
      <c r="P113" s="13"/>
      <c r="Q113" s="13"/>
      <c r="R113" s="13"/>
      <c r="S113" s="206"/>
      <c r="T113" s="14"/>
      <c r="U113" s="13"/>
      <c r="V113" s="13"/>
      <c r="W113" s="13"/>
      <c r="X113" s="13"/>
      <c r="Y113" s="13"/>
      <c r="Z113" s="13"/>
      <c r="AA113" s="13"/>
      <c r="AB113" s="13"/>
      <c r="AC113" s="206"/>
      <c r="AD113" s="14"/>
      <c r="AE113" s="12"/>
      <c r="AF113" s="13"/>
      <c r="AG113" s="13"/>
      <c r="AH113" s="13"/>
      <c r="AI113" s="13"/>
      <c r="AJ113" s="13"/>
      <c r="AK113" s="15"/>
      <c r="AL113" s="113"/>
      <c r="AM113" s="14"/>
      <c r="AN113" s="113"/>
      <c r="AO113" s="14"/>
      <c r="AP113" s="105"/>
      <c r="AQ113" s="109"/>
    </row>
    <row r="114" spans="3:43" x14ac:dyDescent="0.25">
      <c r="C114" s="12"/>
      <c r="D114" s="13"/>
      <c r="E114" s="13"/>
      <c r="F114" s="13"/>
      <c r="G114" s="13"/>
      <c r="H114" s="13"/>
      <c r="I114" s="13"/>
      <c r="J114" s="13"/>
      <c r="K114" s="13"/>
      <c r="L114" s="13"/>
      <c r="M114" s="13"/>
      <c r="N114" s="13"/>
      <c r="O114" s="13"/>
      <c r="P114" s="13"/>
      <c r="Q114" s="13"/>
      <c r="R114" s="13"/>
      <c r="S114" s="206"/>
      <c r="T114" s="14"/>
      <c r="U114" s="13"/>
      <c r="V114" s="13"/>
      <c r="W114" s="13"/>
      <c r="X114" s="13"/>
      <c r="Y114" s="13"/>
      <c r="Z114" s="13"/>
      <c r="AA114" s="13"/>
      <c r="AB114" s="13"/>
      <c r="AC114" s="206"/>
      <c r="AD114" s="14"/>
      <c r="AE114" s="12"/>
      <c r="AF114" s="13"/>
      <c r="AG114" s="13"/>
      <c r="AH114" s="13"/>
      <c r="AI114" s="13"/>
      <c r="AJ114" s="13"/>
      <c r="AK114" s="15"/>
      <c r="AL114" s="113"/>
      <c r="AM114" s="14"/>
      <c r="AN114" s="113"/>
      <c r="AO114" s="14"/>
      <c r="AP114" s="105"/>
      <c r="AQ114" s="109"/>
    </row>
    <row r="115" spans="3:43" x14ac:dyDescent="0.25">
      <c r="C115" s="12"/>
      <c r="D115" s="13"/>
      <c r="E115" s="13"/>
      <c r="F115" s="13"/>
      <c r="G115" s="13"/>
      <c r="H115" s="13"/>
      <c r="I115" s="13"/>
      <c r="J115" s="13"/>
      <c r="K115" s="13"/>
      <c r="L115" s="13"/>
      <c r="M115" s="13"/>
      <c r="N115" s="13"/>
      <c r="O115" s="13"/>
      <c r="P115" s="13"/>
      <c r="Q115" s="13"/>
      <c r="R115" s="13"/>
      <c r="S115" s="206"/>
      <c r="T115" s="14"/>
      <c r="U115" s="13"/>
      <c r="V115" s="13"/>
      <c r="W115" s="13"/>
      <c r="X115" s="13"/>
      <c r="Y115" s="13"/>
      <c r="Z115" s="13"/>
      <c r="AA115" s="13"/>
      <c r="AB115" s="13"/>
      <c r="AC115" s="206"/>
      <c r="AD115" s="14"/>
      <c r="AE115" s="12"/>
      <c r="AF115" s="13"/>
      <c r="AG115" s="13"/>
      <c r="AH115" s="13"/>
      <c r="AI115" s="13"/>
      <c r="AJ115" s="13"/>
      <c r="AK115" s="15"/>
      <c r="AL115" s="113"/>
      <c r="AM115" s="14"/>
      <c r="AN115" s="113"/>
      <c r="AO115" s="14"/>
      <c r="AP115" s="105"/>
      <c r="AQ115" s="109"/>
    </row>
    <row r="116" spans="3:43" x14ac:dyDescent="0.25">
      <c r="C116" s="12"/>
      <c r="D116" s="13"/>
      <c r="E116" s="13"/>
      <c r="F116" s="13"/>
      <c r="G116" s="13"/>
      <c r="H116" s="13"/>
      <c r="I116" s="13"/>
      <c r="J116" s="13"/>
      <c r="K116" s="13"/>
      <c r="L116" s="13"/>
      <c r="M116" s="13"/>
      <c r="N116" s="13"/>
      <c r="O116" s="13"/>
      <c r="P116" s="13"/>
      <c r="Q116" s="13"/>
      <c r="R116" s="13"/>
      <c r="S116" s="206"/>
      <c r="T116" s="14"/>
      <c r="U116" s="13"/>
      <c r="V116" s="13"/>
      <c r="W116" s="13"/>
      <c r="X116" s="13"/>
      <c r="Y116" s="13"/>
      <c r="Z116" s="13"/>
      <c r="AA116" s="13"/>
      <c r="AB116" s="13"/>
      <c r="AC116" s="206"/>
      <c r="AD116" s="14"/>
      <c r="AE116" s="12"/>
      <c r="AF116" s="13"/>
      <c r="AG116" s="13"/>
      <c r="AH116" s="13"/>
      <c r="AI116" s="13"/>
      <c r="AJ116" s="13"/>
      <c r="AK116" s="15"/>
      <c r="AL116" s="113"/>
      <c r="AM116" s="14"/>
      <c r="AN116" s="113"/>
      <c r="AO116" s="14"/>
      <c r="AP116" s="105"/>
      <c r="AQ116" s="109"/>
    </row>
    <row r="117" spans="3:43" x14ac:dyDescent="0.25">
      <c r="C117" s="12"/>
      <c r="D117" s="13"/>
      <c r="E117" s="13"/>
      <c r="F117" s="13"/>
      <c r="G117" s="13"/>
      <c r="H117" s="13"/>
      <c r="I117" s="13"/>
      <c r="J117" s="13"/>
      <c r="K117" s="13"/>
      <c r="L117" s="13"/>
      <c r="M117" s="13"/>
      <c r="N117" s="13"/>
      <c r="O117" s="13"/>
      <c r="P117" s="13"/>
      <c r="Q117" s="13"/>
      <c r="R117" s="13"/>
      <c r="S117" s="206"/>
      <c r="T117" s="14"/>
      <c r="U117" s="13"/>
      <c r="V117" s="13"/>
      <c r="W117" s="13"/>
      <c r="X117" s="13"/>
      <c r="Y117" s="13"/>
      <c r="Z117" s="13"/>
      <c r="AA117" s="13"/>
      <c r="AB117" s="13"/>
      <c r="AC117" s="206"/>
      <c r="AD117" s="14"/>
      <c r="AE117" s="12"/>
      <c r="AF117" s="13"/>
      <c r="AG117" s="13"/>
      <c r="AH117" s="13"/>
      <c r="AI117" s="13"/>
      <c r="AJ117" s="13"/>
      <c r="AK117" s="15"/>
      <c r="AL117" s="113"/>
      <c r="AM117" s="14"/>
      <c r="AN117" s="113"/>
      <c r="AO117" s="14"/>
      <c r="AP117" s="105"/>
      <c r="AQ117" s="109"/>
    </row>
    <row r="118" spans="3:43" x14ac:dyDescent="0.25">
      <c r="AL118" s="113"/>
      <c r="AM118" s="14"/>
      <c r="AN118" s="113"/>
      <c r="AO118" s="14"/>
      <c r="AP118" s="105"/>
      <c r="AQ118" s="109"/>
    </row>
    <row r="119" spans="3:43" x14ac:dyDescent="0.25">
      <c r="AL119" s="113"/>
      <c r="AM119" s="14"/>
      <c r="AN119" s="113"/>
      <c r="AO119" s="14"/>
      <c r="AP119" s="105"/>
      <c r="AQ119" s="109"/>
    </row>
    <row r="120" spans="3:43" x14ac:dyDescent="0.25">
      <c r="AL120" s="113"/>
      <c r="AM120" s="14"/>
      <c r="AN120" s="113"/>
      <c r="AO120" s="14"/>
      <c r="AP120" s="105"/>
      <c r="AQ120" s="109"/>
    </row>
    <row r="121" spans="3:43" x14ac:dyDescent="0.25">
      <c r="AL121" s="113"/>
      <c r="AM121" s="14"/>
      <c r="AN121" s="113"/>
      <c r="AO121" s="14"/>
      <c r="AP121" s="105"/>
      <c r="AQ121" s="109"/>
    </row>
    <row r="122" spans="3:43" x14ac:dyDescent="0.25">
      <c r="AL122" s="113"/>
      <c r="AM122" s="14"/>
      <c r="AN122" s="113"/>
      <c r="AO122" s="14"/>
      <c r="AP122" s="105"/>
      <c r="AQ122" s="109"/>
    </row>
    <row r="123" spans="3:43" x14ac:dyDescent="0.25">
      <c r="AL123" s="113"/>
      <c r="AM123" s="14"/>
      <c r="AN123" s="113"/>
      <c r="AO123" s="14"/>
      <c r="AP123" s="105"/>
      <c r="AQ123" s="109"/>
    </row>
    <row r="124" spans="3:43" x14ac:dyDescent="0.25">
      <c r="AL124" s="113"/>
      <c r="AM124" s="14"/>
      <c r="AN124" s="113"/>
      <c r="AO124" s="14"/>
      <c r="AP124" s="105"/>
      <c r="AQ124" s="109"/>
    </row>
    <row r="125" spans="3:43" x14ac:dyDescent="0.25">
      <c r="AL125" s="113"/>
      <c r="AM125" s="14"/>
      <c r="AN125" s="113"/>
      <c r="AO125" s="14"/>
      <c r="AP125" s="105"/>
      <c r="AQ125" s="109"/>
    </row>
    <row r="126" spans="3:43" x14ac:dyDescent="0.25">
      <c r="AL126" s="113"/>
      <c r="AM126" s="14"/>
      <c r="AN126" s="113"/>
      <c r="AO126" s="14"/>
      <c r="AP126" s="105"/>
      <c r="AQ126" s="109"/>
    </row>
    <row r="127" spans="3:43" x14ac:dyDescent="0.25">
      <c r="AL127" s="113"/>
      <c r="AM127" s="14"/>
      <c r="AN127" s="113"/>
      <c r="AO127" s="14"/>
      <c r="AP127" s="105"/>
      <c r="AQ127" s="109"/>
    </row>
    <row r="128" spans="3:43" x14ac:dyDescent="0.25">
      <c r="AL128" s="113"/>
      <c r="AM128" s="14"/>
      <c r="AN128" s="113"/>
      <c r="AO128" s="14"/>
      <c r="AP128" s="105"/>
      <c r="AQ128" s="109"/>
    </row>
    <row r="129" spans="38:43" x14ac:dyDescent="0.25">
      <c r="AL129" s="113"/>
      <c r="AM129" s="14"/>
      <c r="AN129" s="113"/>
      <c r="AO129" s="14"/>
      <c r="AP129" s="105"/>
      <c r="AQ129" s="109"/>
    </row>
    <row r="130" spans="38:43" x14ac:dyDescent="0.25">
      <c r="AL130" s="113"/>
      <c r="AM130" s="14"/>
      <c r="AN130" s="113"/>
      <c r="AO130" s="14"/>
      <c r="AP130" s="105"/>
      <c r="AQ130" s="109"/>
    </row>
    <row r="131" spans="38:43" x14ac:dyDescent="0.25">
      <c r="AL131" s="111"/>
      <c r="AM131" s="112"/>
      <c r="AN131" s="123"/>
      <c r="AO131" s="124"/>
      <c r="AP131" s="110"/>
      <c r="AQ131" s="112"/>
    </row>
    <row r="132" spans="38:43" x14ac:dyDescent="0.25">
      <c r="AN132" s="125"/>
      <c r="AO132" s="126"/>
    </row>
    <row r="133" spans="38:43" x14ac:dyDescent="0.25">
      <c r="AN133" s="125"/>
      <c r="AO133" s="126"/>
    </row>
    <row r="134" spans="38:43" x14ac:dyDescent="0.25">
      <c r="AN134" s="125"/>
      <c r="AO134" s="126"/>
    </row>
    <row r="135" spans="38:43" x14ac:dyDescent="0.25">
      <c r="AN135" s="125"/>
      <c r="AO135" s="126"/>
    </row>
    <row r="136" spans="38:43" x14ac:dyDescent="0.25">
      <c r="AN136" s="125"/>
      <c r="AO136" s="126"/>
    </row>
    <row r="137" spans="38:43" x14ac:dyDescent="0.25">
      <c r="AN137" s="125"/>
      <c r="AO137" s="126"/>
    </row>
    <row r="138" spans="38:43" x14ac:dyDescent="0.25">
      <c r="AN138" s="125"/>
      <c r="AO138" s="126"/>
    </row>
    <row r="139" spans="38:43" x14ac:dyDescent="0.25">
      <c r="AN139" s="125"/>
      <c r="AO139" s="126"/>
    </row>
    <row r="140" spans="38:43" x14ac:dyDescent="0.25">
      <c r="AN140" s="125"/>
      <c r="AO140" s="126"/>
    </row>
    <row r="141" spans="38:43" x14ac:dyDescent="0.25">
      <c r="AN141" s="125"/>
      <c r="AO141" s="126"/>
    </row>
    <row r="142" spans="38:43" x14ac:dyDescent="0.25">
      <c r="AN142" s="125"/>
      <c r="AO142" s="126"/>
    </row>
    <row r="143" spans="38:43" x14ac:dyDescent="0.25">
      <c r="AN143" s="125"/>
      <c r="AO143" s="126"/>
    </row>
    <row r="144" spans="38:43" x14ac:dyDescent="0.25">
      <c r="AN144" s="125"/>
      <c r="AO144" s="126"/>
    </row>
    <row r="145" spans="1:43" x14ac:dyDescent="0.25">
      <c r="AN145" s="125"/>
      <c r="AO145" s="126"/>
    </row>
    <row r="146" spans="1:43" s="102" customFormat="1" x14ac:dyDescent="0.25">
      <c r="A146" s="2"/>
      <c r="B146" s="2"/>
      <c r="C146"/>
      <c r="D146"/>
      <c r="E146"/>
      <c r="F146"/>
      <c r="G146"/>
      <c r="H146"/>
      <c r="I146"/>
      <c r="J146"/>
      <c r="K146"/>
      <c r="L146"/>
      <c r="M146"/>
      <c r="N146"/>
      <c r="O146"/>
      <c r="P146"/>
      <c r="Q146"/>
      <c r="R146"/>
      <c r="S146"/>
      <c r="T146" s="2"/>
      <c r="U146"/>
      <c r="V146"/>
      <c r="W146"/>
      <c r="X146"/>
      <c r="Y146"/>
      <c r="Z146"/>
      <c r="AA146"/>
      <c r="AB146"/>
      <c r="AC146" s="53"/>
      <c r="AD146" s="126"/>
      <c r="AE146"/>
      <c r="AF146"/>
      <c r="AG146"/>
      <c r="AH146"/>
      <c r="AI146"/>
      <c r="AJ146"/>
      <c r="AK146"/>
      <c r="AL146"/>
      <c r="AM146" s="2"/>
      <c r="AN146" s="125"/>
      <c r="AO146" s="126"/>
      <c r="AQ146" s="2"/>
    </row>
    <row r="147" spans="1:43" s="102" customFormat="1" x14ac:dyDescent="0.25">
      <c r="A147" s="2"/>
      <c r="B147" s="2"/>
      <c r="C147"/>
      <c r="D147"/>
      <c r="E147"/>
      <c r="F147"/>
      <c r="G147"/>
      <c r="H147"/>
      <c r="I147"/>
      <c r="J147"/>
      <c r="K147"/>
      <c r="L147"/>
      <c r="M147"/>
      <c r="N147"/>
      <c r="O147"/>
      <c r="P147"/>
      <c r="Q147"/>
      <c r="R147"/>
      <c r="S147"/>
      <c r="T147" s="2"/>
      <c r="U147"/>
      <c r="V147"/>
      <c r="W147"/>
      <c r="X147"/>
      <c r="Y147"/>
      <c r="Z147"/>
      <c r="AA147"/>
      <c r="AB147"/>
      <c r="AC147" s="53"/>
      <c r="AD147" s="126"/>
      <c r="AE147"/>
      <c r="AF147"/>
      <c r="AG147"/>
      <c r="AH147"/>
      <c r="AI147"/>
      <c r="AJ147"/>
      <c r="AK147"/>
      <c r="AL147"/>
      <c r="AM147" s="2"/>
      <c r="AN147" s="125"/>
      <c r="AO147" s="126"/>
      <c r="AQ147" s="2"/>
    </row>
    <row r="148" spans="1:43" s="102" customFormat="1" x14ac:dyDescent="0.25">
      <c r="A148" s="2"/>
      <c r="B148" s="2"/>
      <c r="C148"/>
      <c r="D148"/>
      <c r="E148"/>
      <c r="F148"/>
      <c r="G148"/>
      <c r="H148"/>
      <c r="I148"/>
      <c r="J148"/>
      <c r="K148"/>
      <c r="L148"/>
      <c r="M148"/>
      <c r="N148"/>
      <c r="O148"/>
      <c r="P148"/>
      <c r="Q148"/>
      <c r="R148"/>
      <c r="S148"/>
      <c r="T148" s="2"/>
      <c r="U148"/>
      <c r="V148"/>
      <c r="W148"/>
      <c r="X148"/>
      <c r="Y148"/>
      <c r="Z148"/>
      <c r="AA148"/>
      <c r="AB148"/>
      <c r="AC148" s="53"/>
      <c r="AD148" s="126"/>
      <c r="AE148"/>
      <c r="AF148"/>
      <c r="AG148"/>
      <c r="AH148"/>
      <c r="AI148"/>
      <c r="AJ148"/>
      <c r="AK148"/>
      <c r="AL148"/>
      <c r="AM148" s="2"/>
      <c r="AN148" s="125"/>
      <c r="AO148" s="126"/>
      <c r="AQ148" s="2"/>
    </row>
    <row r="149" spans="1:43" s="102" customFormat="1" x14ac:dyDescent="0.25">
      <c r="A149" s="2"/>
      <c r="B149" s="2"/>
      <c r="C149"/>
      <c r="D149"/>
      <c r="E149"/>
      <c r="F149"/>
      <c r="G149"/>
      <c r="H149"/>
      <c r="I149"/>
      <c r="J149"/>
      <c r="K149"/>
      <c r="L149"/>
      <c r="M149"/>
      <c r="N149"/>
      <c r="O149"/>
      <c r="P149"/>
      <c r="Q149"/>
      <c r="R149"/>
      <c r="S149"/>
      <c r="T149" s="2"/>
      <c r="U149"/>
      <c r="V149"/>
      <c r="W149"/>
      <c r="X149"/>
      <c r="Y149"/>
      <c r="Z149"/>
      <c r="AA149"/>
      <c r="AB149"/>
      <c r="AC149" s="53"/>
      <c r="AD149" s="126"/>
      <c r="AE149"/>
      <c r="AF149"/>
      <c r="AG149"/>
      <c r="AH149"/>
      <c r="AI149"/>
      <c r="AJ149"/>
      <c r="AK149"/>
      <c r="AL149"/>
      <c r="AM149" s="2"/>
      <c r="AN149" s="125"/>
      <c r="AO149" s="126"/>
      <c r="AQ149" s="2"/>
    </row>
    <row r="150" spans="1:43" s="102" customFormat="1" x14ac:dyDescent="0.25">
      <c r="A150" s="2"/>
      <c r="B150" s="2"/>
      <c r="C150"/>
      <c r="D150"/>
      <c r="E150"/>
      <c r="F150"/>
      <c r="G150"/>
      <c r="H150"/>
      <c r="I150"/>
      <c r="J150"/>
      <c r="K150"/>
      <c r="L150"/>
      <c r="M150"/>
      <c r="N150"/>
      <c r="O150"/>
      <c r="P150"/>
      <c r="Q150"/>
      <c r="R150"/>
      <c r="S150"/>
      <c r="T150" s="2"/>
      <c r="U150"/>
      <c r="V150"/>
      <c r="W150"/>
      <c r="X150"/>
      <c r="Y150"/>
      <c r="Z150"/>
      <c r="AA150"/>
      <c r="AB150"/>
      <c r="AC150" s="53"/>
      <c r="AD150" s="126"/>
      <c r="AE150"/>
      <c r="AF150"/>
      <c r="AG150"/>
      <c r="AH150"/>
      <c r="AI150"/>
      <c r="AJ150"/>
      <c r="AK150"/>
      <c r="AL150"/>
      <c r="AM150" s="2"/>
      <c r="AN150" s="125"/>
      <c r="AO150" s="126"/>
      <c r="AQ150" s="2"/>
    </row>
    <row r="151" spans="1:43" s="102" customFormat="1" x14ac:dyDescent="0.25">
      <c r="A151" s="2"/>
      <c r="B151" s="2"/>
      <c r="C151"/>
      <c r="D151"/>
      <c r="E151"/>
      <c r="F151"/>
      <c r="G151"/>
      <c r="H151"/>
      <c r="I151"/>
      <c r="J151"/>
      <c r="K151"/>
      <c r="L151"/>
      <c r="M151"/>
      <c r="N151"/>
      <c r="O151"/>
      <c r="P151"/>
      <c r="Q151"/>
      <c r="R151"/>
      <c r="S151"/>
      <c r="T151" s="2"/>
      <c r="U151"/>
      <c r="V151"/>
      <c r="W151"/>
      <c r="X151"/>
      <c r="Y151"/>
      <c r="Z151"/>
      <c r="AA151"/>
      <c r="AB151"/>
      <c r="AC151" s="53"/>
      <c r="AD151" s="126"/>
      <c r="AE151"/>
      <c r="AF151"/>
      <c r="AG151"/>
      <c r="AH151"/>
      <c r="AI151"/>
      <c r="AJ151"/>
      <c r="AK151"/>
      <c r="AL151"/>
      <c r="AM151" s="2"/>
      <c r="AN151" s="125"/>
      <c r="AO151" s="126"/>
      <c r="AQ151" s="2"/>
    </row>
    <row r="152" spans="1:43" s="102" customFormat="1" x14ac:dyDescent="0.25">
      <c r="A152" s="2"/>
      <c r="B152" s="2"/>
      <c r="C152"/>
      <c r="D152"/>
      <c r="E152"/>
      <c r="F152"/>
      <c r="G152"/>
      <c r="H152"/>
      <c r="I152"/>
      <c r="J152"/>
      <c r="K152"/>
      <c r="L152"/>
      <c r="M152"/>
      <c r="N152"/>
      <c r="O152"/>
      <c r="P152"/>
      <c r="Q152"/>
      <c r="R152"/>
      <c r="S152"/>
      <c r="T152" s="2"/>
      <c r="U152"/>
      <c r="V152"/>
      <c r="W152"/>
      <c r="X152"/>
      <c r="Y152"/>
      <c r="Z152"/>
      <c r="AA152"/>
      <c r="AB152"/>
      <c r="AC152" s="53"/>
      <c r="AD152" s="126"/>
      <c r="AE152"/>
      <c r="AF152"/>
      <c r="AG152"/>
      <c r="AH152"/>
      <c r="AI152"/>
      <c r="AJ152"/>
      <c r="AK152"/>
      <c r="AL152"/>
      <c r="AM152" s="2"/>
      <c r="AN152" s="125"/>
      <c r="AO152" s="126"/>
      <c r="AQ152" s="2"/>
    </row>
    <row r="153" spans="1:43" s="102" customFormat="1" x14ac:dyDescent="0.25">
      <c r="A153" s="2"/>
      <c r="B153" s="2"/>
      <c r="C153"/>
      <c r="D153"/>
      <c r="E153"/>
      <c r="F153"/>
      <c r="G153"/>
      <c r="H153"/>
      <c r="I153"/>
      <c r="J153"/>
      <c r="K153"/>
      <c r="L153"/>
      <c r="M153"/>
      <c r="N153"/>
      <c r="O153"/>
      <c r="P153"/>
      <c r="Q153"/>
      <c r="R153"/>
      <c r="S153"/>
      <c r="T153" s="2"/>
      <c r="U153"/>
      <c r="V153"/>
      <c r="W153"/>
      <c r="X153"/>
      <c r="Y153"/>
      <c r="Z153"/>
      <c r="AA153"/>
      <c r="AB153"/>
      <c r="AC153" s="53"/>
      <c r="AD153" s="126"/>
      <c r="AE153"/>
      <c r="AF153"/>
      <c r="AG153"/>
      <c r="AH153"/>
      <c r="AI153"/>
      <c r="AJ153"/>
      <c r="AK153"/>
      <c r="AL153"/>
      <c r="AM153" s="2"/>
      <c r="AN153" s="125"/>
      <c r="AO153" s="126"/>
      <c r="AQ153" s="2"/>
    </row>
    <row r="154" spans="1:43" s="102" customFormat="1" x14ac:dyDescent="0.25">
      <c r="A154" s="2"/>
      <c r="B154" s="2"/>
      <c r="C154"/>
      <c r="D154"/>
      <c r="E154"/>
      <c r="F154"/>
      <c r="G154"/>
      <c r="H154"/>
      <c r="I154"/>
      <c r="J154"/>
      <c r="K154"/>
      <c r="L154"/>
      <c r="M154"/>
      <c r="N154"/>
      <c r="O154"/>
      <c r="P154"/>
      <c r="Q154"/>
      <c r="R154"/>
      <c r="S154"/>
      <c r="T154" s="2"/>
      <c r="U154"/>
      <c r="V154"/>
      <c r="W154"/>
      <c r="X154"/>
      <c r="Y154"/>
      <c r="Z154"/>
      <c r="AA154"/>
      <c r="AB154"/>
      <c r="AC154" s="53"/>
      <c r="AD154" s="126"/>
      <c r="AE154"/>
      <c r="AF154"/>
      <c r="AG154"/>
      <c r="AH154"/>
      <c r="AI154"/>
      <c r="AJ154"/>
      <c r="AK154"/>
      <c r="AL154"/>
      <c r="AM154" s="2"/>
      <c r="AN154" s="125"/>
      <c r="AO154" s="126"/>
      <c r="AQ154" s="2"/>
    </row>
    <row r="155" spans="1:43" s="102" customFormat="1" x14ac:dyDescent="0.25">
      <c r="A155" s="2"/>
      <c r="B155" s="2"/>
      <c r="C155"/>
      <c r="D155"/>
      <c r="E155"/>
      <c r="F155"/>
      <c r="G155"/>
      <c r="H155"/>
      <c r="I155"/>
      <c r="J155"/>
      <c r="K155"/>
      <c r="L155"/>
      <c r="M155"/>
      <c r="N155"/>
      <c r="O155"/>
      <c r="P155"/>
      <c r="Q155"/>
      <c r="R155"/>
      <c r="S155"/>
      <c r="T155" s="2"/>
      <c r="U155"/>
      <c r="V155"/>
      <c r="W155"/>
      <c r="X155"/>
      <c r="Y155"/>
      <c r="Z155"/>
      <c r="AA155"/>
      <c r="AB155"/>
      <c r="AC155" s="53"/>
      <c r="AD155" s="126"/>
      <c r="AE155"/>
      <c r="AF155"/>
      <c r="AG155"/>
      <c r="AH155"/>
      <c r="AI155"/>
      <c r="AJ155"/>
      <c r="AK155"/>
      <c r="AL155"/>
      <c r="AM155" s="2"/>
      <c r="AN155" s="125"/>
      <c r="AO155" s="126"/>
      <c r="AQ155" s="2"/>
    </row>
    <row r="156" spans="1:43" s="102" customFormat="1" x14ac:dyDescent="0.25">
      <c r="A156" s="2"/>
      <c r="B156" s="2"/>
      <c r="C156"/>
      <c r="D156"/>
      <c r="E156"/>
      <c r="F156"/>
      <c r="G156"/>
      <c r="H156"/>
      <c r="I156"/>
      <c r="J156"/>
      <c r="K156"/>
      <c r="L156"/>
      <c r="M156"/>
      <c r="N156"/>
      <c r="O156"/>
      <c r="P156"/>
      <c r="Q156"/>
      <c r="R156"/>
      <c r="S156"/>
      <c r="T156" s="2"/>
      <c r="U156"/>
      <c r="V156"/>
      <c r="W156"/>
      <c r="X156"/>
      <c r="Y156"/>
      <c r="Z156"/>
      <c r="AA156"/>
      <c r="AB156"/>
      <c r="AC156" s="53"/>
      <c r="AD156" s="126"/>
      <c r="AE156"/>
      <c r="AF156"/>
      <c r="AG156"/>
      <c r="AH156"/>
      <c r="AI156"/>
      <c r="AJ156"/>
      <c r="AK156"/>
      <c r="AL156"/>
      <c r="AM156" s="2"/>
      <c r="AN156" s="125"/>
      <c r="AO156" s="126"/>
      <c r="AQ156" s="2"/>
    </row>
    <row r="157" spans="1:43" s="102" customFormat="1" x14ac:dyDescent="0.25">
      <c r="A157" s="2"/>
      <c r="B157" s="2"/>
      <c r="C157"/>
      <c r="D157"/>
      <c r="E157"/>
      <c r="F157"/>
      <c r="G157"/>
      <c r="H157"/>
      <c r="I157"/>
      <c r="J157"/>
      <c r="K157"/>
      <c r="L157"/>
      <c r="M157"/>
      <c r="N157"/>
      <c r="O157"/>
      <c r="P157"/>
      <c r="Q157"/>
      <c r="R157"/>
      <c r="S157"/>
      <c r="T157" s="2"/>
      <c r="U157"/>
      <c r="V157"/>
      <c r="W157"/>
      <c r="X157"/>
      <c r="Y157"/>
      <c r="Z157"/>
      <c r="AA157"/>
      <c r="AB157"/>
      <c r="AC157" s="53"/>
      <c r="AD157" s="126"/>
      <c r="AE157"/>
      <c r="AF157"/>
      <c r="AG157"/>
      <c r="AH157"/>
      <c r="AI157"/>
      <c r="AJ157"/>
      <c r="AK157"/>
      <c r="AL157"/>
      <c r="AM157" s="2"/>
      <c r="AN157" s="125"/>
      <c r="AO157" s="126"/>
      <c r="AQ157" s="2"/>
    </row>
    <row r="158" spans="1:43" s="102" customFormat="1" x14ac:dyDescent="0.25">
      <c r="A158" s="2"/>
      <c r="B158" s="2"/>
      <c r="C158"/>
      <c r="D158"/>
      <c r="E158"/>
      <c r="F158"/>
      <c r="G158"/>
      <c r="H158"/>
      <c r="I158"/>
      <c r="J158"/>
      <c r="K158"/>
      <c r="L158"/>
      <c r="M158"/>
      <c r="N158"/>
      <c r="O158"/>
      <c r="P158"/>
      <c r="Q158"/>
      <c r="R158"/>
      <c r="S158"/>
      <c r="T158" s="2"/>
      <c r="U158"/>
      <c r="V158"/>
      <c r="W158"/>
      <c r="X158"/>
      <c r="Y158"/>
      <c r="Z158"/>
      <c r="AA158"/>
      <c r="AB158"/>
      <c r="AC158" s="53"/>
      <c r="AD158" s="126"/>
      <c r="AE158"/>
      <c r="AF158"/>
      <c r="AG158"/>
      <c r="AH158"/>
      <c r="AI158"/>
      <c r="AJ158"/>
      <c r="AK158"/>
      <c r="AL158"/>
      <c r="AM158" s="2"/>
      <c r="AN158" s="125"/>
      <c r="AO158" s="126"/>
      <c r="AQ158" s="2"/>
    </row>
    <row r="159" spans="1:43" s="102" customFormat="1" x14ac:dyDescent="0.25">
      <c r="A159" s="2"/>
      <c r="B159" s="2"/>
      <c r="C159"/>
      <c r="D159"/>
      <c r="E159"/>
      <c r="F159"/>
      <c r="G159"/>
      <c r="H159"/>
      <c r="I159"/>
      <c r="J159"/>
      <c r="K159"/>
      <c r="L159"/>
      <c r="M159"/>
      <c r="N159"/>
      <c r="O159"/>
      <c r="P159"/>
      <c r="Q159"/>
      <c r="R159"/>
      <c r="S159"/>
      <c r="T159" s="2"/>
      <c r="U159"/>
      <c r="V159"/>
      <c r="W159"/>
      <c r="X159"/>
      <c r="Y159"/>
      <c r="Z159"/>
      <c r="AA159"/>
      <c r="AB159"/>
      <c r="AC159" s="53"/>
      <c r="AD159" s="126"/>
      <c r="AE159"/>
      <c r="AF159"/>
      <c r="AG159"/>
      <c r="AH159"/>
      <c r="AI159"/>
      <c r="AJ159"/>
      <c r="AK159"/>
      <c r="AL159"/>
      <c r="AM159" s="2"/>
      <c r="AN159" s="125"/>
      <c r="AO159" s="126"/>
      <c r="AQ159" s="2"/>
    </row>
    <row r="160" spans="1:43" s="102" customFormat="1" x14ac:dyDescent="0.25">
      <c r="A160" s="2"/>
      <c r="B160" s="2"/>
      <c r="C160"/>
      <c r="D160"/>
      <c r="E160"/>
      <c r="F160"/>
      <c r="G160"/>
      <c r="H160"/>
      <c r="I160"/>
      <c r="J160"/>
      <c r="K160"/>
      <c r="L160"/>
      <c r="M160"/>
      <c r="N160"/>
      <c r="O160"/>
      <c r="P160"/>
      <c r="Q160"/>
      <c r="R160"/>
      <c r="S160"/>
      <c r="T160" s="2"/>
      <c r="U160"/>
      <c r="V160"/>
      <c r="W160"/>
      <c r="X160"/>
      <c r="Y160"/>
      <c r="Z160"/>
      <c r="AA160"/>
      <c r="AB160"/>
      <c r="AC160" s="53"/>
      <c r="AD160" s="126"/>
      <c r="AE160"/>
      <c r="AF160"/>
      <c r="AG160"/>
      <c r="AH160"/>
      <c r="AI160"/>
      <c r="AJ160"/>
      <c r="AK160"/>
      <c r="AL160"/>
      <c r="AM160" s="2"/>
      <c r="AN160" s="125"/>
      <c r="AO160" s="126"/>
      <c r="AQ160" s="2"/>
    </row>
    <row r="161" spans="1:43" s="102" customFormat="1" x14ac:dyDescent="0.25">
      <c r="A161" s="2"/>
      <c r="B161" s="2"/>
      <c r="C161"/>
      <c r="D161"/>
      <c r="E161"/>
      <c r="F161"/>
      <c r="G161"/>
      <c r="H161"/>
      <c r="I161"/>
      <c r="J161"/>
      <c r="K161"/>
      <c r="L161"/>
      <c r="M161"/>
      <c r="N161"/>
      <c r="O161"/>
      <c r="P161"/>
      <c r="Q161"/>
      <c r="R161"/>
      <c r="S161"/>
      <c r="T161" s="2"/>
      <c r="U161"/>
      <c r="V161"/>
      <c r="W161"/>
      <c r="X161"/>
      <c r="Y161"/>
      <c r="Z161"/>
      <c r="AA161"/>
      <c r="AB161"/>
      <c r="AC161" s="53"/>
      <c r="AD161" s="126"/>
      <c r="AE161"/>
      <c r="AF161"/>
      <c r="AG161"/>
      <c r="AH161"/>
      <c r="AI161"/>
      <c r="AJ161"/>
      <c r="AK161"/>
      <c r="AL161"/>
      <c r="AM161" s="2"/>
      <c r="AN161" s="125"/>
      <c r="AO161" s="126"/>
      <c r="AQ161" s="2"/>
    </row>
    <row r="162" spans="1:43" s="102" customFormat="1" x14ac:dyDescent="0.25">
      <c r="A162" s="2"/>
      <c r="B162" s="2"/>
      <c r="C162"/>
      <c r="D162"/>
      <c r="E162"/>
      <c r="F162"/>
      <c r="G162"/>
      <c r="H162"/>
      <c r="I162"/>
      <c r="J162"/>
      <c r="K162"/>
      <c r="L162"/>
      <c r="M162"/>
      <c r="N162"/>
      <c r="O162"/>
      <c r="P162"/>
      <c r="Q162"/>
      <c r="R162"/>
      <c r="S162"/>
      <c r="T162" s="2"/>
      <c r="U162"/>
      <c r="V162"/>
      <c r="W162"/>
      <c r="X162"/>
      <c r="Y162"/>
      <c r="Z162"/>
      <c r="AA162"/>
      <c r="AB162"/>
      <c r="AC162" s="53"/>
      <c r="AD162" s="126"/>
      <c r="AE162"/>
      <c r="AF162"/>
      <c r="AG162"/>
      <c r="AH162"/>
      <c r="AI162"/>
      <c r="AJ162"/>
      <c r="AK162"/>
      <c r="AL162"/>
      <c r="AM162" s="2"/>
      <c r="AN162" s="125"/>
      <c r="AO162" s="126"/>
      <c r="AQ162" s="2"/>
    </row>
    <row r="163" spans="1:43" s="102" customFormat="1" x14ac:dyDescent="0.25">
      <c r="A163" s="2"/>
      <c r="B163" s="2"/>
      <c r="C163"/>
      <c r="D163"/>
      <c r="E163"/>
      <c r="F163"/>
      <c r="G163"/>
      <c r="H163"/>
      <c r="I163"/>
      <c r="J163"/>
      <c r="K163"/>
      <c r="L163"/>
      <c r="M163"/>
      <c r="N163"/>
      <c r="O163"/>
      <c r="P163"/>
      <c r="Q163"/>
      <c r="R163"/>
      <c r="S163"/>
      <c r="T163" s="2"/>
      <c r="U163"/>
      <c r="V163"/>
      <c r="W163"/>
      <c r="X163"/>
      <c r="Y163"/>
      <c r="Z163"/>
      <c r="AA163"/>
      <c r="AB163"/>
      <c r="AC163" s="53"/>
      <c r="AD163" s="126"/>
      <c r="AE163"/>
      <c r="AF163"/>
      <c r="AG163"/>
      <c r="AH163"/>
      <c r="AI163"/>
      <c r="AJ163"/>
      <c r="AK163"/>
      <c r="AL163"/>
      <c r="AM163" s="2"/>
      <c r="AN163" s="125"/>
      <c r="AO163" s="126"/>
      <c r="AQ163" s="2"/>
    </row>
    <row r="164" spans="1:43" s="102" customFormat="1" x14ac:dyDescent="0.25">
      <c r="A164" s="2"/>
      <c r="B164" s="2"/>
      <c r="C164"/>
      <c r="D164"/>
      <c r="E164"/>
      <c r="F164"/>
      <c r="G164"/>
      <c r="H164"/>
      <c r="I164"/>
      <c r="J164"/>
      <c r="K164"/>
      <c r="L164"/>
      <c r="M164"/>
      <c r="N164"/>
      <c r="O164"/>
      <c r="P164"/>
      <c r="Q164"/>
      <c r="R164"/>
      <c r="S164"/>
      <c r="T164" s="2"/>
      <c r="U164"/>
      <c r="V164"/>
      <c r="W164"/>
      <c r="X164"/>
      <c r="Y164"/>
      <c r="Z164"/>
      <c r="AA164"/>
      <c r="AB164"/>
      <c r="AC164" s="53"/>
      <c r="AD164" s="126"/>
      <c r="AE164"/>
      <c r="AF164"/>
      <c r="AG164"/>
      <c r="AH164"/>
      <c r="AI164"/>
      <c r="AJ164"/>
      <c r="AK164"/>
      <c r="AL164"/>
      <c r="AM164" s="2"/>
      <c r="AN164" s="125"/>
      <c r="AO164" s="126"/>
      <c r="AQ164" s="2"/>
    </row>
    <row r="165" spans="1:43" s="102" customFormat="1" x14ac:dyDescent="0.25">
      <c r="A165" s="2"/>
      <c r="B165" s="2"/>
      <c r="C165"/>
      <c r="D165"/>
      <c r="E165"/>
      <c r="F165"/>
      <c r="G165"/>
      <c r="H165"/>
      <c r="I165"/>
      <c r="J165"/>
      <c r="K165"/>
      <c r="L165"/>
      <c r="M165"/>
      <c r="N165"/>
      <c r="O165"/>
      <c r="P165"/>
      <c r="Q165"/>
      <c r="R165"/>
      <c r="S165"/>
      <c r="T165" s="2"/>
      <c r="U165"/>
      <c r="V165"/>
      <c r="W165"/>
      <c r="X165"/>
      <c r="Y165"/>
      <c r="Z165"/>
      <c r="AA165"/>
      <c r="AB165"/>
      <c r="AC165" s="53"/>
      <c r="AD165" s="126"/>
      <c r="AE165"/>
      <c r="AF165"/>
      <c r="AG165"/>
      <c r="AH165"/>
      <c r="AI165"/>
      <c r="AJ165"/>
      <c r="AK165"/>
      <c r="AL165"/>
      <c r="AM165" s="2"/>
      <c r="AN165" s="125"/>
      <c r="AO165" s="126"/>
      <c r="AQ165" s="2"/>
    </row>
    <row r="166" spans="1:43" s="102" customFormat="1" x14ac:dyDescent="0.25">
      <c r="A166" s="2"/>
      <c r="B166" s="2"/>
      <c r="C166"/>
      <c r="D166"/>
      <c r="E166"/>
      <c r="F166"/>
      <c r="G166"/>
      <c r="H166"/>
      <c r="I166"/>
      <c r="J166"/>
      <c r="K166"/>
      <c r="L166"/>
      <c r="M166"/>
      <c r="N166"/>
      <c r="O166"/>
      <c r="P166"/>
      <c r="Q166"/>
      <c r="R166"/>
      <c r="S166"/>
      <c r="T166" s="2"/>
      <c r="U166"/>
      <c r="V166"/>
      <c r="W166"/>
      <c r="X166"/>
      <c r="Y166"/>
      <c r="Z166"/>
      <c r="AA166"/>
      <c r="AB166"/>
      <c r="AC166" s="53"/>
      <c r="AD166" s="126"/>
      <c r="AE166"/>
      <c r="AF166"/>
      <c r="AG166"/>
      <c r="AH166"/>
      <c r="AI166"/>
      <c r="AJ166"/>
      <c r="AK166"/>
      <c r="AL166"/>
      <c r="AM166" s="2"/>
      <c r="AN166" s="125"/>
      <c r="AO166" s="126"/>
      <c r="AQ166" s="2"/>
    </row>
    <row r="167" spans="1:43" s="102" customFormat="1" x14ac:dyDescent="0.25">
      <c r="A167" s="2"/>
      <c r="B167" s="2"/>
      <c r="C167"/>
      <c r="D167"/>
      <c r="E167"/>
      <c r="F167"/>
      <c r="G167"/>
      <c r="H167"/>
      <c r="I167"/>
      <c r="J167"/>
      <c r="K167"/>
      <c r="L167"/>
      <c r="M167"/>
      <c r="N167"/>
      <c r="O167"/>
      <c r="P167"/>
      <c r="Q167"/>
      <c r="R167"/>
      <c r="S167"/>
      <c r="T167" s="2"/>
      <c r="U167"/>
      <c r="V167"/>
      <c r="W167"/>
      <c r="X167"/>
      <c r="Y167"/>
      <c r="Z167"/>
      <c r="AA167"/>
      <c r="AB167"/>
      <c r="AC167" s="53"/>
      <c r="AD167" s="126"/>
      <c r="AE167"/>
      <c r="AF167"/>
      <c r="AG167"/>
      <c r="AH167"/>
      <c r="AI167"/>
      <c r="AJ167"/>
      <c r="AK167"/>
      <c r="AL167"/>
      <c r="AM167" s="2"/>
      <c r="AN167" s="125"/>
      <c r="AO167" s="126"/>
      <c r="AQ167" s="2"/>
    </row>
    <row r="168" spans="1:43" s="102" customFormat="1" x14ac:dyDescent="0.25">
      <c r="A168" s="2"/>
      <c r="B168" s="2"/>
      <c r="C168"/>
      <c r="D168"/>
      <c r="E168"/>
      <c r="F168"/>
      <c r="G168"/>
      <c r="H168"/>
      <c r="I168"/>
      <c r="J168"/>
      <c r="K168"/>
      <c r="L168"/>
      <c r="M168"/>
      <c r="N168"/>
      <c r="O168"/>
      <c r="P168"/>
      <c r="Q168"/>
      <c r="R168"/>
      <c r="S168"/>
      <c r="T168" s="2"/>
      <c r="U168"/>
      <c r="V168"/>
      <c r="W168"/>
      <c r="X168"/>
      <c r="Y168"/>
      <c r="Z168"/>
      <c r="AA168"/>
      <c r="AB168"/>
      <c r="AC168" s="53"/>
      <c r="AD168" s="126"/>
      <c r="AE168"/>
      <c r="AF168"/>
      <c r="AG168"/>
      <c r="AH168"/>
      <c r="AI168"/>
      <c r="AJ168"/>
      <c r="AK168"/>
      <c r="AL168"/>
      <c r="AM168" s="2"/>
      <c r="AN168" s="125"/>
      <c r="AO168" s="126"/>
      <c r="AQ168" s="2"/>
    </row>
    <row r="169" spans="1:43" s="102" customFormat="1" x14ac:dyDescent="0.25">
      <c r="A169" s="2"/>
      <c r="B169" s="2"/>
      <c r="C169"/>
      <c r="D169"/>
      <c r="E169"/>
      <c r="F169"/>
      <c r="G169"/>
      <c r="H169"/>
      <c r="I169"/>
      <c r="J169"/>
      <c r="K169"/>
      <c r="L169"/>
      <c r="M169"/>
      <c r="N169"/>
      <c r="O169"/>
      <c r="P169"/>
      <c r="Q169"/>
      <c r="R169"/>
      <c r="S169"/>
      <c r="T169" s="2"/>
      <c r="U169"/>
      <c r="V169"/>
      <c r="W169"/>
      <c r="X169"/>
      <c r="Y169"/>
      <c r="Z169"/>
      <c r="AA169"/>
      <c r="AB169"/>
      <c r="AC169" s="53"/>
      <c r="AD169" s="126"/>
      <c r="AE169"/>
      <c r="AF169"/>
      <c r="AG169"/>
      <c r="AH169"/>
      <c r="AI169"/>
      <c r="AJ169"/>
      <c r="AK169"/>
      <c r="AL169"/>
      <c r="AM169" s="2"/>
      <c r="AN169" s="125"/>
      <c r="AO169" s="126"/>
      <c r="AQ169" s="2"/>
    </row>
    <row r="170" spans="1:43" s="102" customFormat="1" x14ac:dyDescent="0.25">
      <c r="A170" s="2"/>
      <c r="B170" s="2"/>
      <c r="C170"/>
      <c r="D170"/>
      <c r="E170"/>
      <c r="F170"/>
      <c r="G170"/>
      <c r="H170"/>
      <c r="I170"/>
      <c r="J170"/>
      <c r="K170"/>
      <c r="L170"/>
      <c r="M170"/>
      <c r="N170"/>
      <c r="O170"/>
      <c r="P170"/>
      <c r="Q170"/>
      <c r="R170"/>
      <c r="S170"/>
      <c r="T170" s="2"/>
      <c r="U170"/>
      <c r="V170"/>
      <c r="W170"/>
      <c r="X170"/>
      <c r="Y170"/>
      <c r="Z170"/>
      <c r="AA170"/>
      <c r="AB170"/>
      <c r="AC170" s="53"/>
      <c r="AD170" s="126"/>
      <c r="AE170"/>
      <c r="AF170"/>
      <c r="AG170"/>
      <c r="AH170"/>
      <c r="AI170"/>
      <c r="AJ170"/>
      <c r="AK170"/>
      <c r="AL170"/>
      <c r="AM170" s="2"/>
      <c r="AN170" s="125"/>
      <c r="AO170" s="126"/>
      <c r="AQ170" s="2"/>
    </row>
    <row r="171" spans="1:43" s="102" customFormat="1" x14ac:dyDescent="0.25">
      <c r="A171" s="2"/>
      <c r="B171" s="2"/>
      <c r="C171"/>
      <c r="D171"/>
      <c r="E171"/>
      <c r="F171"/>
      <c r="G171"/>
      <c r="H171"/>
      <c r="I171"/>
      <c r="J171"/>
      <c r="K171"/>
      <c r="L171"/>
      <c r="M171"/>
      <c r="N171"/>
      <c r="O171"/>
      <c r="P171"/>
      <c r="Q171"/>
      <c r="R171"/>
      <c r="S171"/>
      <c r="T171" s="2"/>
      <c r="U171"/>
      <c r="V171"/>
      <c r="W171"/>
      <c r="X171"/>
      <c r="Y171"/>
      <c r="Z171"/>
      <c r="AA171"/>
      <c r="AB171"/>
      <c r="AC171" s="53"/>
      <c r="AD171" s="126"/>
      <c r="AE171"/>
      <c r="AF171"/>
      <c r="AG171"/>
      <c r="AH171"/>
      <c r="AI171"/>
      <c r="AJ171"/>
      <c r="AK171"/>
      <c r="AL171"/>
      <c r="AM171" s="2"/>
      <c r="AN171" s="125"/>
      <c r="AO171" s="126"/>
      <c r="AQ171" s="2"/>
    </row>
    <row r="172" spans="1:43" s="102" customFormat="1" x14ac:dyDescent="0.25">
      <c r="A172" s="2"/>
      <c r="B172" s="2"/>
      <c r="C172"/>
      <c r="D172"/>
      <c r="E172"/>
      <c r="F172"/>
      <c r="G172"/>
      <c r="H172"/>
      <c r="I172"/>
      <c r="J172"/>
      <c r="K172"/>
      <c r="L172"/>
      <c r="M172"/>
      <c r="N172"/>
      <c r="O172"/>
      <c r="P172"/>
      <c r="Q172"/>
      <c r="R172"/>
      <c r="S172"/>
      <c r="T172" s="2"/>
      <c r="U172"/>
      <c r="V172"/>
      <c r="W172"/>
      <c r="X172"/>
      <c r="Y172"/>
      <c r="Z172"/>
      <c r="AA172"/>
      <c r="AB172"/>
      <c r="AC172" s="53"/>
      <c r="AD172" s="126"/>
      <c r="AE172"/>
      <c r="AF172"/>
      <c r="AG172"/>
      <c r="AH172"/>
      <c r="AI172"/>
      <c r="AJ172"/>
      <c r="AK172"/>
      <c r="AL172"/>
      <c r="AM172" s="2"/>
      <c r="AN172" s="125"/>
      <c r="AO172" s="126"/>
      <c r="AQ172" s="2"/>
    </row>
    <row r="173" spans="1:43" s="102" customFormat="1" x14ac:dyDescent="0.25">
      <c r="A173" s="2"/>
      <c r="B173" s="2"/>
      <c r="C173"/>
      <c r="D173"/>
      <c r="E173"/>
      <c r="F173"/>
      <c r="G173"/>
      <c r="H173"/>
      <c r="I173"/>
      <c r="J173"/>
      <c r="K173"/>
      <c r="L173"/>
      <c r="M173"/>
      <c r="N173"/>
      <c r="O173"/>
      <c r="P173"/>
      <c r="Q173"/>
      <c r="R173"/>
      <c r="S173"/>
      <c r="T173" s="2"/>
      <c r="U173"/>
      <c r="V173"/>
      <c r="W173"/>
      <c r="X173"/>
      <c r="Y173"/>
      <c r="Z173"/>
      <c r="AA173"/>
      <c r="AB173"/>
      <c r="AC173" s="53"/>
      <c r="AD173" s="126"/>
      <c r="AE173"/>
      <c r="AF173"/>
      <c r="AG173"/>
      <c r="AH173"/>
      <c r="AI173"/>
      <c r="AJ173"/>
      <c r="AK173"/>
      <c r="AL173"/>
      <c r="AM173" s="2"/>
      <c r="AN173" s="125"/>
      <c r="AO173" s="126"/>
      <c r="AQ173" s="2"/>
    </row>
    <row r="174" spans="1:43" s="102" customFormat="1" x14ac:dyDescent="0.25">
      <c r="A174" s="2"/>
      <c r="B174" s="2"/>
      <c r="C174"/>
      <c r="D174"/>
      <c r="E174"/>
      <c r="F174"/>
      <c r="G174"/>
      <c r="H174"/>
      <c r="I174"/>
      <c r="J174"/>
      <c r="K174"/>
      <c r="L174"/>
      <c r="M174"/>
      <c r="N174"/>
      <c r="O174"/>
      <c r="P174"/>
      <c r="Q174"/>
      <c r="R174"/>
      <c r="S174"/>
      <c r="T174" s="2"/>
      <c r="U174"/>
      <c r="V174"/>
      <c r="W174"/>
      <c r="X174"/>
      <c r="Y174"/>
      <c r="Z174"/>
      <c r="AA174"/>
      <c r="AB174"/>
      <c r="AC174" s="53"/>
      <c r="AD174" s="126"/>
      <c r="AE174"/>
      <c r="AF174"/>
      <c r="AG174"/>
      <c r="AH174"/>
      <c r="AI174"/>
      <c r="AJ174"/>
      <c r="AK174"/>
      <c r="AL174"/>
      <c r="AM174" s="2"/>
      <c r="AN174" s="125"/>
      <c r="AO174" s="126"/>
      <c r="AQ174" s="2"/>
    </row>
    <row r="175" spans="1:43" s="102" customFormat="1" x14ac:dyDescent="0.25">
      <c r="A175" s="2"/>
      <c r="B175" s="2"/>
      <c r="C175"/>
      <c r="D175"/>
      <c r="E175"/>
      <c r="F175"/>
      <c r="G175"/>
      <c r="H175"/>
      <c r="I175"/>
      <c r="J175"/>
      <c r="K175"/>
      <c r="L175"/>
      <c r="M175"/>
      <c r="N175"/>
      <c r="O175"/>
      <c r="P175"/>
      <c r="Q175"/>
      <c r="R175"/>
      <c r="S175"/>
      <c r="T175" s="2"/>
      <c r="U175"/>
      <c r="V175"/>
      <c r="W175"/>
      <c r="X175"/>
      <c r="Y175"/>
      <c r="Z175"/>
      <c r="AA175"/>
      <c r="AB175"/>
      <c r="AC175" s="53"/>
      <c r="AD175" s="126"/>
      <c r="AE175"/>
      <c r="AF175"/>
      <c r="AG175"/>
      <c r="AH175"/>
      <c r="AI175"/>
      <c r="AJ175"/>
      <c r="AK175"/>
      <c r="AL175"/>
      <c r="AM175" s="2"/>
      <c r="AN175" s="125"/>
      <c r="AO175" s="126"/>
      <c r="AQ175" s="2"/>
    </row>
    <row r="176" spans="1:43" s="102" customFormat="1" x14ac:dyDescent="0.25">
      <c r="A176" s="2"/>
      <c r="B176" s="2"/>
      <c r="C176"/>
      <c r="D176"/>
      <c r="E176"/>
      <c r="F176"/>
      <c r="G176"/>
      <c r="H176"/>
      <c r="I176"/>
      <c r="J176"/>
      <c r="K176"/>
      <c r="L176"/>
      <c r="M176"/>
      <c r="N176"/>
      <c r="O176"/>
      <c r="P176"/>
      <c r="Q176"/>
      <c r="R176"/>
      <c r="S176"/>
      <c r="T176" s="2"/>
      <c r="U176"/>
      <c r="V176"/>
      <c r="W176"/>
      <c r="X176"/>
      <c r="Y176"/>
      <c r="Z176"/>
      <c r="AA176"/>
      <c r="AB176"/>
      <c r="AC176" s="53"/>
      <c r="AD176" s="126"/>
      <c r="AE176"/>
      <c r="AF176"/>
      <c r="AG176"/>
      <c r="AH176"/>
      <c r="AI176"/>
      <c r="AJ176"/>
      <c r="AK176"/>
      <c r="AL176"/>
      <c r="AM176" s="2"/>
      <c r="AN176" s="125"/>
      <c r="AO176" s="126"/>
      <c r="AQ176" s="2"/>
    </row>
    <row r="177" spans="1:43" s="102" customFormat="1" x14ac:dyDescent="0.25">
      <c r="A177" s="2"/>
      <c r="B177" s="2"/>
      <c r="C177"/>
      <c r="D177"/>
      <c r="E177"/>
      <c r="F177"/>
      <c r="G177"/>
      <c r="H177"/>
      <c r="I177"/>
      <c r="J177"/>
      <c r="K177"/>
      <c r="L177"/>
      <c r="M177"/>
      <c r="N177"/>
      <c r="O177"/>
      <c r="P177"/>
      <c r="Q177"/>
      <c r="R177"/>
      <c r="S177"/>
      <c r="T177" s="2"/>
      <c r="U177"/>
      <c r="V177"/>
      <c r="W177"/>
      <c r="X177"/>
      <c r="Y177"/>
      <c r="Z177"/>
      <c r="AA177"/>
      <c r="AB177"/>
      <c r="AC177" s="53"/>
      <c r="AD177" s="126"/>
      <c r="AE177"/>
      <c r="AF177"/>
      <c r="AG177"/>
      <c r="AH177"/>
      <c r="AI177"/>
      <c r="AJ177"/>
      <c r="AK177"/>
      <c r="AL177"/>
      <c r="AM177" s="2"/>
      <c r="AN177" s="125"/>
      <c r="AO177" s="126"/>
      <c r="AQ177" s="2"/>
    </row>
    <row r="178" spans="1:43" s="102" customFormat="1" x14ac:dyDescent="0.25">
      <c r="A178" s="2"/>
      <c r="B178" s="2"/>
      <c r="C178"/>
      <c r="D178"/>
      <c r="E178"/>
      <c r="F178"/>
      <c r="G178"/>
      <c r="H178"/>
      <c r="I178"/>
      <c r="J178"/>
      <c r="K178"/>
      <c r="L178"/>
      <c r="M178"/>
      <c r="N178"/>
      <c r="O178"/>
      <c r="P178"/>
      <c r="Q178"/>
      <c r="R178"/>
      <c r="S178"/>
      <c r="T178" s="2"/>
      <c r="U178"/>
      <c r="V178"/>
      <c r="W178"/>
      <c r="X178"/>
      <c r="Y178"/>
      <c r="Z178"/>
      <c r="AA178"/>
      <c r="AB178"/>
      <c r="AC178" s="53"/>
      <c r="AD178" s="126"/>
      <c r="AE178"/>
      <c r="AF178"/>
      <c r="AG178"/>
      <c r="AH178"/>
      <c r="AI178"/>
      <c r="AJ178"/>
      <c r="AK178"/>
      <c r="AL178"/>
      <c r="AM178" s="2"/>
      <c r="AN178" s="125"/>
      <c r="AO178" s="126"/>
      <c r="AQ178" s="2"/>
    </row>
    <row r="179" spans="1:43" s="102" customFormat="1" x14ac:dyDescent="0.25">
      <c r="A179" s="2"/>
      <c r="B179" s="2"/>
      <c r="C179"/>
      <c r="D179"/>
      <c r="E179"/>
      <c r="F179"/>
      <c r="G179"/>
      <c r="H179"/>
      <c r="I179"/>
      <c r="J179"/>
      <c r="K179"/>
      <c r="L179"/>
      <c r="M179"/>
      <c r="N179"/>
      <c r="O179"/>
      <c r="P179"/>
      <c r="Q179"/>
      <c r="R179"/>
      <c r="S179"/>
      <c r="T179" s="2"/>
      <c r="U179"/>
      <c r="V179"/>
      <c r="W179"/>
      <c r="X179"/>
      <c r="Y179"/>
      <c r="Z179"/>
      <c r="AA179"/>
      <c r="AB179"/>
      <c r="AC179" s="53"/>
      <c r="AD179" s="126"/>
      <c r="AE179"/>
      <c r="AF179"/>
      <c r="AG179"/>
      <c r="AH179"/>
      <c r="AI179"/>
      <c r="AJ179"/>
      <c r="AK179"/>
      <c r="AL179"/>
      <c r="AM179" s="2"/>
      <c r="AN179" s="125"/>
      <c r="AO179" s="126"/>
      <c r="AQ179" s="2"/>
    </row>
    <row r="180" spans="1:43" s="102" customFormat="1" x14ac:dyDescent="0.25">
      <c r="A180" s="2"/>
      <c r="B180" s="2"/>
      <c r="C180"/>
      <c r="D180"/>
      <c r="E180"/>
      <c r="F180"/>
      <c r="G180"/>
      <c r="H180"/>
      <c r="I180"/>
      <c r="J180"/>
      <c r="K180"/>
      <c r="L180"/>
      <c r="M180"/>
      <c r="N180"/>
      <c r="O180"/>
      <c r="P180"/>
      <c r="Q180"/>
      <c r="R180"/>
      <c r="S180"/>
      <c r="T180" s="2"/>
      <c r="U180"/>
      <c r="V180"/>
      <c r="W180"/>
      <c r="X180"/>
      <c r="Y180"/>
      <c r="Z180"/>
      <c r="AA180"/>
      <c r="AB180"/>
      <c r="AC180" s="53"/>
      <c r="AD180" s="126"/>
      <c r="AE180"/>
      <c r="AF180"/>
      <c r="AG180"/>
      <c r="AH180"/>
      <c r="AI180"/>
      <c r="AJ180"/>
      <c r="AK180"/>
      <c r="AL180"/>
      <c r="AM180" s="2"/>
      <c r="AN180" s="125"/>
      <c r="AO180" s="126"/>
      <c r="AQ180" s="2"/>
    </row>
    <row r="181" spans="1:43" s="102" customFormat="1" x14ac:dyDescent="0.25">
      <c r="A181" s="2"/>
      <c r="B181" s="2"/>
      <c r="C181"/>
      <c r="D181"/>
      <c r="E181"/>
      <c r="F181"/>
      <c r="G181"/>
      <c r="H181"/>
      <c r="I181"/>
      <c r="J181"/>
      <c r="K181"/>
      <c r="L181"/>
      <c r="M181"/>
      <c r="N181"/>
      <c r="O181"/>
      <c r="P181"/>
      <c r="Q181"/>
      <c r="R181"/>
      <c r="S181"/>
      <c r="T181" s="2"/>
      <c r="U181"/>
      <c r="V181"/>
      <c r="W181"/>
      <c r="X181"/>
      <c r="Y181"/>
      <c r="Z181"/>
      <c r="AA181"/>
      <c r="AB181"/>
      <c r="AC181" s="53"/>
      <c r="AD181" s="126"/>
      <c r="AE181"/>
      <c r="AF181"/>
      <c r="AG181"/>
      <c r="AH181"/>
      <c r="AI181"/>
      <c r="AJ181"/>
      <c r="AK181"/>
      <c r="AL181"/>
      <c r="AM181" s="2"/>
      <c r="AN181" s="125"/>
      <c r="AO181" s="126"/>
      <c r="AQ181" s="2"/>
    </row>
    <row r="182" spans="1:43" s="102" customFormat="1" x14ac:dyDescent="0.25">
      <c r="A182" s="2"/>
      <c r="B182" s="2"/>
      <c r="C182"/>
      <c r="D182"/>
      <c r="E182"/>
      <c r="F182"/>
      <c r="G182"/>
      <c r="H182"/>
      <c r="I182"/>
      <c r="J182"/>
      <c r="K182"/>
      <c r="L182"/>
      <c r="M182"/>
      <c r="N182"/>
      <c r="O182"/>
      <c r="P182"/>
      <c r="Q182"/>
      <c r="R182"/>
      <c r="S182"/>
      <c r="T182" s="2"/>
      <c r="U182"/>
      <c r="V182"/>
      <c r="W182"/>
      <c r="X182"/>
      <c r="Y182"/>
      <c r="Z182"/>
      <c r="AA182"/>
      <c r="AB182"/>
      <c r="AC182" s="53"/>
      <c r="AD182" s="126"/>
      <c r="AE182"/>
      <c r="AF182"/>
      <c r="AG182"/>
      <c r="AH182"/>
      <c r="AI182"/>
      <c r="AJ182"/>
      <c r="AK182"/>
      <c r="AL182"/>
      <c r="AM182" s="2"/>
      <c r="AN182" s="125"/>
      <c r="AO182" s="126"/>
      <c r="AQ182" s="2"/>
    </row>
    <row r="183" spans="1:43" s="102" customFormat="1" x14ac:dyDescent="0.25">
      <c r="A183" s="2"/>
      <c r="B183" s="2"/>
      <c r="C183"/>
      <c r="D183"/>
      <c r="E183"/>
      <c r="F183"/>
      <c r="G183"/>
      <c r="H183"/>
      <c r="I183"/>
      <c r="J183"/>
      <c r="K183"/>
      <c r="L183"/>
      <c r="M183"/>
      <c r="N183"/>
      <c r="O183"/>
      <c r="P183"/>
      <c r="Q183"/>
      <c r="R183"/>
      <c r="S183"/>
      <c r="T183" s="2"/>
      <c r="U183"/>
      <c r="V183"/>
      <c r="W183"/>
      <c r="X183"/>
      <c r="Y183"/>
      <c r="Z183"/>
      <c r="AA183"/>
      <c r="AB183"/>
      <c r="AC183" s="53"/>
      <c r="AD183" s="126"/>
      <c r="AE183"/>
      <c r="AF183"/>
      <c r="AG183"/>
      <c r="AH183"/>
      <c r="AI183"/>
      <c r="AJ183"/>
      <c r="AK183"/>
      <c r="AL183"/>
      <c r="AM183" s="2"/>
      <c r="AN183" s="125"/>
      <c r="AO183" s="126"/>
      <c r="AQ183" s="2"/>
    </row>
    <row r="184" spans="1:43" s="102" customFormat="1" x14ac:dyDescent="0.25">
      <c r="A184" s="2"/>
      <c r="B184" s="2"/>
      <c r="C184"/>
      <c r="D184"/>
      <c r="E184"/>
      <c r="F184"/>
      <c r="G184"/>
      <c r="H184"/>
      <c r="I184"/>
      <c r="J184"/>
      <c r="K184"/>
      <c r="L184"/>
      <c r="M184"/>
      <c r="N184"/>
      <c r="O184"/>
      <c r="P184"/>
      <c r="Q184"/>
      <c r="R184"/>
      <c r="S184"/>
      <c r="T184" s="2"/>
      <c r="U184"/>
      <c r="V184"/>
      <c r="W184"/>
      <c r="X184"/>
      <c r="Y184"/>
      <c r="Z184"/>
      <c r="AA184"/>
      <c r="AB184"/>
      <c r="AC184" s="53"/>
      <c r="AD184" s="126"/>
      <c r="AE184"/>
      <c r="AF184"/>
      <c r="AG184"/>
      <c r="AH184"/>
      <c r="AI184"/>
      <c r="AJ184"/>
      <c r="AK184"/>
      <c r="AL184"/>
      <c r="AM184" s="2"/>
      <c r="AN184" s="125"/>
      <c r="AO184" s="126"/>
      <c r="AQ184" s="2"/>
    </row>
    <row r="185" spans="1:43" s="102" customFormat="1" x14ac:dyDescent="0.25">
      <c r="A185" s="2"/>
      <c r="B185" s="2"/>
      <c r="C185"/>
      <c r="D185"/>
      <c r="E185"/>
      <c r="F185"/>
      <c r="G185"/>
      <c r="H185"/>
      <c r="I185"/>
      <c r="J185"/>
      <c r="K185"/>
      <c r="L185"/>
      <c r="M185"/>
      <c r="N185"/>
      <c r="O185"/>
      <c r="P185"/>
      <c r="Q185"/>
      <c r="R185"/>
      <c r="S185"/>
      <c r="T185" s="2"/>
      <c r="U185"/>
      <c r="V185"/>
      <c r="W185"/>
      <c r="X185"/>
      <c r="Y185"/>
      <c r="Z185"/>
      <c r="AA185"/>
      <c r="AB185"/>
      <c r="AC185" s="53"/>
      <c r="AD185" s="126"/>
      <c r="AE185"/>
      <c r="AF185"/>
      <c r="AG185"/>
      <c r="AH185"/>
      <c r="AI185"/>
      <c r="AJ185"/>
      <c r="AK185"/>
      <c r="AL185"/>
      <c r="AM185" s="2"/>
      <c r="AN185" s="125"/>
      <c r="AO185" s="126"/>
      <c r="AQ185" s="2"/>
    </row>
    <row r="186" spans="1:43" s="102" customFormat="1" x14ac:dyDescent="0.25">
      <c r="A186" s="2"/>
      <c r="B186" s="2"/>
      <c r="C186"/>
      <c r="D186"/>
      <c r="E186"/>
      <c r="F186"/>
      <c r="G186"/>
      <c r="H186"/>
      <c r="I186"/>
      <c r="J186"/>
      <c r="K186"/>
      <c r="L186"/>
      <c r="M186"/>
      <c r="N186"/>
      <c r="O186"/>
      <c r="P186"/>
      <c r="Q186"/>
      <c r="R186"/>
      <c r="S186"/>
      <c r="T186" s="2"/>
      <c r="U186"/>
      <c r="V186"/>
      <c r="W186"/>
      <c r="X186"/>
      <c r="Y186"/>
      <c r="Z186"/>
      <c r="AA186"/>
      <c r="AB186"/>
      <c r="AC186" s="53"/>
      <c r="AD186" s="126"/>
      <c r="AE186"/>
      <c r="AF186"/>
      <c r="AG186"/>
      <c r="AH186"/>
      <c r="AI186"/>
      <c r="AJ186"/>
      <c r="AK186"/>
      <c r="AL186"/>
      <c r="AM186" s="2"/>
      <c r="AN186" s="125"/>
      <c r="AO186" s="126"/>
      <c r="AQ186" s="2"/>
    </row>
    <row r="187" spans="1:43" s="102" customFormat="1" x14ac:dyDescent="0.25">
      <c r="A187" s="2"/>
      <c r="B187" s="2"/>
      <c r="C187"/>
      <c r="D187"/>
      <c r="E187"/>
      <c r="F187"/>
      <c r="G187"/>
      <c r="H187"/>
      <c r="I187"/>
      <c r="J187"/>
      <c r="K187"/>
      <c r="L187"/>
      <c r="M187"/>
      <c r="N187"/>
      <c r="O187"/>
      <c r="P187"/>
      <c r="Q187"/>
      <c r="R187"/>
      <c r="S187"/>
      <c r="T187" s="2"/>
      <c r="U187"/>
      <c r="V187"/>
      <c r="W187"/>
      <c r="X187"/>
      <c r="Y187"/>
      <c r="Z187"/>
      <c r="AA187"/>
      <c r="AB187"/>
      <c r="AC187" s="53"/>
      <c r="AD187" s="126"/>
      <c r="AE187"/>
      <c r="AF187"/>
      <c r="AG187"/>
      <c r="AH187"/>
      <c r="AI187"/>
      <c r="AJ187"/>
      <c r="AK187"/>
      <c r="AL187"/>
      <c r="AM187" s="2"/>
      <c r="AN187" s="125"/>
      <c r="AO187" s="126"/>
      <c r="AQ187" s="2"/>
    </row>
  </sheetData>
  <mergeCells count="7">
    <mergeCell ref="AL1:AO1"/>
    <mergeCell ref="C1:G1"/>
    <mergeCell ref="H1:K1"/>
    <mergeCell ref="L1:T1"/>
    <mergeCell ref="U1:V1"/>
    <mergeCell ref="AE1:AK1"/>
    <mergeCell ref="W1:AD1"/>
  </mergeCells>
  <hyperlinks>
    <hyperlink ref="A1" location="Contents!A1" display="CONTENTS"/>
    <hyperlink ref="B4" location="'Bas-Saint-Laurent-01'!A1" display="Bas-Saint-Laurent-01"/>
    <hyperlink ref="B5" location="'Saguenay Lac-Saint-Jean-02'!A1" display="Saguenay Lac-Saint-Jean-02"/>
    <hyperlink ref="B7" location="'Capitale-Nationale-03'!A1" display="'Capitale-Nationale-03"/>
    <hyperlink ref="B8" location="'CHU de Quebéc-03'!A1" display="CHU de Quebéc-03"/>
    <hyperlink ref="B9" location="'IUCPQ-03'!A1" display="IUCPQ-03"/>
    <hyperlink ref="B14" location="'Centre_Sud-De-Montréal-06'!A1" display="Centre-Sud-de-l'Île-De-Montréal (06)"/>
    <hyperlink ref="B13" location="'Centre-Ouest-de-Montréal-06'!A1" display="Centre-Ouest-de-l'Île-de-Montréal-06"/>
    <hyperlink ref="B11" location="'Estrie-05'!A1" display="Estrie-05"/>
    <hyperlink ref="B10" location="'Mauricie-et-Centre-du-Québec-04'!A1" display="Mauricie-et-Centre-du-Québec-04"/>
    <hyperlink ref="B15" location="'CHU Montreal-06'!A1" display="CHU Montreal (06)"/>
    <hyperlink ref="B16" location="'Est-de-l''Île-de-Montréal-06'!A1" display="Est-de-l'Île-de-Montréal (06)"/>
    <hyperlink ref="B17" location="'Inst de Card de Montréal-06'!A1" display="Institut de Cardiologie de Montréal-06"/>
    <hyperlink ref="B18" location="'McGill Univ Health Centre-06'!A1" display="McGill University Health Centre (06)"/>
    <hyperlink ref="B19" location="'Nord-de-l''Île-de-MontréaL-06'!A1" display="Nord-de-l'Île-de-Montréal (06"/>
    <hyperlink ref="B20" location="'Ouest-de-l''Île-de-Montréal-06'!A1" display="Ouest-de-l'Île-de-Montréal (06)"/>
    <hyperlink ref="B21" location="'Outaouais-07'!A1" display="Outaouais-07"/>
    <hyperlink ref="B22" location="'Abitibi-Témiscamingue-08'!A1" display="Abitibi-Témiscamingue-08"/>
    <hyperlink ref="B23" location="'Côte-Nord-09'!A1" display="Côte-Nord-09"/>
    <hyperlink ref="B26" location="'Gaspésie-11'!A1" display="Gaspésie (11)"/>
    <hyperlink ref="B27" location="'Îles-11'!A1" display="Îles (11)"/>
    <hyperlink ref="B28" location="'Chaudière-Appalaches-12'!A1" display="Chaudière-Appalaches-12"/>
    <hyperlink ref="B29" location="' Laval-13'!A1" display=" Laval-13"/>
    <hyperlink ref="B30" location="'Lanaudière-14'!A1" display="Lanaudière-14"/>
    <hyperlink ref="B31" location="'Laurentides-15'!A1" display="Laurentides-15"/>
    <hyperlink ref="B24" location="'Nord du Quebec -10'!A1" display="Nord du Quebec -10"/>
    <hyperlink ref="B33" location="'Montérégie-Centre-16'!A1" display="'Montérégie-Centre (16)"/>
    <hyperlink ref="B34" location="'Montérégie-Est-16'!A1" display="Montérégie-Est (16)"/>
    <hyperlink ref="B35" location="'Montérégie-Ouest-16'!A1" display="Montérégie-Ouest (16)"/>
    <hyperlink ref="B36" location="'Nunavik -17'!A1" display="Nunavik -17"/>
    <hyperlink ref="B37" location="'T-Cries-de-la-Baie-James-18'!A1" display="Terres-Cries-de-la-Baie-James  -18"/>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86"/>
  <sheetViews>
    <sheetView workbookViewId="0">
      <pane xSplit="2" ySplit="2" topLeftCell="AH3" activePane="bottomRight" state="frozen"/>
      <selection pane="topRight" activeCell="C1" sqref="C1"/>
      <selection pane="bottomLeft" activeCell="A3" sqref="A3"/>
      <selection pane="bottomRight"/>
    </sheetView>
  </sheetViews>
  <sheetFormatPr defaultRowHeight="15" x14ac:dyDescent="0.25"/>
  <cols>
    <col min="1" max="1" width="22.85546875" style="2" customWidth="1"/>
    <col min="2" max="2" width="23.85546875" style="2" customWidth="1"/>
    <col min="3" max="3" width="11.85546875" customWidth="1"/>
    <col min="4" max="4" width="10.28515625" customWidth="1"/>
    <col min="5" max="5" width="25" customWidth="1"/>
    <col min="9" max="9" width="12.28515625" customWidth="1"/>
    <col min="10" max="11" width="12.7109375" customWidth="1"/>
    <col min="12" max="12" width="11.5703125" customWidth="1"/>
    <col min="13" max="13" width="13.140625" customWidth="1"/>
    <col min="16" max="16" width="15.5703125" customWidth="1"/>
    <col min="17" max="17" width="11.85546875" customWidth="1"/>
    <col min="19" max="19" width="11.7109375" customWidth="1"/>
    <col min="20" max="20" width="28" style="2" customWidth="1"/>
    <col min="21" max="22" width="12.7109375" customWidth="1"/>
    <col min="23" max="23" width="11.5703125" customWidth="1"/>
    <col min="24" max="24" width="13.140625" customWidth="1"/>
    <col min="27" max="27" width="15.5703125" customWidth="1"/>
    <col min="28" max="28" width="11.85546875" customWidth="1"/>
    <col min="29" max="29" width="9.140625" style="53"/>
    <col min="30" max="30" width="10.5703125" style="126" customWidth="1"/>
    <col min="31" max="31" width="12.42578125" customWidth="1"/>
    <col min="33" max="33" width="11.42578125" customWidth="1"/>
    <col min="34" max="34" width="17" customWidth="1"/>
    <col min="35" max="35" width="11.42578125" customWidth="1"/>
    <col min="36" max="36" width="13.140625" customWidth="1"/>
    <col min="37" max="37" width="14.7109375" customWidth="1"/>
    <col min="38" max="38" width="10.140625" customWidth="1"/>
    <col min="39" max="39" width="8.85546875" style="2" customWidth="1"/>
    <col min="40" max="40" width="10.85546875" style="2" customWidth="1"/>
    <col min="41" max="41" width="10" style="2" customWidth="1"/>
    <col min="42" max="42" width="14" style="102" customWidth="1"/>
    <col min="43" max="43" width="15.7109375" style="2" customWidth="1"/>
    <col min="44" max="44" width="16" customWidth="1"/>
    <col min="45" max="45" width="9.5703125" bestFit="1" customWidth="1"/>
  </cols>
  <sheetData>
    <row r="1" spans="1:45" s="1" customFormat="1" ht="20.25" thickBot="1" x14ac:dyDescent="0.35">
      <c r="A1" s="39" t="s">
        <v>0</v>
      </c>
      <c r="B1" s="67" t="s">
        <v>101</v>
      </c>
      <c r="C1" s="664" t="s">
        <v>2</v>
      </c>
      <c r="D1" s="664"/>
      <c r="E1" s="664"/>
      <c r="F1" s="664"/>
      <c r="G1" s="665"/>
      <c r="H1" s="666" t="s">
        <v>3</v>
      </c>
      <c r="I1" s="664"/>
      <c r="J1" s="664"/>
      <c r="K1" s="665"/>
      <c r="L1" s="662" t="s">
        <v>4</v>
      </c>
      <c r="M1" s="663"/>
      <c r="N1" s="663"/>
      <c r="O1" s="663"/>
      <c r="P1" s="663"/>
      <c r="Q1" s="663"/>
      <c r="R1" s="663"/>
      <c r="S1" s="663"/>
      <c r="T1" s="680"/>
      <c r="U1" s="662" t="s">
        <v>70</v>
      </c>
      <c r="V1" s="665"/>
      <c r="W1" s="662" t="s">
        <v>68</v>
      </c>
      <c r="X1" s="663"/>
      <c r="Y1" s="663"/>
      <c r="Z1" s="663"/>
      <c r="AA1" s="663"/>
      <c r="AB1" s="663"/>
      <c r="AC1" s="663"/>
      <c r="AD1" s="680"/>
      <c r="AE1" s="663" t="s">
        <v>5</v>
      </c>
      <c r="AF1" s="663"/>
      <c r="AG1" s="663"/>
      <c r="AH1" s="663"/>
      <c r="AI1" s="663"/>
      <c r="AJ1" s="663"/>
      <c r="AK1" s="681"/>
      <c r="AL1" s="677" t="s">
        <v>71</v>
      </c>
      <c r="AM1" s="678"/>
      <c r="AN1" s="678"/>
      <c r="AO1" s="679"/>
      <c r="AP1" s="100" t="s">
        <v>103</v>
      </c>
      <c r="AQ1" s="82" t="s">
        <v>94</v>
      </c>
    </row>
    <row r="2" spans="1:45" ht="62.25" customHeight="1" thickTop="1" thickBot="1" x14ac:dyDescent="0.3">
      <c r="A2" s="271" t="s">
        <v>41</v>
      </c>
      <c r="B2" s="92"/>
      <c r="C2" s="93" t="s">
        <v>6</v>
      </c>
      <c r="D2" s="93" t="s">
        <v>7</v>
      </c>
      <c r="E2" s="94" t="s">
        <v>8</v>
      </c>
      <c r="F2" s="95" t="s">
        <v>9</v>
      </c>
      <c r="G2" s="96" t="s">
        <v>10</v>
      </c>
      <c r="H2" s="93" t="s">
        <v>11</v>
      </c>
      <c r="I2" s="93" t="s">
        <v>12</v>
      </c>
      <c r="J2" s="94" t="s">
        <v>60</v>
      </c>
      <c r="K2" s="97" t="s">
        <v>69</v>
      </c>
      <c r="L2" s="93" t="s">
        <v>13</v>
      </c>
      <c r="M2" s="93" t="s">
        <v>14</v>
      </c>
      <c r="N2" s="93" t="s">
        <v>15</v>
      </c>
      <c r="O2" s="94" t="s">
        <v>16</v>
      </c>
      <c r="P2" s="93" t="s">
        <v>17</v>
      </c>
      <c r="Q2" s="93" t="s">
        <v>18</v>
      </c>
      <c r="R2" s="93" t="s">
        <v>19</v>
      </c>
      <c r="S2" s="94" t="s">
        <v>155</v>
      </c>
      <c r="T2" s="98" t="s">
        <v>20</v>
      </c>
      <c r="U2" s="94" t="s">
        <v>60</v>
      </c>
      <c r="V2" s="97" t="s">
        <v>69</v>
      </c>
      <c r="W2" s="93" t="s">
        <v>13</v>
      </c>
      <c r="X2" s="93" t="s">
        <v>14</v>
      </c>
      <c r="Y2" s="93" t="s">
        <v>15</v>
      </c>
      <c r="Z2" s="94" t="s">
        <v>16</v>
      </c>
      <c r="AA2" s="93" t="s">
        <v>17</v>
      </c>
      <c r="AB2" s="93" t="s">
        <v>18</v>
      </c>
      <c r="AC2" s="93" t="s">
        <v>19</v>
      </c>
      <c r="AD2" s="303" t="s">
        <v>155</v>
      </c>
      <c r="AE2" s="88" t="s">
        <v>21</v>
      </c>
      <c r="AF2" s="88" t="s">
        <v>22</v>
      </c>
      <c r="AG2" s="89" t="s">
        <v>23</v>
      </c>
      <c r="AH2" s="88" t="s">
        <v>24</v>
      </c>
      <c r="AI2" s="88" t="s">
        <v>25</v>
      </c>
      <c r="AJ2" s="88" t="s">
        <v>26</v>
      </c>
      <c r="AK2" s="90" t="s">
        <v>27</v>
      </c>
      <c r="AL2" s="114" t="s">
        <v>105</v>
      </c>
      <c r="AM2" s="99" t="s">
        <v>106</v>
      </c>
      <c r="AN2" s="115" t="s">
        <v>107</v>
      </c>
      <c r="AO2" s="91" t="s">
        <v>108</v>
      </c>
      <c r="AP2" s="101" t="s">
        <v>104</v>
      </c>
      <c r="AQ2" s="91" t="s">
        <v>102</v>
      </c>
    </row>
    <row r="3" spans="1:45" ht="15.75" thickTop="1" x14ac:dyDescent="0.25">
      <c r="A3" s="2" t="str">
        <f>IF(K3=SUM(L3:S3), " ","Error")</f>
        <v xml:space="preserve"> </v>
      </c>
      <c r="B3" s="78" t="s">
        <v>28</v>
      </c>
      <c r="C3" s="3">
        <f t="shared" ref="C3:L3" si="0">SUM(C4:C5)</f>
        <v>2058</v>
      </c>
      <c r="D3" s="3">
        <f t="shared" si="0"/>
        <v>562</v>
      </c>
      <c r="E3" s="3">
        <f t="shared" si="0"/>
        <v>291</v>
      </c>
      <c r="F3" s="3">
        <f t="shared" si="0"/>
        <v>965</v>
      </c>
      <c r="G3" s="4">
        <f t="shared" si="0"/>
        <v>240</v>
      </c>
      <c r="H3" s="3">
        <f t="shared" si="0"/>
        <v>13</v>
      </c>
      <c r="I3" s="3">
        <f t="shared" si="0"/>
        <v>14</v>
      </c>
      <c r="J3" s="3">
        <f t="shared" si="0"/>
        <v>9</v>
      </c>
      <c r="K3" s="4">
        <f t="shared" si="0"/>
        <v>5</v>
      </c>
      <c r="L3" s="3">
        <f t="shared" si="0"/>
        <v>2</v>
      </c>
      <c r="M3" s="3">
        <f t="shared" ref="M3:S3" si="1">SUM(M4:M5)</f>
        <v>0</v>
      </c>
      <c r="N3" s="3">
        <f t="shared" si="1"/>
        <v>0</v>
      </c>
      <c r="O3" s="3">
        <f t="shared" si="1"/>
        <v>1</v>
      </c>
      <c r="P3" s="3">
        <f t="shared" si="1"/>
        <v>2</v>
      </c>
      <c r="Q3" s="3">
        <f t="shared" si="1"/>
        <v>0</v>
      </c>
      <c r="R3" s="3">
        <f t="shared" si="1"/>
        <v>0</v>
      </c>
      <c r="S3" s="3">
        <f t="shared" si="1"/>
        <v>0</v>
      </c>
      <c r="T3" s="4"/>
      <c r="U3" s="43">
        <f>IF(I3=0,"NA",J3/I3)</f>
        <v>0.6428571428571429</v>
      </c>
      <c r="V3" s="45">
        <f>IF(I3=0,"NA",K3/I3)</f>
        <v>0.35714285714285715</v>
      </c>
      <c r="W3" s="43">
        <f>+IF(L3=0,"NA",L3/I3)</f>
        <v>0.14285714285714285</v>
      </c>
      <c r="X3" s="43">
        <f>+IF(I3=0,"NA",M3/I3)</f>
        <v>0</v>
      </c>
      <c r="Y3" s="43">
        <f>+IF(I3=0,"NA",N3/I3)</f>
        <v>0</v>
      </c>
      <c r="Z3" s="43">
        <f>+IF(I3=0,"NA",O3/I3)</f>
        <v>7.1428571428571425E-2</v>
      </c>
      <c r="AA3" s="43">
        <f>+IF(I3=0,"NA",P3/I3)</f>
        <v>0.14285714285714285</v>
      </c>
      <c r="AB3" s="43">
        <f>+IF(I3=0,"NA",Q3/I3)</f>
        <v>0</v>
      </c>
      <c r="AC3" s="297">
        <f>+IF(I3=0,"NA",R3/I3)</f>
        <v>0</v>
      </c>
      <c r="AD3" s="45">
        <f>+IF(I3=0,"NA",S3/I3)</f>
        <v>0</v>
      </c>
      <c r="AE3" s="3">
        <f>IF(C3=0,"NA",(C3/AQ3)*100000)</f>
        <v>1029.087472435157</v>
      </c>
      <c r="AF3" s="85">
        <f>IF(C3=0,"NA",(H3/C3)*100000)</f>
        <v>631.68124392614186</v>
      </c>
      <c r="AG3" s="85">
        <f>IF(C3=0,"NA",(C3/AQ3)*100000)</f>
        <v>1029.087472435157</v>
      </c>
      <c r="AH3" s="85">
        <f>IF(C3=0,"NA",(I3/C3)*100000)</f>
        <v>680.27210884353735</v>
      </c>
      <c r="AI3" s="85">
        <f>IF(I3=0,"NA",(I3/AQ3)*100000)</f>
        <v>7.0005950505792987</v>
      </c>
      <c r="AJ3" s="85">
        <f>IF(C3=0,"NA",(J3/C3)*100000)</f>
        <v>437.31778425655978</v>
      </c>
      <c r="AK3" s="86">
        <f>IF(I3=0,"NA",(J3/AQ3)*100000)</f>
        <v>4.500382532515264</v>
      </c>
      <c r="AL3" s="119">
        <f>AM3*7</f>
        <v>0.26849315068493151</v>
      </c>
      <c r="AM3" s="120">
        <f>I3/365</f>
        <v>3.8356164383561646E-2</v>
      </c>
      <c r="AN3" s="119">
        <f>AO3*7</f>
        <v>0.17260273972602738</v>
      </c>
      <c r="AO3" s="120">
        <f>J3/365</f>
        <v>2.4657534246575342E-2</v>
      </c>
      <c r="AP3" s="447">
        <f>'Vital Stats'!Q41</f>
        <v>761.07034252473352</v>
      </c>
      <c r="AQ3" s="104">
        <f>'Vital Stats'!Q63</f>
        <v>199983</v>
      </c>
    </row>
    <row r="4" spans="1:45" x14ac:dyDescent="0.25">
      <c r="B4" s="144" t="s">
        <v>116</v>
      </c>
      <c r="C4" s="7">
        <f>SUM(D4:G4)</f>
        <v>1068</v>
      </c>
      <c r="D4" s="8">
        <v>297</v>
      </c>
      <c r="E4" s="8">
        <v>155</v>
      </c>
      <c r="F4" s="8">
        <v>497</v>
      </c>
      <c r="G4" s="9">
        <v>119</v>
      </c>
      <c r="H4" s="7">
        <v>7</v>
      </c>
      <c r="I4" s="8">
        <v>5</v>
      </c>
      <c r="J4" s="8">
        <v>3</v>
      </c>
      <c r="K4" s="9">
        <v>2</v>
      </c>
      <c r="L4" s="7">
        <v>0</v>
      </c>
      <c r="M4" s="8">
        <v>0</v>
      </c>
      <c r="N4" s="8">
        <v>0</v>
      </c>
      <c r="O4" s="8">
        <v>0</v>
      </c>
      <c r="P4" s="8">
        <v>2</v>
      </c>
      <c r="Q4" s="8">
        <v>0</v>
      </c>
      <c r="R4" s="8">
        <v>0</v>
      </c>
      <c r="S4" s="205">
        <v>0</v>
      </c>
      <c r="T4" s="9"/>
      <c r="U4" s="40">
        <f>IF(I4=0,"NA",J4/I4)</f>
        <v>0.6</v>
      </c>
      <c r="V4" s="41">
        <f>IF(I4=0,"NA",K4/I4)</f>
        <v>0.4</v>
      </c>
      <c r="W4" s="42">
        <f>IF(I4=0,"NA",L4/I4)</f>
        <v>0</v>
      </c>
      <c r="X4" s="42">
        <f>IF(I4=0,"NA",M4/I4)</f>
        <v>0</v>
      </c>
      <c r="Y4" s="42">
        <f>IF(I4=0,"NA",N4/I4)</f>
        <v>0</v>
      </c>
      <c r="Z4" s="42">
        <f>IF(I4=0,"NA",O4/I4)</f>
        <v>0</v>
      </c>
      <c r="AA4" s="42">
        <f>IF(I4=0,"NA",P4/I4)</f>
        <v>0.4</v>
      </c>
      <c r="AB4" s="42">
        <f>IF(I4=0,"NA",Q4/I4)</f>
        <v>0</v>
      </c>
      <c r="AC4" s="298">
        <f>IF(I4=0,"NA",R4/I4)</f>
        <v>0</v>
      </c>
      <c r="AD4" s="44">
        <f>IF(I4=0,"NA",S4/I4)</f>
        <v>0</v>
      </c>
      <c r="AE4" s="7">
        <f>IF(C4=0,"NA",(C4/AQ4)*100000)</f>
        <v>534.04539385847795</v>
      </c>
      <c r="AF4" s="8">
        <f>IF(C4=0,"NA",(H4/C4)*100000)</f>
        <v>655.43071161048692</v>
      </c>
      <c r="AG4" s="8">
        <f>IF(C4=0,"NA",(C4/AQ4)*100000)</f>
        <v>534.04539385847795</v>
      </c>
      <c r="AH4" s="8">
        <f>IF(C4=0,"NA",(I4/C4)*100000)</f>
        <v>468.16479400749063</v>
      </c>
      <c r="AI4" s="8">
        <f>IF(I4=0,"NA",(I4/AQ4)*100000)</f>
        <v>2.5002125180640355</v>
      </c>
      <c r="AJ4" s="8">
        <f>IF(C4=0,"NA",(J4/C4)*100000)</f>
        <v>280.89887640449439</v>
      </c>
      <c r="AK4" s="10">
        <f>IF(I4=0,"NA",(J4/AQ4)*100000)</f>
        <v>1.5001275108384213</v>
      </c>
      <c r="AL4" s="116">
        <f>AM4*7</f>
        <v>0.19125683060109289</v>
      </c>
      <c r="AM4" s="117">
        <f>I4/_xlfn.DAYS("10 June 2016","10 December 2015")</f>
        <v>2.7322404371584699E-2</v>
      </c>
      <c r="AN4" s="116">
        <f>AO4*7</f>
        <v>0.11475409836065574</v>
      </c>
      <c r="AO4" s="117">
        <f>J4/_xlfn.DAYS("10 June 2016","10 December 2015")</f>
        <v>1.6393442622950821E-2</v>
      </c>
      <c r="AP4" s="448"/>
      <c r="AQ4" s="106">
        <f>'Vital Stats'!Q63</f>
        <v>199983</v>
      </c>
    </row>
    <row r="5" spans="1:45" x14ac:dyDescent="0.25">
      <c r="B5" s="145" t="s">
        <v>30</v>
      </c>
      <c r="C5" s="7">
        <f>SUM(D5:G5)</f>
        <v>990</v>
      </c>
      <c r="D5" s="8">
        <v>265</v>
      </c>
      <c r="E5" s="8">
        <v>136</v>
      </c>
      <c r="F5" s="8">
        <v>468</v>
      </c>
      <c r="G5" s="9">
        <v>121</v>
      </c>
      <c r="H5" s="7">
        <v>6</v>
      </c>
      <c r="I5" s="8">
        <v>9</v>
      </c>
      <c r="J5" s="8">
        <v>6</v>
      </c>
      <c r="K5" s="9">
        <v>3</v>
      </c>
      <c r="L5" s="7">
        <v>2</v>
      </c>
      <c r="M5" s="8">
        <v>0</v>
      </c>
      <c r="N5" s="8">
        <v>0</v>
      </c>
      <c r="O5" s="8">
        <v>1</v>
      </c>
      <c r="P5" s="8">
        <v>0</v>
      </c>
      <c r="Q5" s="8">
        <v>0</v>
      </c>
      <c r="R5" s="8">
        <v>0</v>
      </c>
      <c r="S5" s="205">
        <v>0</v>
      </c>
      <c r="T5" s="9"/>
      <c r="U5" s="40">
        <f>IF(I5=0,"NA",J5/I5)</f>
        <v>0.66666666666666663</v>
      </c>
      <c r="V5" s="41">
        <f>IF(I5=0,"NA",K5/I5)</f>
        <v>0.33333333333333331</v>
      </c>
      <c r="W5" s="42">
        <f>IF(I5=0,"NA",L5/I5)</f>
        <v>0.22222222222222221</v>
      </c>
      <c r="X5" s="42">
        <f>IF(I5=0,"NA",M5/I5)</f>
        <v>0</v>
      </c>
      <c r="Y5" s="42">
        <f>IF(I5=0,"NA",N5/I5)</f>
        <v>0</v>
      </c>
      <c r="Z5" s="42">
        <f>IF(I5=0,"NA",O5/I5)</f>
        <v>0.1111111111111111</v>
      </c>
      <c r="AA5" s="42">
        <f>IF(I5=0,"NA",P5/I5)</f>
        <v>0</v>
      </c>
      <c r="AB5" s="42">
        <f>IF(I5=0,"NA",Q5/I5)</f>
        <v>0</v>
      </c>
      <c r="AC5" s="298">
        <f>IF(I5=0,"NA",R5/I5)</f>
        <v>0</v>
      </c>
      <c r="AD5" s="44">
        <f>IF(I5=0,"NA",S5/I5)</f>
        <v>0</v>
      </c>
      <c r="AE5" s="7">
        <f>IF(C5=0,"NA",(C5/AQ5)*100000)</f>
        <v>495.04207857667899</v>
      </c>
      <c r="AF5" s="8">
        <f>IF(C5=0,"NA",(H5/C5)*100000)</f>
        <v>606.06060606060601</v>
      </c>
      <c r="AG5" s="8">
        <f>IF(C5=0,"NA",(C5/AQ5)*100000)</f>
        <v>495.04207857667899</v>
      </c>
      <c r="AH5" s="8">
        <f>IF(C5=0,"NA",(I5/C5)*100000)</f>
        <v>909.09090909090901</v>
      </c>
      <c r="AI5" s="8">
        <f>IF(I5=0,"NA",(I5/AQ5)*100000)</f>
        <v>4.500382532515264</v>
      </c>
      <c r="AJ5" s="8">
        <f>IF(C5=0,"NA",(J5/C5)*100000)</f>
        <v>606.06060606060601</v>
      </c>
      <c r="AK5" s="10">
        <f>IF(I5=0,"NA",(J5/AQ5)*100000)</f>
        <v>3.0002550216768427</v>
      </c>
      <c r="AL5" s="116">
        <f>AM5*7</f>
        <v>0.34426229508196721</v>
      </c>
      <c r="AM5" s="117">
        <f>I5/_xlfn.DAYS("10 December 2016","10 June 2016")</f>
        <v>4.9180327868852458E-2</v>
      </c>
      <c r="AN5" s="116">
        <f>AO5*7</f>
        <v>0.22950819672131148</v>
      </c>
      <c r="AO5" s="117">
        <f>J5/_xlfn.DAYS("10 December 2016","10 June 2016")</f>
        <v>3.2786885245901641E-2</v>
      </c>
      <c r="AP5" s="448"/>
      <c r="AQ5" s="106">
        <f>'Vital Stats'!Q63</f>
        <v>199983</v>
      </c>
    </row>
    <row r="6" spans="1:45" x14ac:dyDescent="0.25">
      <c r="B6" s="79"/>
      <c r="C6" s="7"/>
      <c r="D6" s="8"/>
      <c r="E6" s="8"/>
      <c r="F6" s="8"/>
      <c r="G6" s="9"/>
      <c r="H6" s="7"/>
      <c r="I6" s="8"/>
      <c r="J6" s="8"/>
      <c r="K6" s="9"/>
      <c r="L6" s="7"/>
      <c r="M6" s="8"/>
      <c r="N6" s="8"/>
      <c r="O6" s="8"/>
      <c r="P6" s="8"/>
      <c r="Q6" s="8"/>
      <c r="R6" s="8"/>
      <c r="S6" s="205"/>
      <c r="T6" s="9"/>
      <c r="U6" s="40"/>
      <c r="V6" s="41"/>
      <c r="W6" s="7"/>
      <c r="X6" s="8"/>
      <c r="Y6" s="8"/>
      <c r="Z6" s="8"/>
      <c r="AA6" s="8"/>
      <c r="AB6" s="8"/>
      <c r="AC6" s="205"/>
      <c r="AD6" s="9"/>
      <c r="AE6" s="7"/>
      <c r="AF6" s="8"/>
      <c r="AG6" s="8"/>
      <c r="AH6" s="8"/>
      <c r="AI6" s="8"/>
      <c r="AJ6" s="8"/>
      <c r="AK6" s="10"/>
      <c r="AL6" s="116"/>
      <c r="AM6" s="117"/>
      <c r="AN6" s="116"/>
      <c r="AO6" s="117"/>
      <c r="AP6" s="448"/>
      <c r="AQ6" s="107"/>
    </row>
    <row r="7" spans="1:45" x14ac:dyDescent="0.25">
      <c r="A7" s="2" t="str">
        <f>IF(K7=SUM(L7:S7), " ","Error")</f>
        <v xml:space="preserve"> </v>
      </c>
      <c r="B7" s="80" t="s">
        <v>31</v>
      </c>
      <c r="C7" s="3">
        <f t="shared" ref="C7:L7" si="2">SUM(C8:C9)</f>
        <v>1941</v>
      </c>
      <c r="D7" s="3">
        <f t="shared" si="2"/>
        <v>621</v>
      </c>
      <c r="E7" s="3">
        <f t="shared" si="2"/>
        <v>303</v>
      </c>
      <c r="F7" s="3">
        <f t="shared" si="2"/>
        <v>808</v>
      </c>
      <c r="G7" s="4">
        <f t="shared" si="2"/>
        <v>209</v>
      </c>
      <c r="H7" s="3">
        <f t="shared" si="2"/>
        <v>17</v>
      </c>
      <c r="I7" s="3">
        <f t="shared" si="2"/>
        <v>51</v>
      </c>
      <c r="J7" s="3">
        <f t="shared" si="2"/>
        <v>39</v>
      </c>
      <c r="K7" s="4">
        <f t="shared" si="2"/>
        <v>12</v>
      </c>
      <c r="L7" s="3">
        <f t="shared" si="2"/>
        <v>1</v>
      </c>
      <c r="M7" s="3">
        <f t="shared" ref="M7:S7" si="3">SUM(M8:M9)</f>
        <v>3</v>
      </c>
      <c r="N7" s="3">
        <f t="shared" si="3"/>
        <v>3</v>
      </c>
      <c r="O7" s="3">
        <f t="shared" si="3"/>
        <v>0</v>
      </c>
      <c r="P7" s="3">
        <f t="shared" si="3"/>
        <v>5</v>
      </c>
      <c r="Q7" s="3">
        <f t="shared" si="3"/>
        <v>0</v>
      </c>
      <c r="R7" s="3">
        <f t="shared" si="3"/>
        <v>0</v>
      </c>
      <c r="S7" s="3">
        <f t="shared" si="3"/>
        <v>0</v>
      </c>
      <c r="T7" s="11"/>
      <c r="U7" s="43">
        <f>IF(I7=0,"NA",J7/I7)</f>
        <v>0.76470588235294112</v>
      </c>
      <c r="V7" s="46">
        <f>IF(I7=0,"NA",K7/I7)</f>
        <v>0.23529411764705882</v>
      </c>
      <c r="W7" s="43">
        <f>+IF(L7=0,"NA",L7/I7)</f>
        <v>1.9607843137254902E-2</v>
      </c>
      <c r="X7" s="43">
        <f>+IF(I7=0,"NA",M7/I7)</f>
        <v>5.8823529411764705E-2</v>
      </c>
      <c r="Y7" s="43">
        <f>+IF(I7=0,"NA",N7/I7)</f>
        <v>5.8823529411764705E-2</v>
      </c>
      <c r="Z7" s="43">
        <f>+IF(I7=0,"NA",O7/I7)</f>
        <v>0</v>
      </c>
      <c r="AA7" s="43">
        <f>+IF(I7=0,"NA",P7/I7)</f>
        <v>9.8039215686274508E-2</v>
      </c>
      <c r="AB7" s="43">
        <f>+IF(I7=0,"NA",Q7/I7)</f>
        <v>0</v>
      </c>
      <c r="AC7" s="297">
        <f>+IF(I7=0,"NA",R7/I7)</f>
        <v>0</v>
      </c>
      <c r="AD7" s="45">
        <f>+IF(I7=0,"NA",S7/I7)</f>
        <v>0</v>
      </c>
      <c r="AE7" s="3">
        <f>IF(C7=0,"NA",(C7/AQ7)*100000)</f>
        <v>970.58249951245853</v>
      </c>
      <c r="AF7" s="5">
        <f>IF(C7=0,"NA",(H7/C7)*100000)</f>
        <v>875.83719732096858</v>
      </c>
      <c r="AG7" s="5">
        <f>IF(C7=0,"NA",(C7/AQ7)*100000)</f>
        <v>970.58249951245853</v>
      </c>
      <c r="AH7" s="5">
        <f>IF(C7=0,"NA",(I7/C7)*100000)</f>
        <v>2627.5115919629056</v>
      </c>
      <c r="AI7" s="5">
        <f>IF(I7=0,"NA",(I7/AQ7)*100000)</f>
        <v>25.502167684253159</v>
      </c>
      <c r="AJ7" s="5">
        <f>IF(C7=0,"NA",(J7/C7)*100000)</f>
        <v>2009.2735703245751</v>
      </c>
      <c r="AK7" s="6">
        <f>IF(I7=0,"NA",(J7/AQ7)*100000)</f>
        <v>19.501657640899477</v>
      </c>
      <c r="AL7" s="121">
        <f>AM7*7</f>
        <v>0.97808219178082201</v>
      </c>
      <c r="AM7" s="118">
        <f>I7/_xlfn.DAYS("10 December 2017","10 December 2016")</f>
        <v>0.13972602739726028</v>
      </c>
      <c r="AN7" s="122">
        <f>AO7*7</f>
        <v>0.74794520547945209</v>
      </c>
      <c r="AO7" s="118">
        <f>J7/_xlfn.DAYS("10 December 2017","10 December 2016")</f>
        <v>0.10684931506849316</v>
      </c>
      <c r="AP7" s="449">
        <f>'Vital Stats'!Q41</f>
        <v>761.07034252473352</v>
      </c>
      <c r="AQ7" s="108">
        <f>'Vital Stats'!Q63</f>
        <v>199983</v>
      </c>
      <c r="AS7" s="269"/>
    </row>
    <row r="8" spans="1:45" x14ac:dyDescent="0.25">
      <c r="B8" s="144" t="s">
        <v>32</v>
      </c>
      <c r="C8" s="7">
        <f>SUM(D8:G8)</f>
        <v>982</v>
      </c>
      <c r="D8" s="8">
        <v>301</v>
      </c>
      <c r="E8" s="8">
        <v>137</v>
      </c>
      <c r="F8" s="8">
        <v>427</v>
      </c>
      <c r="G8" s="9">
        <v>117</v>
      </c>
      <c r="H8" s="7">
        <v>5</v>
      </c>
      <c r="I8" s="8">
        <v>18</v>
      </c>
      <c r="J8" s="8">
        <v>14</v>
      </c>
      <c r="K8" s="9">
        <v>4</v>
      </c>
      <c r="L8" s="7">
        <v>0</v>
      </c>
      <c r="M8" s="8">
        <v>0</v>
      </c>
      <c r="N8" s="8">
        <v>0</v>
      </c>
      <c r="O8" s="8">
        <v>0</v>
      </c>
      <c r="P8" s="8">
        <v>4</v>
      </c>
      <c r="Q8" s="8">
        <v>0</v>
      </c>
      <c r="R8" s="8">
        <v>0</v>
      </c>
      <c r="S8" s="205">
        <v>0</v>
      </c>
      <c r="T8" s="9"/>
      <c r="U8" s="40">
        <f>IF(I8=0,"NA",J8/I8)</f>
        <v>0.77777777777777779</v>
      </c>
      <c r="V8" s="41">
        <f>IF(I8=0,"NA",K8/I8)</f>
        <v>0.22222222222222221</v>
      </c>
      <c r="W8" s="42">
        <f>IF(I8=0,"NA",L8/I8)</f>
        <v>0</v>
      </c>
      <c r="X8" s="42">
        <f>IF(I8=0,"NA",M8/I8)</f>
        <v>0</v>
      </c>
      <c r="Y8" s="42">
        <f>IF(I8=0,"NA",N8/I8)</f>
        <v>0</v>
      </c>
      <c r="Z8" s="42">
        <f>IF(I8=0,"NA",O8/I8)</f>
        <v>0</v>
      </c>
      <c r="AA8" s="42">
        <f>IF(I8=0,"NA",P8/I8)</f>
        <v>0.22222222222222221</v>
      </c>
      <c r="AB8" s="42">
        <f>IF(I8=0,"NA",Q8/I8)</f>
        <v>0</v>
      </c>
      <c r="AC8" s="298">
        <f>IF(I8=0,"NA",R8/I8)</f>
        <v>0</v>
      </c>
      <c r="AD8" s="44">
        <f>IF(I8=0,"NA",S8/I8)</f>
        <v>0</v>
      </c>
      <c r="AE8" s="7">
        <f>IF(C8=0,"NA",(C8/AQ8)*100000)</f>
        <v>491.04173854777656</v>
      </c>
      <c r="AF8" s="8">
        <f>IF(C8=0,"NA",(H8/C8)*100000)</f>
        <v>509.16496945010186</v>
      </c>
      <c r="AG8" s="8">
        <f>IF(C8=0,"NA",(C8/AQ8)*100000)</f>
        <v>491.04173854777656</v>
      </c>
      <c r="AH8" s="8">
        <f>IF(C8=0,"NA",(I8/C8)*100000)</f>
        <v>1832.9938900203665</v>
      </c>
      <c r="AI8" s="8">
        <f>IF(I8=0,"NA",(I8/AQ8)*100000)</f>
        <v>9.000765065030528</v>
      </c>
      <c r="AJ8" s="8">
        <f>IF(C8=0,"NA",(J8/C8)*100000)</f>
        <v>1425.6619144602853</v>
      </c>
      <c r="AK8" s="10">
        <f>IF(I8=0,"NA",(J8/AQ8)*100000)</f>
        <v>7.0005950505792987</v>
      </c>
      <c r="AL8" s="116">
        <f>AM8*7</f>
        <v>0.69230769230769229</v>
      </c>
      <c r="AM8" s="117">
        <f>I8/_xlfn.DAYS("10 June 2017","10 December 2016")</f>
        <v>9.8901098901098897E-2</v>
      </c>
      <c r="AN8" s="116">
        <f>AO8*7</f>
        <v>0.53846153846153855</v>
      </c>
      <c r="AO8" s="117">
        <f>J8/_xlfn.DAYS("10 June 2017","10 December 2016")</f>
        <v>7.6923076923076927E-2</v>
      </c>
      <c r="AP8" s="448"/>
      <c r="AQ8" s="106">
        <f>'Vital Stats'!Q63</f>
        <v>199983</v>
      </c>
    </row>
    <row r="9" spans="1:45" x14ac:dyDescent="0.25">
      <c r="B9" s="144" t="s">
        <v>33</v>
      </c>
      <c r="C9" s="7">
        <f>SUM(D9:G9)</f>
        <v>959</v>
      </c>
      <c r="D9" s="8">
        <v>320</v>
      </c>
      <c r="E9" s="8">
        <v>166</v>
      </c>
      <c r="F9" s="8">
        <v>381</v>
      </c>
      <c r="G9" s="9">
        <v>92</v>
      </c>
      <c r="H9" s="7">
        <v>12</v>
      </c>
      <c r="I9" s="8">
        <v>33</v>
      </c>
      <c r="J9" s="8">
        <v>25</v>
      </c>
      <c r="K9" s="9">
        <v>8</v>
      </c>
      <c r="L9" s="7">
        <v>1</v>
      </c>
      <c r="M9" s="8">
        <v>3</v>
      </c>
      <c r="N9" s="8">
        <v>3</v>
      </c>
      <c r="O9" s="8">
        <v>0</v>
      </c>
      <c r="P9" s="8">
        <v>1</v>
      </c>
      <c r="Q9" s="8">
        <v>0</v>
      </c>
      <c r="R9" s="8">
        <v>0</v>
      </c>
      <c r="S9" s="205">
        <v>0</v>
      </c>
      <c r="T9" s="9"/>
      <c r="U9" s="40">
        <f>IF(I9=0,"NA",J9/I9)</f>
        <v>0.75757575757575757</v>
      </c>
      <c r="V9" s="41">
        <f>IF(I9=0,"NA",K9/I9)</f>
        <v>0.24242424242424243</v>
      </c>
      <c r="W9" s="42">
        <f>IF(I9=0,"NA",L9/I9)</f>
        <v>3.0303030303030304E-2</v>
      </c>
      <c r="X9" s="42">
        <f>IF(I9=0,"NA",M9/I9)</f>
        <v>9.0909090909090912E-2</v>
      </c>
      <c r="Y9" s="42">
        <f>IF(I9=0,"NA",N9/I9)</f>
        <v>9.0909090909090912E-2</v>
      </c>
      <c r="Z9" s="42">
        <f>IF(I9=0,"NA",O9/I9)</f>
        <v>0</v>
      </c>
      <c r="AA9" s="42">
        <f>IF(I9=0,"NA",P9/I9)</f>
        <v>3.0303030303030304E-2</v>
      </c>
      <c r="AB9" s="42">
        <f>IF(I9=0,"NA",Q9/I9)</f>
        <v>0</v>
      </c>
      <c r="AC9" s="298">
        <f>IF(I9=0,"NA",R9/I9)</f>
        <v>0</v>
      </c>
      <c r="AD9" s="44">
        <f>IF(I9=0,"NA",S9/I9)</f>
        <v>0</v>
      </c>
      <c r="AE9" s="7">
        <f>IF(C9=0,"NA",(C9/AQ9)*100000)</f>
        <v>479.54076096468197</v>
      </c>
      <c r="AF9" s="8">
        <f>IF(C9=0,"NA",(H9/C9)*100000)</f>
        <v>1251.303441084463</v>
      </c>
      <c r="AG9" s="8">
        <f>IF(C9=0,"NA",(C9/AQ9)*100000)</f>
        <v>479.54076096468197</v>
      </c>
      <c r="AH9" s="8">
        <f>IF(C9=0,"NA",(I9/C9)*100000)</f>
        <v>3441.0844629822732</v>
      </c>
      <c r="AI9" s="8">
        <f>IF(I9=0,"NA",(I9/AQ9)*100000)</f>
        <v>16.501402619222635</v>
      </c>
      <c r="AJ9" s="8">
        <f>IF(C9=0,"NA",(J9/C9)*100000)</f>
        <v>2606.8821689259644</v>
      </c>
      <c r="AK9" s="10">
        <f>IF(I9=0,"NA",(J9/AQ9)*100000)</f>
        <v>12.501062590320178</v>
      </c>
      <c r="AL9" s="116">
        <f>AM9*7</f>
        <v>1.2622950819672132</v>
      </c>
      <c r="AM9" s="117">
        <f>I9/_xlfn.DAYS("10 December 2017","10 June 2017")</f>
        <v>0.18032786885245902</v>
      </c>
      <c r="AN9" s="116">
        <f>AO9*7</f>
        <v>0.95628415300546454</v>
      </c>
      <c r="AO9" s="117">
        <f>J9/_xlfn.DAYS("10 December 2017","10 June 2017")</f>
        <v>0.13661202185792351</v>
      </c>
      <c r="AP9" s="448"/>
      <c r="AQ9" s="106">
        <f>'Vital Stats'!Q63</f>
        <v>199983</v>
      </c>
    </row>
    <row r="10" spans="1:45" x14ac:dyDescent="0.25">
      <c r="C10" s="7"/>
      <c r="D10" s="8"/>
      <c r="E10" s="8"/>
      <c r="F10" s="8"/>
      <c r="G10" s="9"/>
      <c r="H10" s="7"/>
      <c r="I10" s="8"/>
      <c r="J10" s="8"/>
      <c r="K10" s="9"/>
      <c r="L10" s="7"/>
      <c r="M10" s="8"/>
      <c r="N10" s="8"/>
      <c r="O10" s="8"/>
      <c r="P10" s="8"/>
      <c r="Q10" s="8"/>
      <c r="R10" s="8"/>
      <c r="S10" s="205"/>
      <c r="T10" s="9"/>
      <c r="U10" s="8"/>
      <c r="V10" s="9"/>
      <c r="W10" s="7"/>
      <c r="X10" s="8"/>
      <c r="Y10" s="8"/>
      <c r="Z10" s="8"/>
      <c r="AA10" s="8"/>
      <c r="AB10" s="8"/>
      <c r="AC10" s="205"/>
      <c r="AD10" s="9"/>
      <c r="AE10" s="7"/>
      <c r="AF10" s="8"/>
      <c r="AG10" s="8"/>
      <c r="AH10" s="8"/>
      <c r="AI10" s="8"/>
      <c r="AJ10" s="8"/>
      <c r="AK10" s="10"/>
      <c r="AL10" s="113"/>
      <c r="AM10" s="14"/>
      <c r="AN10" s="113"/>
      <c r="AO10" s="14"/>
      <c r="AP10" s="105"/>
      <c r="AQ10" s="109"/>
    </row>
    <row r="11" spans="1:45" x14ac:dyDescent="0.25">
      <c r="C11" s="7"/>
      <c r="D11" s="8"/>
      <c r="E11" s="8"/>
      <c r="F11" s="8"/>
      <c r="G11" s="9"/>
      <c r="H11" s="7"/>
      <c r="I11" s="8"/>
      <c r="J11" s="8"/>
      <c r="K11" s="9"/>
      <c r="L11" s="7"/>
      <c r="M11" s="8"/>
      <c r="N11" s="8"/>
      <c r="O11" s="8"/>
      <c r="P11" s="8"/>
      <c r="Q11" s="8"/>
      <c r="R11" s="8"/>
      <c r="S11" s="205"/>
      <c r="T11" s="9"/>
      <c r="U11" s="8"/>
      <c r="V11" s="9"/>
      <c r="W11" s="7"/>
      <c r="X11" s="8"/>
      <c r="Y11" s="8"/>
      <c r="Z11" s="8"/>
      <c r="AA11" s="8"/>
      <c r="AB11" s="8"/>
      <c r="AC11" s="205"/>
      <c r="AD11" s="9"/>
      <c r="AE11" s="7"/>
      <c r="AF11" s="8"/>
      <c r="AG11" s="8"/>
      <c r="AH11" s="8"/>
      <c r="AI11" s="8"/>
      <c r="AJ11" s="8"/>
      <c r="AK11" s="10"/>
      <c r="AL11" s="113"/>
      <c r="AM11" s="14"/>
      <c r="AN11" s="113"/>
      <c r="AO11" s="14"/>
      <c r="AP11" s="105"/>
      <c r="AQ11" s="109"/>
    </row>
    <row r="12" spans="1:45" x14ac:dyDescent="0.25">
      <c r="C12" s="7"/>
      <c r="D12" s="8"/>
      <c r="E12" s="8"/>
      <c r="F12" s="8"/>
      <c r="G12" s="9"/>
      <c r="H12" s="7"/>
      <c r="I12" s="8"/>
      <c r="J12" s="8"/>
      <c r="K12" s="9"/>
      <c r="L12" s="7"/>
      <c r="M12" s="8"/>
      <c r="N12" s="8"/>
      <c r="O12" s="8"/>
      <c r="P12" s="8"/>
      <c r="Q12" s="8"/>
      <c r="R12" s="8"/>
      <c r="S12" s="205"/>
      <c r="T12" s="9"/>
      <c r="U12" s="8"/>
      <c r="V12" s="9"/>
      <c r="W12" s="7"/>
      <c r="X12" s="8"/>
      <c r="Y12" s="8"/>
      <c r="Z12" s="8"/>
      <c r="AA12" s="8"/>
      <c r="AB12" s="8"/>
      <c r="AC12" s="205"/>
      <c r="AD12" s="9"/>
      <c r="AE12" s="7"/>
      <c r="AF12" s="8"/>
      <c r="AG12" s="8"/>
      <c r="AH12" s="8"/>
      <c r="AI12" s="8"/>
      <c r="AJ12" s="8"/>
      <c r="AK12" s="10"/>
      <c r="AL12" s="113"/>
      <c r="AM12" s="14"/>
      <c r="AN12" s="113"/>
      <c r="AO12" s="14"/>
      <c r="AP12" s="105"/>
      <c r="AQ12" s="109"/>
    </row>
    <row r="13" spans="1:45" x14ac:dyDescent="0.25">
      <c r="C13" s="7"/>
      <c r="D13" s="8"/>
      <c r="E13" s="8"/>
      <c r="F13" s="8"/>
      <c r="G13" s="9"/>
      <c r="H13" s="7"/>
      <c r="I13" s="8"/>
      <c r="J13" s="8"/>
      <c r="K13" s="9"/>
      <c r="L13" s="7"/>
      <c r="M13" s="8"/>
      <c r="N13" s="8"/>
      <c r="O13" s="8"/>
      <c r="P13" s="8"/>
      <c r="Q13" s="8"/>
      <c r="R13" s="8"/>
      <c r="S13" s="205"/>
      <c r="T13" s="9"/>
      <c r="U13" s="8"/>
      <c r="V13" s="9"/>
      <c r="W13" s="7"/>
      <c r="X13" s="8"/>
      <c r="Y13" s="8"/>
      <c r="Z13" s="8"/>
      <c r="AA13" s="8"/>
      <c r="AB13" s="8"/>
      <c r="AC13" s="205"/>
      <c r="AD13" s="9"/>
      <c r="AE13" s="7"/>
      <c r="AF13" s="8"/>
      <c r="AG13" s="8"/>
      <c r="AH13" s="8"/>
      <c r="AI13" s="8"/>
      <c r="AJ13" s="8"/>
      <c r="AK13" s="10"/>
      <c r="AL13" s="113"/>
      <c r="AM13" s="14"/>
      <c r="AN13" s="113"/>
      <c r="AO13" s="14"/>
      <c r="AP13" s="105"/>
      <c r="AQ13" s="109"/>
    </row>
    <row r="14" spans="1:45" x14ac:dyDescent="0.25">
      <c r="C14" s="7"/>
      <c r="D14" s="8"/>
      <c r="E14" s="8"/>
      <c r="F14" s="8"/>
      <c r="G14" s="9"/>
      <c r="H14" s="7"/>
      <c r="I14" s="8"/>
      <c r="J14" s="8"/>
      <c r="K14" s="9"/>
      <c r="L14" s="7"/>
      <c r="M14" s="8"/>
      <c r="N14" s="8"/>
      <c r="O14" s="8"/>
      <c r="P14" s="8"/>
      <c r="Q14" s="8"/>
      <c r="R14" s="8"/>
      <c r="S14" s="205"/>
      <c r="T14" s="9"/>
      <c r="U14" s="8"/>
      <c r="V14" s="9"/>
      <c r="W14" s="7"/>
      <c r="X14" s="8"/>
      <c r="Y14" s="8"/>
      <c r="Z14" s="8"/>
      <c r="AA14" s="8"/>
      <c r="AB14" s="8"/>
      <c r="AC14" s="205"/>
      <c r="AD14" s="9"/>
      <c r="AE14" s="7"/>
      <c r="AF14" s="8"/>
      <c r="AG14" s="8"/>
      <c r="AH14" s="8"/>
      <c r="AI14" s="8"/>
      <c r="AJ14" s="8"/>
      <c r="AK14" s="10"/>
      <c r="AL14" s="113"/>
      <c r="AM14" s="14"/>
      <c r="AN14" s="113"/>
      <c r="AO14" s="14"/>
      <c r="AP14" s="105"/>
      <c r="AQ14" s="109"/>
    </row>
    <row r="15" spans="1:45" x14ac:dyDescent="0.25">
      <c r="C15" s="7"/>
      <c r="D15" s="8"/>
      <c r="E15" s="8"/>
      <c r="F15" s="8"/>
      <c r="G15" s="9"/>
      <c r="H15" s="7"/>
      <c r="I15" s="8"/>
      <c r="J15" s="8"/>
      <c r="K15" s="9"/>
      <c r="L15" s="7"/>
      <c r="M15" s="8"/>
      <c r="N15" s="8"/>
      <c r="O15" s="8"/>
      <c r="P15" s="8"/>
      <c r="Q15" s="8"/>
      <c r="R15" s="8"/>
      <c r="S15" s="205"/>
      <c r="T15" s="9"/>
      <c r="U15" s="8"/>
      <c r="V15" s="9"/>
      <c r="W15" s="7"/>
      <c r="X15" s="8"/>
      <c r="Y15" s="8"/>
      <c r="Z15" s="8"/>
      <c r="AA15" s="8"/>
      <c r="AB15" s="8"/>
      <c r="AC15" s="205"/>
      <c r="AD15" s="9"/>
      <c r="AE15" s="7"/>
      <c r="AF15" s="8"/>
      <c r="AG15" s="8"/>
      <c r="AH15" s="8"/>
      <c r="AI15" s="8"/>
      <c r="AJ15" s="8"/>
      <c r="AK15" s="10"/>
      <c r="AL15" s="113"/>
      <c r="AM15" s="14"/>
      <c r="AN15" s="113"/>
      <c r="AO15" s="14"/>
      <c r="AP15" s="105"/>
      <c r="AQ15" s="109"/>
    </row>
    <row r="16" spans="1:45" x14ac:dyDescent="0.25">
      <c r="C16" s="7"/>
      <c r="D16" s="8"/>
      <c r="E16" s="8"/>
      <c r="F16" s="8"/>
      <c r="G16" s="9"/>
      <c r="H16" s="7"/>
      <c r="I16" s="8"/>
      <c r="J16" s="8"/>
      <c r="K16" s="9"/>
      <c r="L16" s="7"/>
      <c r="M16" s="8"/>
      <c r="N16" s="8"/>
      <c r="O16" s="8"/>
      <c r="P16" s="8"/>
      <c r="Q16" s="8"/>
      <c r="R16" s="8"/>
      <c r="S16" s="205"/>
      <c r="T16" s="9"/>
      <c r="U16" s="8"/>
      <c r="V16" s="9"/>
      <c r="W16" s="7"/>
      <c r="X16" s="8"/>
      <c r="Y16" s="8"/>
      <c r="Z16" s="8"/>
      <c r="AA16" s="8"/>
      <c r="AB16" s="8"/>
      <c r="AC16" s="205"/>
      <c r="AD16" s="9"/>
      <c r="AE16" s="7"/>
      <c r="AF16" s="8"/>
      <c r="AG16" s="8"/>
      <c r="AH16" s="8"/>
      <c r="AI16" s="8"/>
      <c r="AJ16" s="8"/>
      <c r="AK16" s="10"/>
      <c r="AL16" s="113"/>
      <c r="AM16" s="14"/>
      <c r="AN16" s="113"/>
      <c r="AO16" s="14"/>
      <c r="AP16" s="105"/>
      <c r="AQ16" s="109"/>
    </row>
    <row r="17" spans="3:43" x14ac:dyDescent="0.25">
      <c r="C17" s="7"/>
      <c r="D17" s="8"/>
      <c r="E17" s="8"/>
      <c r="F17" s="8"/>
      <c r="G17" s="9"/>
      <c r="H17" s="7"/>
      <c r="I17" s="8"/>
      <c r="J17" s="8"/>
      <c r="K17" s="9"/>
      <c r="L17" s="7"/>
      <c r="M17" s="8"/>
      <c r="N17" s="8"/>
      <c r="O17" s="8"/>
      <c r="P17" s="8"/>
      <c r="Q17" s="8"/>
      <c r="R17" s="8"/>
      <c r="S17" s="205"/>
      <c r="T17" s="9"/>
      <c r="U17" s="8"/>
      <c r="V17" s="9"/>
      <c r="W17" s="7"/>
      <c r="X17" s="8"/>
      <c r="Y17" s="8"/>
      <c r="Z17" s="8"/>
      <c r="AA17" s="8"/>
      <c r="AB17" s="8"/>
      <c r="AC17" s="205"/>
      <c r="AD17" s="9"/>
      <c r="AE17" s="7"/>
      <c r="AF17" s="8"/>
      <c r="AG17" s="8"/>
      <c r="AH17" s="8"/>
      <c r="AI17" s="8"/>
      <c r="AJ17" s="8"/>
      <c r="AK17" s="10"/>
      <c r="AL17" s="113"/>
      <c r="AM17" s="14"/>
      <c r="AN17" s="113"/>
      <c r="AO17" s="14"/>
      <c r="AP17" s="105"/>
      <c r="AQ17" s="109"/>
    </row>
    <row r="18" spans="3:43" x14ac:dyDescent="0.25">
      <c r="C18" s="7"/>
      <c r="D18" s="8"/>
      <c r="E18" s="8"/>
      <c r="F18" s="8"/>
      <c r="G18" s="9"/>
      <c r="H18" s="7"/>
      <c r="I18" s="8"/>
      <c r="J18" s="8"/>
      <c r="K18" s="9"/>
      <c r="L18" s="7"/>
      <c r="M18" s="8"/>
      <c r="N18" s="8"/>
      <c r="O18" s="8"/>
      <c r="P18" s="8"/>
      <c r="Q18" s="8"/>
      <c r="R18" s="8"/>
      <c r="S18" s="205"/>
      <c r="T18" s="9"/>
      <c r="U18" s="8"/>
      <c r="V18" s="9"/>
      <c r="W18" s="7"/>
      <c r="X18" s="8"/>
      <c r="Y18" s="8"/>
      <c r="Z18" s="8"/>
      <c r="AA18" s="8"/>
      <c r="AB18" s="8"/>
      <c r="AC18" s="205"/>
      <c r="AD18" s="9"/>
      <c r="AE18" s="7"/>
      <c r="AF18" s="8"/>
      <c r="AG18" s="8"/>
      <c r="AH18" s="8"/>
      <c r="AI18" s="8"/>
      <c r="AJ18" s="8"/>
      <c r="AK18" s="10"/>
      <c r="AL18" s="113"/>
      <c r="AM18" s="14"/>
      <c r="AN18" s="113"/>
      <c r="AO18" s="14"/>
      <c r="AP18" s="105"/>
      <c r="AQ18" s="109"/>
    </row>
    <row r="19" spans="3:43" x14ac:dyDescent="0.25">
      <c r="C19" s="7"/>
      <c r="D19" s="8"/>
      <c r="E19" s="8"/>
      <c r="F19" s="8"/>
      <c r="G19" s="9"/>
      <c r="H19" s="7"/>
      <c r="I19" s="8"/>
      <c r="J19" s="8"/>
      <c r="K19" s="9"/>
      <c r="L19" s="7"/>
      <c r="M19" s="8"/>
      <c r="N19" s="8"/>
      <c r="O19" s="8"/>
      <c r="P19" s="8"/>
      <c r="Q19" s="8"/>
      <c r="R19" s="8"/>
      <c r="S19" s="205"/>
      <c r="T19" s="9"/>
      <c r="U19" s="8"/>
      <c r="V19" s="9"/>
      <c r="W19" s="7"/>
      <c r="X19" s="8"/>
      <c r="Y19" s="8"/>
      <c r="Z19" s="8"/>
      <c r="AA19" s="8"/>
      <c r="AB19" s="8"/>
      <c r="AC19" s="205"/>
      <c r="AD19" s="9"/>
      <c r="AE19" s="7"/>
      <c r="AF19" s="8"/>
      <c r="AG19" s="8"/>
      <c r="AH19" s="8"/>
      <c r="AI19" s="8"/>
      <c r="AJ19" s="8"/>
      <c r="AK19" s="10"/>
      <c r="AL19" s="113"/>
      <c r="AM19" s="14"/>
      <c r="AN19" s="113"/>
      <c r="AO19" s="14"/>
      <c r="AP19" s="105"/>
      <c r="AQ19" s="109"/>
    </row>
    <row r="20" spans="3:43" x14ac:dyDescent="0.25">
      <c r="C20" s="7"/>
      <c r="D20" s="8"/>
      <c r="E20" s="8"/>
      <c r="F20" s="8"/>
      <c r="G20" s="9"/>
      <c r="H20" s="7"/>
      <c r="I20" s="8"/>
      <c r="J20" s="8"/>
      <c r="K20" s="9"/>
      <c r="L20" s="7"/>
      <c r="M20" s="8"/>
      <c r="N20" s="8"/>
      <c r="O20" s="8"/>
      <c r="P20" s="8"/>
      <c r="Q20" s="8"/>
      <c r="R20" s="8"/>
      <c r="S20" s="205"/>
      <c r="T20" s="9"/>
      <c r="U20" s="8"/>
      <c r="V20" s="9"/>
      <c r="W20" s="7"/>
      <c r="X20" s="8"/>
      <c r="Y20" s="8"/>
      <c r="Z20" s="8"/>
      <c r="AA20" s="8"/>
      <c r="AB20" s="8"/>
      <c r="AC20" s="205"/>
      <c r="AD20" s="9"/>
      <c r="AE20" s="7"/>
      <c r="AF20" s="8"/>
      <c r="AG20" s="8"/>
      <c r="AH20" s="8"/>
      <c r="AI20" s="8"/>
      <c r="AJ20" s="8"/>
      <c r="AK20" s="10"/>
      <c r="AL20" s="113"/>
      <c r="AM20" s="14"/>
      <c r="AN20" s="113"/>
      <c r="AO20" s="14"/>
      <c r="AP20" s="105"/>
      <c r="AQ20" s="109"/>
    </row>
    <row r="21" spans="3:43" x14ac:dyDescent="0.25">
      <c r="C21" s="7"/>
      <c r="D21" s="8"/>
      <c r="E21" s="8"/>
      <c r="F21" s="8"/>
      <c r="G21" s="9"/>
      <c r="H21" s="7"/>
      <c r="I21" s="8"/>
      <c r="J21" s="8"/>
      <c r="K21" s="9"/>
      <c r="L21" s="7"/>
      <c r="M21" s="8"/>
      <c r="N21" s="8"/>
      <c r="O21" s="8"/>
      <c r="P21" s="8"/>
      <c r="Q21" s="8"/>
      <c r="R21" s="8"/>
      <c r="S21" s="205"/>
      <c r="T21" s="9"/>
      <c r="U21" s="8"/>
      <c r="V21" s="9"/>
      <c r="W21" s="7"/>
      <c r="X21" s="8"/>
      <c r="Y21" s="8"/>
      <c r="Z21" s="8"/>
      <c r="AA21" s="8"/>
      <c r="AB21" s="8"/>
      <c r="AC21" s="205"/>
      <c r="AD21" s="9"/>
      <c r="AE21" s="7"/>
      <c r="AF21" s="8"/>
      <c r="AG21" s="8"/>
      <c r="AH21" s="8"/>
      <c r="AI21" s="8"/>
      <c r="AJ21" s="8"/>
      <c r="AK21" s="10"/>
      <c r="AL21" s="113"/>
      <c r="AM21" s="14"/>
      <c r="AN21" s="113"/>
      <c r="AO21" s="14"/>
      <c r="AP21" s="105"/>
      <c r="AQ21" s="109"/>
    </row>
    <row r="22" spans="3:43" x14ac:dyDescent="0.25">
      <c r="C22" s="7"/>
      <c r="D22" s="8"/>
      <c r="E22" s="8"/>
      <c r="F22" s="8"/>
      <c r="G22" s="9"/>
      <c r="H22" s="7"/>
      <c r="I22" s="8"/>
      <c r="J22" s="8"/>
      <c r="K22" s="9"/>
      <c r="L22" s="7"/>
      <c r="M22" s="8"/>
      <c r="N22" s="8"/>
      <c r="O22" s="8"/>
      <c r="P22" s="8"/>
      <c r="Q22" s="8"/>
      <c r="R22" s="8"/>
      <c r="S22" s="205"/>
      <c r="T22" s="9"/>
      <c r="U22" s="8"/>
      <c r="V22" s="9"/>
      <c r="W22" s="7"/>
      <c r="X22" s="8"/>
      <c r="Y22" s="8"/>
      <c r="Z22" s="8"/>
      <c r="AA22" s="8"/>
      <c r="AB22" s="8"/>
      <c r="AC22" s="205"/>
      <c r="AD22" s="9"/>
      <c r="AE22" s="7"/>
      <c r="AF22" s="8"/>
      <c r="AG22" s="8"/>
      <c r="AH22" s="8"/>
      <c r="AI22" s="8"/>
      <c r="AJ22" s="8"/>
      <c r="AK22" s="10"/>
      <c r="AL22" s="113"/>
      <c r="AM22" s="14"/>
      <c r="AN22" s="113"/>
      <c r="AO22" s="14"/>
      <c r="AP22" s="105"/>
      <c r="AQ22" s="109"/>
    </row>
    <row r="23" spans="3:43" x14ac:dyDescent="0.25">
      <c r="C23" s="7"/>
      <c r="D23" s="8"/>
      <c r="E23" s="8"/>
      <c r="F23" s="8"/>
      <c r="G23" s="9"/>
      <c r="H23" s="7"/>
      <c r="I23" s="8"/>
      <c r="J23" s="8"/>
      <c r="K23" s="9"/>
      <c r="L23" s="7"/>
      <c r="M23" s="8"/>
      <c r="N23" s="8"/>
      <c r="O23" s="8"/>
      <c r="P23" s="8"/>
      <c r="Q23" s="8"/>
      <c r="R23" s="8"/>
      <c r="S23" s="205"/>
      <c r="T23" s="9"/>
      <c r="U23" s="8"/>
      <c r="V23" s="9"/>
      <c r="W23" s="7"/>
      <c r="X23" s="8"/>
      <c r="Y23" s="8"/>
      <c r="Z23" s="8"/>
      <c r="AA23" s="8"/>
      <c r="AB23" s="8"/>
      <c r="AC23" s="205"/>
      <c r="AD23" s="9"/>
      <c r="AE23" s="7"/>
      <c r="AF23" s="8"/>
      <c r="AG23" s="8"/>
      <c r="AH23" s="8"/>
      <c r="AI23" s="8"/>
      <c r="AJ23" s="8"/>
      <c r="AK23" s="10"/>
      <c r="AL23" s="113"/>
      <c r="AM23" s="14"/>
      <c r="AN23" s="113"/>
      <c r="AO23" s="14"/>
      <c r="AP23" s="105"/>
      <c r="AQ23" s="109"/>
    </row>
    <row r="24" spans="3:43" x14ac:dyDescent="0.25">
      <c r="C24" s="7"/>
      <c r="D24" s="8"/>
      <c r="E24" s="8"/>
      <c r="F24" s="8"/>
      <c r="G24" s="9"/>
      <c r="H24" s="7"/>
      <c r="I24" s="8"/>
      <c r="J24" s="8"/>
      <c r="K24" s="9"/>
      <c r="L24" s="7"/>
      <c r="M24" s="8"/>
      <c r="N24" s="8"/>
      <c r="O24" s="8"/>
      <c r="P24" s="8"/>
      <c r="Q24" s="8"/>
      <c r="R24" s="8"/>
      <c r="S24" s="205"/>
      <c r="T24" s="9"/>
      <c r="U24" s="8"/>
      <c r="V24" s="9"/>
      <c r="W24" s="7"/>
      <c r="X24" s="8"/>
      <c r="Y24" s="8"/>
      <c r="Z24" s="8"/>
      <c r="AA24" s="8"/>
      <c r="AB24" s="8"/>
      <c r="AC24" s="205"/>
      <c r="AD24" s="9"/>
      <c r="AE24" s="7"/>
      <c r="AF24" s="8"/>
      <c r="AG24" s="8"/>
      <c r="AH24" s="8"/>
      <c r="AI24" s="8"/>
      <c r="AJ24" s="8"/>
      <c r="AK24" s="10"/>
      <c r="AL24" s="113"/>
      <c r="AM24" s="14"/>
      <c r="AN24" s="113"/>
      <c r="AO24" s="14"/>
      <c r="AP24" s="105"/>
      <c r="AQ24" s="109"/>
    </row>
    <row r="25" spans="3:43" x14ac:dyDescent="0.25">
      <c r="C25" s="7"/>
      <c r="D25" s="8"/>
      <c r="E25" s="8"/>
      <c r="F25" s="8"/>
      <c r="G25" s="9"/>
      <c r="H25" s="7"/>
      <c r="I25" s="8"/>
      <c r="J25" s="8"/>
      <c r="K25" s="9"/>
      <c r="L25" s="7"/>
      <c r="M25" s="8"/>
      <c r="N25" s="8"/>
      <c r="O25" s="8"/>
      <c r="P25" s="8"/>
      <c r="Q25" s="8"/>
      <c r="R25" s="8"/>
      <c r="S25" s="205"/>
      <c r="T25" s="9"/>
      <c r="U25" s="8"/>
      <c r="V25" s="9"/>
      <c r="W25" s="7"/>
      <c r="X25" s="8"/>
      <c r="Y25" s="8"/>
      <c r="Z25" s="8"/>
      <c r="AA25" s="8"/>
      <c r="AB25" s="8"/>
      <c r="AC25" s="205"/>
      <c r="AD25" s="9"/>
      <c r="AE25" s="7"/>
      <c r="AF25" s="8"/>
      <c r="AG25" s="8"/>
      <c r="AH25" s="8"/>
      <c r="AI25" s="8"/>
      <c r="AJ25" s="8"/>
      <c r="AK25" s="10"/>
      <c r="AL25" s="113"/>
      <c r="AM25" s="14"/>
      <c r="AN25" s="113"/>
      <c r="AO25" s="14"/>
      <c r="AP25" s="105"/>
      <c r="AQ25" s="109"/>
    </row>
    <row r="26" spans="3:43" x14ac:dyDescent="0.25">
      <c r="C26" s="7"/>
      <c r="D26" s="8"/>
      <c r="E26" s="8"/>
      <c r="F26" s="8"/>
      <c r="G26" s="9"/>
      <c r="H26" s="7"/>
      <c r="I26" s="8"/>
      <c r="J26" s="8"/>
      <c r="K26" s="9"/>
      <c r="L26" s="7"/>
      <c r="M26" s="8"/>
      <c r="N26" s="8"/>
      <c r="O26" s="8"/>
      <c r="P26" s="8"/>
      <c r="Q26" s="8"/>
      <c r="R26" s="8"/>
      <c r="S26" s="205"/>
      <c r="T26" s="9"/>
      <c r="U26" s="8"/>
      <c r="V26" s="9"/>
      <c r="W26" s="7"/>
      <c r="X26" s="8"/>
      <c r="Y26" s="8"/>
      <c r="Z26" s="8"/>
      <c r="AA26" s="8"/>
      <c r="AB26" s="8"/>
      <c r="AC26" s="205"/>
      <c r="AD26" s="9"/>
      <c r="AE26" s="7"/>
      <c r="AF26" s="8"/>
      <c r="AG26" s="8"/>
      <c r="AH26" s="8"/>
      <c r="AI26" s="8"/>
      <c r="AJ26" s="8"/>
      <c r="AK26" s="10"/>
      <c r="AL26" s="113"/>
      <c r="AM26" s="14"/>
      <c r="AN26" s="113"/>
      <c r="AO26" s="14"/>
      <c r="AP26" s="105"/>
      <c r="AQ26" s="109"/>
    </row>
    <row r="27" spans="3:43" x14ac:dyDescent="0.25">
      <c r="C27" s="7"/>
      <c r="D27" s="8"/>
      <c r="E27" s="8"/>
      <c r="F27" s="8"/>
      <c r="G27" s="9"/>
      <c r="H27" s="7"/>
      <c r="I27" s="8"/>
      <c r="J27" s="8"/>
      <c r="K27" s="9"/>
      <c r="L27" s="7"/>
      <c r="M27" s="8"/>
      <c r="N27" s="8"/>
      <c r="O27" s="8"/>
      <c r="P27" s="8"/>
      <c r="Q27" s="8"/>
      <c r="R27" s="8"/>
      <c r="S27" s="205"/>
      <c r="T27" s="9"/>
      <c r="U27" s="8"/>
      <c r="V27" s="9"/>
      <c r="W27" s="7"/>
      <c r="X27" s="8"/>
      <c r="Y27" s="8"/>
      <c r="Z27" s="8"/>
      <c r="AA27" s="8"/>
      <c r="AB27" s="8"/>
      <c r="AC27" s="205"/>
      <c r="AD27" s="9"/>
      <c r="AE27" s="7"/>
      <c r="AF27" s="8"/>
      <c r="AG27" s="8"/>
      <c r="AH27" s="8"/>
      <c r="AI27" s="8"/>
      <c r="AJ27" s="8"/>
      <c r="AK27" s="10"/>
      <c r="AL27" s="113"/>
      <c r="AM27" s="14"/>
      <c r="AN27" s="113"/>
      <c r="AO27" s="14"/>
      <c r="AP27" s="105"/>
      <c r="AQ27" s="109"/>
    </row>
    <row r="28" spans="3:43" x14ac:dyDescent="0.25">
      <c r="C28" s="7"/>
      <c r="D28" s="8"/>
      <c r="E28" s="8"/>
      <c r="F28" s="8"/>
      <c r="G28" s="9"/>
      <c r="H28" s="7"/>
      <c r="I28" s="8"/>
      <c r="J28" s="8"/>
      <c r="K28" s="9"/>
      <c r="L28" s="7"/>
      <c r="M28" s="8"/>
      <c r="N28" s="8"/>
      <c r="O28" s="8"/>
      <c r="P28" s="8"/>
      <c r="Q28" s="8"/>
      <c r="R28" s="8"/>
      <c r="S28" s="205"/>
      <c r="T28" s="9"/>
      <c r="U28" s="8"/>
      <c r="V28" s="9"/>
      <c r="W28" s="7"/>
      <c r="X28" s="8"/>
      <c r="Y28" s="8"/>
      <c r="Z28" s="8"/>
      <c r="AA28" s="8"/>
      <c r="AB28" s="8"/>
      <c r="AC28" s="205"/>
      <c r="AD28" s="9"/>
      <c r="AE28" s="7"/>
      <c r="AF28" s="8"/>
      <c r="AG28" s="8"/>
      <c r="AH28" s="8"/>
      <c r="AI28" s="8"/>
      <c r="AJ28" s="8"/>
      <c r="AK28" s="10"/>
      <c r="AL28" s="113"/>
      <c r="AM28" s="14"/>
      <c r="AN28" s="113"/>
      <c r="AO28" s="14"/>
      <c r="AP28" s="105"/>
      <c r="AQ28" s="109"/>
    </row>
    <row r="29" spans="3:43" x14ac:dyDescent="0.25">
      <c r="C29" s="7"/>
      <c r="D29" s="8"/>
      <c r="E29" s="8"/>
      <c r="F29" s="8"/>
      <c r="G29" s="9"/>
      <c r="H29" s="7"/>
      <c r="I29" s="8"/>
      <c r="J29" s="8"/>
      <c r="K29" s="9"/>
      <c r="L29" s="7"/>
      <c r="M29" s="8"/>
      <c r="N29" s="8"/>
      <c r="O29" s="8"/>
      <c r="P29" s="8"/>
      <c r="Q29" s="8"/>
      <c r="R29" s="8"/>
      <c r="S29" s="205"/>
      <c r="T29" s="9"/>
      <c r="U29" s="8"/>
      <c r="V29" s="9"/>
      <c r="W29" s="7"/>
      <c r="X29" s="8"/>
      <c r="Y29" s="8"/>
      <c r="Z29" s="8"/>
      <c r="AA29" s="8"/>
      <c r="AB29" s="8"/>
      <c r="AC29" s="205"/>
      <c r="AD29" s="9"/>
      <c r="AE29" s="7"/>
      <c r="AF29" s="8"/>
      <c r="AG29" s="8"/>
      <c r="AH29" s="8"/>
      <c r="AI29" s="8"/>
      <c r="AJ29" s="8"/>
      <c r="AK29" s="10"/>
      <c r="AL29" s="113"/>
      <c r="AM29" s="14"/>
      <c r="AN29" s="113"/>
      <c r="AO29" s="14"/>
      <c r="AP29" s="105"/>
      <c r="AQ29" s="109"/>
    </row>
    <row r="30" spans="3:43" x14ac:dyDescent="0.25">
      <c r="C30" s="7"/>
      <c r="D30" s="8"/>
      <c r="E30" s="8"/>
      <c r="F30" s="8"/>
      <c r="G30" s="9"/>
      <c r="H30" s="7"/>
      <c r="I30" s="8"/>
      <c r="J30" s="8"/>
      <c r="K30" s="9"/>
      <c r="L30" s="7"/>
      <c r="M30" s="8"/>
      <c r="N30" s="8"/>
      <c r="O30" s="8"/>
      <c r="P30" s="8"/>
      <c r="Q30" s="8"/>
      <c r="R30" s="8"/>
      <c r="S30" s="205"/>
      <c r="T30" s="9"/>
      <c r="U30" s="8"/>
      <c r="V30" s="9"/>
      <c r="W30" s="7"/>
      <c r="X30" s="8"/>
      <c r="Y30" s="8"/>
      <c r="Z30" s="8"/>
      <c r="AA30" s="8"/>
      <c r="AB30" s="8"/>
      <c r="AC30" s="205"/>
      <c r="AD30" s="9"/>
      <c r="AE30" s="7"/>
      <c r="AF30" s="8"/>
      <c r="AG30" s="8"/>
      <c r="AH30" s="8"/>
      <c r="AI30" s="8"/>
      <c r="AJ30" s="8"/>
      <c r="AK30" s="10"/>
      <c r="AL30" s="113"/>
      <c r="AM30" s="14"/>
      <c r="AN30" s="113"/>
      <c r="AO30" s="14"/>
      <c r="AP30" s="105"/>
      <c r="AQ30" s="109"/>
    </row>
    <row r="31" spans="3:43" x14ac:dyDescent="0.25">
      <c r="C31" s="7"/>
      <c r="D31" s="8"/>
      <c r="E31" s="8"/>
      <c r="F31" s="8"/>
      <c r="G31" s="9"/>
      <c r="H31" s="7"/>
      <c r="I31" s="8"/>
      <c r="J31" s="8"/>
      <c r="K31" s="9"/>
      <c r="L31" s="7"/>
      <c r="M31" s="8"/>
      <c r="N31" s="8"/>
      <c r="O31" s="8"/>
      <c r="P31" s="8"/>
      <c r="Q31" s="8"/>
      <c r="R31" s="8"/>
      <c r="S31" s="205"/>
      <c r="T31" s="9"/>
      <c r="U31" s="8"/>
      <c r="V31" s="9"/>
      <c r="W31" s="7"/>
      <c r="X31" s="8"/>
      <c r="Y31" s="8"/>
      <c r="Z31" s="8"/>
      <c r="AA31" s="8"/>
      <c r="AB31" s="8"/>
      <c r="AC31" s="205"/>
      <c r="AD31" s="9"/>
      <c r="AE31" s="7"/>
      <c r="AF31" s="8"/>
      <c r="AG31" s="8"/>
      <c r="AH31" s="8"/>
      <c r="AI31" s="8"/>
      <c r="AJ31" s="8"/>
      <c r="AK31" s="10"/>
      <c r="AL31" s="113"/>
      <c r="AM31" s="14"/>
      <c r="AN31" s="113"/>
      <c r="AO31" s="14"/>
      <c r="AP31" s="105"/>
      <c r="AQ31" s="109"/>
    </row>
    <row r="32" spans="3:43" x14ac:dyDescent="0.25">
      <c r="C32" s="7"/>
      <c r="D32" s="8"/>
      <c r="E32" s="8"/>
      <c r="F32" s="8"/>
      <c r="G32" s="9"/>
      <c r="H32" s="7"/>
      <c r="I32" s="8"/>
      <c r="J32" s="8"/>
      <c r="K32" s="9"/>
      <c r="L32" s="7"/>
      <c r="M32" s="8"/>
      <c r="N32" s="8"/>
      <c r="O32" s="8"/>
      <c r="P32" s="8"/>
      <c r="Q32" s="8"/>
      <c r="R32" s="8"/>
      <c r="S32" s="205"/>
      <c r="T32" s="9"/>
      <c r="U32" s="8"/>
      <c r="V32" s="9"/>
      <c r="W32" s="7"/>
      <c r="X32" s="8"/>
      <c r="Y32" s="8"/>
      <c r="Z32" s="8"/>
      <c r="AA32" s="8"/>
      <c r="AB32" s="8"/>
      <c r="AC32" s="205"/>
      <c r="AD32" s="9"/>
      <c r="AE32" s="7"/>
      <c r="AF32" s="8"/>
      <c r="AG32" s="8"/>
      <c r="AH32" s="8"/>
      <c r="AI32" s="8"/>
      <c r="AJ32" s="8"/>
      <c r="AK32" s="10"/>
      <c r="AL32" s="113"/>
      <c r="AM32" s="14"/>
      <c r="AN32" s="113"/>
      <c r="AO32" s="14"/>
      <c r="AP32" s="105"/>
      <c r="AQ32" s="109"/>
    </row>
    <row r="33" spans="3:43" x14ac:dyDescent="0.25">
      <c r="C33" s="7"/>
      <c r="D33" s="8"/>
      <c r="E33" s="8"/>
      <c r="F33" s="8"/>
      <c r="G33" s="9"/>
      <c r="H33" s="7"/>
      <c r="I33" s="8"/>
      <c r="J33" s="8"/>
      <c r="K33" s="9"/>
      <c r="L33" s="7"/>
      <c r="M33" s="8"/>
      <c r="N33" s="8"/>
      <c r="O33" s="8"/>
      <c r="P33" s="8"/>
      <c r="Q33" s="8"/>
      <c r="R33" s="8"/>
      <c r="S33" s="205"/>
      <c r="T33" s="9"/>
      <c r="U33" s="8"/>
      <c r="V33" s="9"/>
      <c r="W33" s="7"/>
      <c r="X33" s="8"/>
      <c r="Y33" s="8"/>
      <c r="Z33" s="8"/>
      <c r="AA33" s="8"/>
      <c r="AB33" s="8"/>
      <c r="AC33" s="205"/>
      <c r="AD33" s="9"/>
      <c r="AE33" s="7"/>
      <c r="AF33" s="8"/>
      <c r="AG33" s="8"/>
      <c r="AH33" s="8"/>
      <c r="AI33" s="8"/>
      <c r="AJ33" s="8"/>
      <c r="AK33" s="10"/>
      <c r="AL33" s="113"/>
      <c r="AM33" s="14"/>
      <c r="AN33" s="113"/>
      <c r="AO33" s="14"/>
      <c r="AP33" s="105"/>
      <c r="AQ33" s="109"/>
    </row>
    <row r="34" spans="3:43" x14ac:dyDescent="0.25">
      <c r="C34" s="7"/>
      <c r="D34" s="8"/>
      <c r="E34" s="8"/>
      <c r="F34" s="8"/>
      <c r="G34" s="9"/>
      <c r="H34" s="7"/>
      <c r="I34" s="8"/>
      <c r="J34" s="8"/>
      <c r="K34" s="9"/>
      <c r="L34" s="7"/>
      <c r="M34" s="8"/>
      <c r="N34" s="8"/>
      <c r="O34" s="8"/>
      <c r="P34" s="8"/>
      <c r="Q34" s="8"/>
      <c r="R34" s="8"/>
      <c r="S34" s="205"/>
      <c r="T34" s="9"/>
      <c r="U34" s="8"/>
      <c r="V34" s="9"/>
      <c r="W34" s="7"/>
      <c r="X34" s="8"/>
      <c r="Y34" s="8"/>
      <c r="Z34" s="8"/>
      <c r="AA34" s="8"/>
      <c r="AB34" s="8"/>
      <c r="AC34" s="205"/>
      <c r="AD34" s="9"/>
      <c r="AE34" s="7"/>
      <c r="AF34" s="8"/>
      <c r="AG34" s="8"/>
      <c r="AH34" s="8"/>
      <c r="AI34" s="8"/>
      <c r="AJ34" s="8"/>
      <c r="AK34" s="10"/>
      <c r="AL34" s="113"/>
      <c r="AM34" s="14"/>
      <c r="AN34" s="113"/>
      <c r="AO34" s="14"/>
      <c r="AP34" s="105"/>
      <c r="AQ34" s="109"/>
    </row>
    <row r="35" spans="3:43" x14ac:dyDescent="0.25">
      <c r="C35" s="7"/>
      <c r="D35" s="8"/>
      <c r="E35" s="8"/>
      <c r="F35" s="8"/>
      <c r="G35" s="9"/>
      <c r="H35" s="7"/>
      <c r="I35" s="8"/>
      <c r="J35" s="8"/>
      <c r="K35" s="9"/>
      <c r="L35" s="7"/>
      <c r="M35" s="8"/>
      <c r="N35" s="8"/>
      <c r="O35" s="8"/>
      <c r="P35" s="8"/>
      <c r="Q35" s="8"/>
      <c r="R35" s="8"/>
      <c r="S35" s="205"/>
      <c r="T35" s="9"/>
      <c r="U35" s="8"/>
      <c r="V35" s="9"/>
      <c r="W35" s="7"/>
      <c r="X35" s="8"/>
      <c r="Y35" s="8"/>
      <c r="Z35" s="8"/>
      <c r="AA35" s="8"/>
      <c r="AB35" s="8"/>
      <c r="AC35" s="205"/>
      <c r="AD35" s="9"/>
      <c r="AE35" s="7"/>
      <c r="AF35" s="8"/>
      <c r="AG35" s="8"/>
      <c r="AH35" s="8"/>
      <c r="AI35" s="8"/>
      <c r="AJ35" s="8"/>
      <c r="AK35" s="10"/>
      <c r="AL35" s="113"/>
      <c r="AM35" s="14"/>
      <c r="AN35" s="113"/>
      <c r="AO35" s="14"/>
      <c r="AP35" s="105"/>
      <c r="AQ35" s="109"/>
    </row>
    <row r="36" spans="3:43" x14ac:dyDescent="0.25">
      <c r="C36" s="7"/>
      <c r="D36" s="8"/>
      <c r="E36" s="8"/>
      <c r="F36" s="8"/>
      <c r="G36" s="9"/>
      <c r="H36" s="7"/>
      <c r="I36" s="8"/>
      <c r="J36" s="8"/>
      <c r="K36" s="9"/>
      <c r="L36" s="7"/>
      <c r="M36" s="8"/>
      <c r="N36" s="8"/>
      <c r="O36" s="8"/>
      <c r="P36" s="8"/>
      <c r="Q36" s="8"/>
      <c r="R36" s="8"/>
      <c r="S36" s="205"/>
      <c r="T36" s="9"/>
      <c r="U36" s="8"/>
      <c r="V36" s="9"/>
      <c r="W36" s="7"/>
      <c r="X36" s="8"/>
      <c r="Y36" s="8"/>
      <c r="Z36" s="8"/>
      <c r="AA36" s="8"/>
      <c r="AB36" s="8"/>
      <c r="AC36" s="205"/>
      <c r="AD36" s="9"/>
      <c r="AE36" s="7"/>
      <c r="AF36" s="8"/>
      <c r="AG36" s="8"/>
      <c r="AH36" s="8"/>
      <c r="AI36" s="8"/>
      <c r="AJ36" s="8"/>
      <c r="AK36" s="10"/>
      <c r="AL36" s="113"/>
      <c r="AM36" s="14"/>
      <c r="AN36" s="113"/>
      <c r="AO36" s="14"/>
      <c r="AP36" s="105"/>
      <c r="AQ36" s="109"/>
    </row>
    <row r="37" spans="3:43" x14ac:dyDescent="0.25">
      <c r="C37" s="7"/>
      <c r="D37" s="8"/>
      <c r="E37" s="8"/>
      <c r="F37" s="8"/>
      <c r="G37" s="9"/>
      <c r="H37" s="7"/>
      <c r="I37" s="8"/>
      <c r="J37" s="8"/>
      <c r="K37" s="9"/>
      <c r="L37" s="7"/>
      <c r="M37" s="8"/>
      <c r="N37" s="8"/>
      <c r="O37" s="8"/>
      <c r="P37" s="8"/>
      <c r="Q37" s="8"/>
      <c r="R37" s="8"/>
      <c r="S37" s="205"/>
      <c r="T37" s="9"/>
      <c r="U37" s="8"/>
      <c r="V37" s="9"/>
      <c r="W37" s="7"/>
      <c r="X37" s="8"/>
      <c r="Y37" s="8"/>
      <c r="Z37" s="8"/>
      <c r="AA37" s="8"/>
      <c r="AB37" s="8"/>
      <c r="AC37" s="205"/>
      <c r="AD37" s="9"/>
      <c r="AE37" s="7"/>
      <c r="AF37" s="8"/>
      <c r="AG37" s="8"/>
      <c r="AH37" s="8"/>
      <c r="AI37" s="8"/>
      <c r="AJ37" s="8"/>
      <c r="AK37" s="10"/>
      <c r="AL37" s="113"/>
      <c r="AM37" s="14"/>
      <c r="AN37" s="113"/>
      <c r="AO37" s="14"/>
      <c r="AP37" s="105"/>
      <c r="AQ37" s="109"/>
    </row>
    <row r="38" spans="3:43" x14ac:dyDescent="0.25">
      <c r="C38" s="7"/>
      <c r="D38" s="8"/>
      <c r="E38" s="8"/>
      <c r="F38" s="8"/>
      <c r="G38" s="9"/>
      <c r="H38" s="7"/>
      <c r="I38" s="8"/>
      <c r="J38" s="8"/>
      <c r="K38" s="9"/>
      <c r="L38" s="7"/>
      <c r="M38" s="8"/>
      <c r="N38" s="8"/>
      <c r="O38" s="8"/>
      <c r="P38" s="8"/>
      <c r="Q38" s="8"/>
      <c r="R38" s="8"/>
      <c r="S38" s="205"/>
      <c r="T38" s="9"/>
      <c r="U38" s="8"/>
      <c r="V38" s="9"/>
      <c r="W38" s="7"/>
      <c r="X38" s="8"/>
      <c r="Y38" s="8"/>
      <c r="Z38" s="8"/>
      <c r="AA38" s="8"/>
      <c r="AB38" s="8"/>
      <c r="AC38" s="205"/>
      <c r="AD38" s="9"/>
      <c r="AE38" s="7"/>
      <c r="AF38" s="8"/>
      <c r="AG38" s="8"/>
      <c r="AH38" s="8"/>
      <c r="AI38" s="8"/>
      <c r="AJ38" s="8"/>
      <c r="AK38" s="10"/>
      <c r="AL38" s="113"/>
      <c r="AM38" s="14"/>
      <c r="AN38" s="113"/>
      <c r="AO38" s="14"/>
      <c r="AP38" s="105"/>
      <c r="AQ38" s="109"/>
    </row>
    <row r="39" spans="3:43" x14ac:dyDescent="0.25">
      <c r="C39" s="7"/>
      <c r="D39" s="8"/>
      <c r="E39" s="8"/>
      <c r="F39" s="8"/>
      <c r="G39" s="9"/>
      <c r="H39" s="7"/>
      <c r="I39" s="8"/>
      <c r="J39" s="8"/>
      <c r="K39" s="9"/>
      <c r="L39" s="7"/>
      <c r="M39" s="8"/>
      <c r="N39" s="8"/>
      <c r="O39" s="8"/>
      <c r="P39" s="8"/>
      <c r="Q39" s="8"/>
      <c r="R39" s="8"/>
      <c r="S39" s="205"/>
      <c r="T39" s="9"/>
      <c r="U39" s="8"/>
      <c r="V39" s="9"/>
      <c r="W39" s="7"/>
      <c r="X39" s="8"/>
      <c r="Y39" s="8"/>
      <c r="Z39" s="8"/>
      <c r="AA39" s="8"/>
      <c r="AB39" s="8"/>
      <c r="AC39" s="205"/>
      <c r="AD39" s="9"/>
      <c r="AE39" s="7"/>
      <c r="AF39" s="8"/>
      <c r="AG39" s="8"/>
      <c r="AH39" s="8"/>
      <c r="AI39" s="8"/>
      <c r="AJ39" s="8"/>
      <c r="AK39" s="10"/>
      <c r="AL39" s="113"/>
      <c r="AM39" s="14"/>
      <c r="AN39" s="113"/>
      <c r="AO39" s="14"/>
      <c r="AP39" s="105"/>
      <c r="AQ39" s="109"/>
    </row>
    <row r="40" spans="3:43" x14ac:dyDescent="0.25">
      <c r="C40" s="7"/>
      <c r="D40" s="8"/>
      <c r="E40" s="8"/>
      <c r="F40" s="8"/>
      <c r="G40" s="9"/>
      <c r="H40" s="7"/>
      <c r="I40" s="8"/>
      <c r="J40" s="8"/>
      <c r="K40" s="9"/>
      <c r="L40" s="7"/>
      <c r="M40" s="8"/>
      <c r="N40" s="8"/>
      <c r="O40" s="8"/>
      <c r="P40" s="8"/>
      <c r="Q40" s="8"/>
      <c r="R40" s="8"/>
      <c r="S40" s="205"/>
      <c r="T40" s="9"/>
      <c r="U40" s="8"/>
      <c r="V40" s="9"/>
      <c r="W40" s="7"/>
      <c r="X40" s="8"/>
      <c r="Y40" s="8"/>
      <c r="Z40" s="8"/>
      <c r="AA40" s="8"/>
      <c r="AB40" s="8"/>
      <c r="AC40" s="205"/>
      <c r="AD40" s="9"/>
      <c r="AE40" s="7"/>
      <c r="AF40" s="8"/>
      <c r="AG40" s="8"/>
      <c r="AH40" s="8"/>
      <c r="AI40" s="8"/>
      <c r="AJ40" s="8"/>
      <c r="AK40" s="10"/>
      <c r="AL40" s="113"/>
      <c r="AM40" s="14"/>
      <c r="AN40" s="113"/>
      <c r="AO40" s="14"/>
      <c r="AP40" s="105"/>
      <c r="AQ40" s="109"/>
    </row>
    <row r="41" spans="3:43" x14ac:dyDescent="0.25">
      <c r="C41" s="7"/>
      <c r="D41" s="8"/>
      <c r="E41" s="8"/>
      <c r="F41" s="8"/>
      <c r="G41" s="9"/>
      <c r="H41" s="7"/>
      <c r="I41" s="8"/>
      <c r="J41" s="8"/>
      <c r="K41" s="9"/>
      <c r="L41" s="7"/>
      <c r="M41" s="8"/>
      <c r="N41" s="8"/>
      <c r="O41" s="8"/>
      <c r="P41" s="8"/>
      <c r="Q41" s="8"/>
      <c r="R41" s="8"/>
      <c r="S41" s="205"/>
      <c r="T41" s="9"/>
      <c r="U41" s="8"/>
      <c r="V41" s="9"/>
      <c r="W41" s="7"/>
      <c r="X41" s="8"/>
      <c r="Y41" s="8"/>
      <c r="Z41" s="8"/>
      <c r="AA41" s="8"/>
      <c r="AB41" s="8"/>
      <c r="AC41" s="205"/>
      <c r="AD41" s="9"/>
      <c r="AE41" s="7"/>
      <c r="AF41" s="8"/>
      <c r="AG41" s="8"/>
      <c r="AH41" s="8"/>
      <c r="AI41" s="8"/>
      <c r="AJ41" s="8"/>
      <c r="AK41" s="10"/>
      <c r="AL41" s="113"/>
      <c r="AM41" s="14"/>
      <c r="AN41" s="113"/>
      <c r="AO41" s="14"/>
      <c r="AP41" s="105"/>
      <c r="AQ41" s="109"/>
    </row>
    <row r="42" spans="3:43" x14ac:dyDescent="0.25">
      <c r="C42" s="7"/>
      <c r="D42" s="8"/>
      <c r="E42" s="8"/>
      <c r="F42" s="8"/>
      <c r="G42" s="9"/>
      <c r="H42" s="7"/>
      <c r="I42" s="8"/>
      <c r="J42" s="8"/>
      <c r="K42" s="9"/>
      <c r="L42" s="7"/>
      <c r="M42" s="8"/>
      <c r="N42" s="8"/>
      <c r="O42" s="8"/>
      <c r="P42" s="8"/>
      <c r="Q42" s="8"/>
      <c r="R42" s="8"/>
      <c r="S42" s="205"/>
      <c r="T42" s="9"/>
      <c r="U42" s="8"/>
      <c r="V42" s="9"/>
      <c r="W42" s="7"/>
      <c r="X42" s="8"/>
      <c r="Y42" s="8"/>
      <c r="Z42" s="8"/>
      <c r="AA42" s="8"/>
      <c r="AB42" s="8"/>
      <c r="AC42" s="205"/>
      <c r="AD42" s="9"/>
      <c r="AE42" s="7"/>
      <c r="AF42" s="8"/>
      <c r="AG42" s="8"/>
      <c r="AH42" s="8"/>
      <c r="AI42" s="8"/>
      <c r="AJ42" s="8"/>
      <c r="AK42" s="10"/>
      <c r="AL42" s="113"/>
      <c r="AM42" s="14"/>
      <c r="AN42" s="113"/>
      <c r="AO42" s="14"/>
      <c r="AP42" s="105"/>
      <c r="AQ42" s="109"/>
    </row>
    <row r="43" spans="3:43" x14ac:dyDescent="0.25">
      <c r="C43" s="7"/>
      <c r="D43" s="8"/>
      <c r="E43" s="8"/>
      <c r="F43" s="8"/>
      <c r="G43" s="9"/>
      <c r="H43" s="7"/>
      <c r="I43" s="8"/>
      <c r="J43" s="8"/>
      <c r="K43" s="9"/>
      <c r="L43" s="7"/>
      <c r="M43" s="8"/>
      <c r="N43" s="8"/>
      <c r="O43" s="8"/>
      <c r="P43" s="8"/>
      <c r="Q43" s="8"/>
      <c r="R43" s="8"/>
      <c r="S43" s="205"/>
      <c r="T43" s="9"/>
      <c r="U43" s="8"/>
      <c r="V43" s="9"/>
      <c r="W43" s="7"/>
      <c r="X43" s="8"/>
      <c r="Y43" s="8"/>
      <c r="Z43" s="8"/>
      <c r="AA43" s="8"/>
      <c r="AB43" s="8"/>
      <c r="AC43" s="205"/>
      <c r="AD43" s="9"/>
      <c r="AE43" s="7"/>
      <c r="AF43" s="8"/>
      <c r="AG43" s="8"/>
      <c r="AH43" s="8"/>
      <c r="AI43" s="8"/>
      <c r="AJ43" s="8"/>
      <c r="AK43" s="10"/>
      <c r="AL43" s="113"/>
      <c r="AM43" s="14"/>
      <c r="AN43" s="113"/>
      <c r="AO43" s="14"/>
      <c r="AP43" s="105"/>
      <c r="AQ43" s="109"/>
    </row>
    <row r="44" spans="3:43" x14ac:dyDescent="0.25">
      <c r="C44" s="7"/>
      <c r="D44" s="8"/>
      <c r="E44" s="8"/>
      <c r="F44" s="8"/>
      <c r="G44" s="9"/>
      <c r="H44" s="7"/>
      <c r="I44" s="8"/>
      <c r="J44" s="8"/>
      <c r="K44" s="9"/>
      <c r="L44" s="7"/>
      <c r="M44" s="8"/>
      <c r="N44" s="8"/>
      <c r="O44" s="8"/>
      <c r="P44" s="8"/>
      <c r="Q44" s="8"/>
      <c r="R44" s="8"/>
      <c r="S44" s="205"/>
      <c r="T44" s="9"/>
      <c r="U44" s="8"/>
      <c r="V44" s="9"/>
      <c r="W44" s="7"/>
      <c r="X44" s="8"/>
      <c r="Y44" s="8"/>
      <c r="Z44" s="8"/>
      <c r="AA44" s="8"/>
      <c r="AB44" s="8"/>
      <c r="AC44" s="205"/>
      <c r="AD44" s="9"/>
      <c r="AE44" s="7"/>
      <c r="AF44" s="8"/>
      <c r="AG44" s="8"/>
      <c r="AH44" s="8"/>
      <c r="AI44" s="8"/>
      <c r="AJ44" s="8"/>
      <c r="AK44" s="10"/>
      <c r="AL44" s="113"/>
      <c r="AM44" s="14"/>
      <c r="AN44" s="113"/>
      <c r="AO44" s="14"/>
      <c r="AP44" s="105"/>
      <c r="AQ44" s="109"/>
    </row>
    <row r="45" spans="3:43" x14ac:dyDescent="0.25">
      <c r="C45" s="7"/>
      <c r="D45" s="8"/>
      <c r="E45" s="8"/>
      <c r="F45" s="8"/>
      <c r="G45" s="9"/>
      <c r="H45" s="7"/>
      <c r="I45" s="8"/>
      <c r="J45" s="8"/>
      <c r="K45" s="9"/>
      <c r="L45" s="7"/>
      <c r="M45" s="8"/>
      <c r="N45" s="8"/>
      <c r="O45" s="8"/>
      <c r="P45" s="8"/>
      <c r="Q45" s="8"/>
      <c r="R45" s="8"/>
      <c r="S45" s="205"/>
      <c r="T45" s="9"/>
      <c r="U45" s="8"/>
      <c r="V45" s="9"/>
      <c r="W45" s="7"/>
      <c r="X45" s="8"/>
      <c r="Y45" s="8"/>
      <c r="Z45" s="8"/>
      <c r="AA45" s="8"/>
      <c r="AB45" s="8"/>
      <c r="AC45" s="205"/>
      <c r="AD45" s="9"/>
      <c r="AE45" s="7"/>
      <c r="AF45" s="8"/>
      <c r="AG45" s="8"/>
      <c r="AH45" s="8"/>
      <c r="AI45" s="8"/>
      <c r="AJ45" s="8"/>
      <c r="AK45" s="10"/>
      <c r="AL45" s="113"/>
      <c r="AM45" s="14"/>
      <c r="AN45" s="113"/>
      <c r="AO45" s="14"/>
      <c r="AP45" s="105"/>
      <c r="AQ45" s="109"/>
    </row>
    <row r="46" spans="3:43" x14ac:dyDescent="0.25">
      <c r="C46" s="7"/>
      <c r="D46" s="8"/>
      <c r="E46" s="8"/>
      <c r="F46" s="8"/>
      <c r="G46" s="9"/>
      <c r="H46" s="7"/>
      <c r="I46" s="8"/>
      <c r="J46" s="8"/>
      <c r="K46" s="9"/>
      <c r="L46" s="7"/>
      <c r="M46" s="8"/>
      <c r="N46" s="8"/>
      <c r="O46" s="8"/>
      <c r="P46" s="8"/>
      <c r="Q46" s="8"/>
      <c r="R46" s="8"/>
      <c r="S46" s="205"/>
      <c r="T46" s="9"/>
      <c r="U46" s="8"/>
      <c r="V46" s="9"/>
      <c r="W46" s="7"/>
      <c r="X46" s="8"/>
      <c r="Y46" s="8"/>
      <c r="Z46" s="8"/>
      <c r="AA46" s="8"/>
      <c r="AB46" s="8"/>
      <c r="AC46" s="205"/>
      <c r="AD46" s="9"/>
      <c r="AE46" s="7"/>
      <c r="AF46" s="8"/>
      <c r="AG46" s="8"/>
      <c r="AH46" s="8"/>
      <c r="AI46" s="8"/>
      <c r="AJ46" s="8"/>
      <c r="AK46" s="10"/>
      <c r="AL46" s="113"/>
      <c r="AM46" s="14"/>
      <c r="AN46" s="113"/>
      <c r="AO46" s="14"/>
      <c r="AP46" s="105"/>
      <c r="AQ46" s="109"/>
    </row>
    <row r="47" spans="3:43" x14ac:dyDescent="0.25">
      <c r="C47" s="7"/>
      <c r="D47" s="8"/>
      <c r="E47" s="8"/>
      <c r="F47" s="8"/>
      <c r="G47" s="9"/>
      <c r="H47" s="7"/>
      <c r="I47" s="8"/>
      <c r="J47" s="8"/>
      <c r="K47" s="9"/>
      <c r="L47" s="7"/>
      <c r="M47" s="8"/>
      <c r="N47" s="8"/>
      <c r="O47" s="8"/>
      <c r="P47" s="8"/>
      <c r="Q47" s="8"/>
      <c r="R47" s="8"/>
      <c r="S47" s="205"/>
      <c r="T47" s="9"/>
      <c r="U47" s="8"/>
      <c r="V47" s="9"/>
      <c r="W47" s="7"/>
      <c r="X47" s="8"/>
      <c r="Y47" s="8"/>
      <c r="Z47" s="8"/>
      <c r="AA47" s="8"/>
      <c r="AB47" s="8"/>
      <c r="AC47" s="205"/>
      <c r="AD47" s="9"/>
      <c r="AE47" s="7"/>
      <c r="AF47" s="8"/>
      <c r="AG47" s="8"/>
      <c r="AH47" s="8"/>
      <c r="AI47" s="8"/>
      <c r="AJ47" s="8"/>
      <c r="AK47" s="10"/>
      <c r="AL47" s="113"/>
      <c r="AM47" s="14"/>
      <c r="AN47" s="113"/>
      <c r="AO47" s="14"/>
      <c r="AP47" s="105"/>
      <c r="AQ47" s="109"/>
    </row>
    <row r="48" spans="3:43" x14ac:dyDescent="0.25">
      <c r="C48" s="7"/>
      <c r="D48" s="8"/>
      <c r="E48" s="8"/>
      <c r="F48" s="8"/>
      <c r="G48" s="9"/>
      <c r="H48" s="7"/>
      <c r="I48" s="8"/>
      <c r="J48" s="8"/>
      <c r="K48" s="9"/>
      <c r="L48" s="7"/>
      <c r="M48" s="8"/>
      <c r="N48" s="8"/>
      <c r="O48" s="8"/>
      <c r="P48" s="8"/>
      <c r="Q48" s="8"/>
      <c r="R48" s="8"/>
      <c r="S48" s="205"/>
      <c r="T48" s="9"/>
      <c r="U48" s="8"/>
      <c r="V48" s="9"/>
      <c r="W48" s="7"/>
      <c r="X48" s="8"/>
      <c r="Y48" s="8"/>
      <c r="Z48" s="8"/>
      <c r="AA48" s="8"/>
      <c r="AB48" s="8"/>
      <c r="AC48" s="205"/>
      <c r="AD48" s="9"/>
      <c r="AE48" s="7"/>
      <c r="AF48" s="8"/>
      <c r="AG48" s="8"/>
      <c r="AH48" s="8"/>
      <c r="AI48" s="8"/>
      <c r="AJ48" s="8"/>
      <c r="AK48" s="10"/>
      <c r="AL48" s="113"/>
      <c r="AM48" s="14"/>
      <c r="AN48" s="113"/>
      <c r="AO48" s="14"/>
      <c r="AP48" s="105"/>
      <c r="AQ48" s="109"/>
    </row>
    <row r="49" spans="3:43" x14ac:dyDescent="0.25">
      <c r="C49" s="7"/>
      <c r="D49" s="8"/>
      <c r="E49" s="8"/>
      <c r="F49" s="8"/>
      <c r="G49" s="8"/>
      <c r="H49" s="8"/>
      <c r="I49" s="8"/>
      <c r="J49" s="8"/>
      <c r="K49" s="9"/>
      <c r="L49" s="7"/>
      <c r="M49" s="8"/>
      <c r="N49" s="8"/>
      <c r="O49" s="8"/>
      <c r="P49" s="8"/>
      <c r="Q49" s="8"/>
      <c r="R49" s="8"/>
      <c r="S49" s="205"/>
      <c r="T49" s="9"/>
      <c r="U49" s="8"/>
      <c r="V49" s="9"/>
      <c r="W49" s="7"/>
      <c r="X49" s="8"/>
      <c r="Y49" s="8"/>
      <c r="Z49" s="8"/>
      <c r="AA49" s="8"/>
      <c r="AB49" s="8"/>
      <c r="AC49" s="205"/>
      <c r="AD49" s="9"/>
      <c r="AE49" s="7"/>
      <c r="AF49" s="8"/>
      <c r="AG49" s="8"/>
      <c r="AH49" s="8"/>
      <c r="AI49" s="8"/>
      <c r="AJ49" s="8"/>
      <c r="AK49" s="10"/>
      <c r="AL49" s="113"/>
      <c r="AM49" s="14"/>
      <c r="AN49" s="113"/>
      <c r="AO49" s="14"/>
      <c r="AP49" s="105"/>
      <c r="AQ49" s="109"/>
    </row>
    <row r="50" spans="3:43" x14ac:dyDescent="0.25">
      <c r="C50" s="7"/>
      <c r="D50" s="8"/>
      <c r="E50" s="8"/>
      <c r="F50" s="8"/>
      <c r="G50" s="8"/>
      <c r="H50" s="8"/>
      <c r="I50" s="8"/>
      <c r="J50" s="8"/>
      <c r="K50" s="9"/>
      <c r="L50" s="7"/>
      <c r="M50" s="8"/>
      <c r="N50" s="8"/>
      <c r="O50" s="8"/>
      <c r="P50" s="8"/>
      <c r="Q50" s="8"/>
      <c r="R50" s="8"/>
      <c r="S50" s="205"/>
      <c r="T50" s="9"/>
      <c r="U50" s="8"/>
      <c r="V50" s="9"/>
      <c r="W50" s="7"/>
      <c r="X50" s="8"/>
      <c r="Y50" s="8"/>
      <c r="Z50" s="8"/>
      <c r="AA50" s="8"/>
      <c r="AB50" s="8"/>
      <c r="AC50" s="205"/>
      <c r="AD50" s="9"/>
      <c r="AE50" s="7"/>
      <c r="AF50" s="8"/>
      <c r="AG50" s="8"/>
      <c r="AH50" s="8"/>
      <c r="AI50" s="8"/>
      <c r="AJ50" s="8"/>
      <c r="AK50" s="10"/>
      <c r="AL50" s="113"/>
      <c r="AM50" s="14"/>
      <c r="AN50" s="113"/>
      <c r="AO50" s="14"/>
      <c r="AP50" s="105"/>
      <c r="AQ50" s="109"/>
    </row>
    <row r="51" spans="3:43" x14ac:dyDescent="0.25">
      <c r="C51" s="7"/>
      <c r="D51" s="8"/>
      <c r="E51" s="8"/>
      <c r="F51" s="8"/>
      <c r="G51" s="8"/>
      <c r="H51" s="8"/>
      <c r="I51" s="8"/>
      <c r="J51" s="8"/>
      <c r="K51" s="9"/>
      <c r="L51" s="7"/>
      <c r="M51" s="8"/>
      <c r="N51" s="8"/>
      <c r="O51" s="8"/>
      <c r="P51" s="8"/>
      <c r="Q51" s="8"/>
      <c r="R51" s="8"/>
      <c r="S51" s="205"/>
      <c r="T51" s="9"/>
      <c r="U51" s="8"/>
      <c r="V51" s="9"/>
      <c r="W51" s="7"/>
      <c r="X51" s="8"/>
      <c r="Y51" s="8"/>
      <c r="Z51" s="8"/>
      <c r="AA51" s="8"/>
      <c r="AB51" s="8"/>
      <c r="AC51" s="205"/>
      <c r="AD51" s="9"/>
      <c r="AE51" s="7"/>
      <c r="AF51" s="8"/>
      <c r="AG51" s="8"/>
      <c r="AH51" s="8"/>
      <c r="AI51" s="8"/>
      <c r="AJ51" s="8"/>
      <c r="AK51" s="10"/>
      <c r="AL51" s="113"/>
      <c r="AM51" s="14"/>
      <c r="AN51" s="113"/>
      <c r="AO51" s="14"/>
      <c r="AP51" s="105"/>
      <c r="AQ51" s="109"/>
    </row>
    <row r="52" spans="3:43" x14ac:dyDescent="0.25">
      <c r="C52" s="7"/>
      <c r="D52" s="8"/>
      <c r="E52" s="8"/>
      <c r="F52" s="8"/>
      <c r="G52" s="8"/>
      <c r="H52" s="8"/>
      <c r="I52" s="8"/>
      <c r="J52" s="8"/>
      <c r="K52" s="9"/>
      <c r="L52" s="7"/>
      <c r="M52" s="8"/>
      <c r="N52" s="8"/>
      <c r="O52" s="8"/>
      <c r="P52" s="8"/>
      <c r="Q52" s="8"/>
      <c r="R52" s="8"/>
      <c r="S52" s="205"/>
      <c r="T52" s="9"/>
      <c r="U52" s="8"/>
      <c r="V52" s="9"/>
      <c r="W52" s="7"/>
      <c r="X52" s="8"/>
      <c r="Y52" s="8"/>
      <c r="Z52" s="8"/>
      <c r="AA52" s="8"/>
      <c r="AB52" s="8"/>
      <c r="AC52" s="205"/>
      <c r="AD52" s="9"/>
      <c r="AE52" s="7"/>
      <c r="AF52" s="8"/>
      <c r="AG52" s="8"/>
      <c r="AH52" s="8"/>
      <c r="AI52" s="8"/>
      <c r="AJ52" s="8"/>
      <c r="AK52" s="10"/>
      <c r="AL52" s="113"/>
      <c r="AM52" s="14"/>
      <c r="AN52" s="113"/>
      <c r="AO52" s="14"/>
      <c r="AP52" s="105"/>
      <c r="AQ52" s="109"/>
    </row>
    <row r="53" spans="3:43" x14ac:dyDescent="0.25">
      <c r="C53" s="7"/>
      <c r="D53" s="8"/>
      <c r="E53" s="8"/>
      <c r="F53" s="8"/>
      <c r="G53" s="8"/>
      <c r="H53" s="8"/>
      <c r="I53" s="8"/>
      <c r="J53" s="8"/>
      <c r="K53" s="9"/>
      <c r="L53" s="7"/>
      <c r="M53" s="8"/>
      <c r="N53" s="8"/>
      <c r="O53" s="8"/>
      <c r="P53" s="8"/>
      <c r="Q53" s="8"/>
      <c r="R53" s="8"/>
      <c r="S53" s="205"/>
      <c r="T53" s="9"/>
      <c r="U53" s="8"/>
      <c r="V53" s="9"/>
      <c r="W53" s="7"/>
      <c r="X53" s="8"/>
      <c r="Y53" s="8"/>
      <c r="Z53" s="8"/>
      <c r="AA53" s="8"/>
      <c r="AB53" s="8"/>
      <c r="AC53" s="205"/>
      <c r="AD53" s="9"/>
      <c r="AE53" s="7"/>
      <c r="AF53" s="8"/>
      <c r="AG53" s="8"/>
      <c r="AH53" s="8"/>
      <c r="AI53" s="8"/>
      <c r="AJ53" s="8"/>
      <c r="AK53" s="10"/>
      <c r="AL53" s="113"/>
      <c r="AM53" s="14"/>
      <c r="AN53" s="113"/>
      <c r="AO53" s="14"/>
      <c r="AP53" s="105"/>
      <c r="AQ53" s="109"/>
    </row>
    <row r="54" spans="3:43" x14ac:dyDescent="0.25">
      <c r="C54" s="7"/>
      <c r="D54" s="8"/>
      <c r="E54" s="8"/>
      <c r="F54" s="8"/>
      <c r="G54" s="8"/>
      <c r="H54" s="8"/>
      <c r="I54" s="8"/>
      <c r="J54" s="8"/>
      <c r="K54" s="9"/>
      <c r="L54" s="7"/>
      <c r="M54" s="8"/>
      <c r="N54" s="8"/>
      <c r="O54" s="8"/>
      <c r="P54" s="8"/>
      <c r="Q54" s="8"/>
      <c r="R54" s="8"/>
      <c r="S54" s="205"/>
      <c r="T54" s="9"/>
      <c r="U54" s="8"/>
      <c r="V54" s="9"/>
      <c r="W54" s="7"/>
      <c r="X54" s="8"/>
      <c r="Y54" s="8"/>
      <c r="Z54" s="8"/>
      <c r="AA54" s="8"/>
      <c r="AB54" s="8"/>
      <c r="AC54" s="205"/>
      <c r="AD54" s="9"/>
      <c r="AE54" s="7"/>
      <c r="AF54" s="8"/>
      <c r="AG54" s="8"/>
      <c r="AH54" s="8"/>
      <c r="AI54" s="8"/>
      <c r="AJ54" s="8"/>
      <c r="AK54" s="10"/>
      <c r="AL54" s="113"/>
      <c r="AM54" s="14"/>
      <c r="AN54" s="113"/>
      <c r="AO54" s="14"/>
      <c r="AP54" s="105"/>
      <c r="AQ54" s="109"/>
    </row>
    <row r="55" spans="3:43" x14ac:dyDescent="0.25">
      <c r="C55" s="7"/>
      <c r="D55" s="8"/>
      <c r="E55" s="8"/>
      <c r="F55" s="8"/>
      <c r="G55" s="8"/>
      <c r="H55" s="8"/>
      <c r="I55" s="8"/>
      <c r="J55" s="8"/>
      <c r="K55" s="8"/>
      <c r="L55" s="8"/>
      <c r="M55" s="8"/>
      <c r="N55" s="8"/>
      <c r="O55" s="8"/>
      <c r="P55" s="8"/>
      <c r="Q55" s="8"/>
      <c r="R55" s="8"/>
      <c r="S55" s="205"/>
      <c r="T55" s="9"/>
      <c r="U55" s="8"/>
      <c r="V55" s="8"/>
      <c r="W55" s="8"/>
      <c r="X55" s="8"/>
      <c r="Y55" s="8"/>
      <c r="Z55" s="8"/>
      <c r="AA55" s="8"/>
      <c r="AB55" s="8"/>
      <c r="AC55" s="205"/>
      <c r="AD55" s="9"/>
      <c r="AE55" s="7"/>
      <c r="AF55" s="8"/>
      <c r="AG55" s="8"/>
      <c r="AH55" s="8"/>
      <c r="AI55" s="8"/>
      <c r="AJ55" s="8"/>
      <c r="AK55" s="10"/>
      <c r="AL55" s="113"/>
      <c r="AM55" s="14"/>
      <c r="AN55" s="113"/>
      <c r="AO55" s="14"/>
      <c r="AP55" s="105"/>
      <c r="AQ55" s="109"/>
    </row>
    <row r="56" spans="3:43" x14ac:dyDescent="0.25">
      <c r="C56" s="7"/>
      <c r="D56" s="8"/>
      <c r="E56" s="8"/>
      <c r="F56" s="8"/>
      <c r="G56" s="8"/>
      <c r="H56" s="8"/>
      <c r="I56" s="8"/>
      <c r="J56" s="8"/>
      <c r="K56" s="8"/>
      <c r="L56" s="8"/>
      <c r="M56" s="8"/>
      <c r="N56" s="8"/>
      <c r="O56" s="8"/>
      <c r="P56" s="8"/>
      <c r="Q56" s="8"/>
      <c r="R56" s="8"/>
      <c r="S56" s="205"/>
      <c r="T56" s="9"/>
      <c r="U56" s="8"/>
      <c r="V56" s="8"/>
      <c r="W56" s="8"/>
      <c r="X56" s="8"/>
      <c r="Y56" s="8"/>
      <c r="Z56" s="8"/>
      <c r="AA56" s="8"/>
      <c r="AB56" s="8"/>
      <c r="AC56" s="205"/>
      <c r="AD56" s="9"/>
      <c r="AE56" s="7"/>
      <c r="AF56" s="8"/>
      <c r="AG56" s="8"/>
      <c r="AH56" s="8"/>
      <c r="AI56" s="8"/>
      <c r="AJ56" s="8"/>
      <c r="AK56" s="10"/>
      <c r="AL56" s="113"/>
      <c r="AM56" s="14"/>
      <c r="AN56" s="113"/>
      <c r="AO56" s="14"/>
      <c r="AP56" s="105"/>
      <c r="AQ56" s="109"/>
    </row>
    <row r="57" spans="3:43" x14ac:dyDescent="0.25">
      <c r="C57" s="7"/>
      <c r="D57" s="8"/>
      <c r="E57" s="8"/>
      <c r="F57" s="8"/>
      <c r="G57" s="8"/>
      <c r="H57" s="8"/>
      <c r="I57" s="8"/>
      <c r="J57" s="8"/>
      <c r="K57" s="8"/>
      <c r="L57" s="8"/>
      <c r="M57" s="8"/>
      <c r="N57" s="8"/>
      <c r="O57" s="8"/>
      <c r="P57" s="8"/>
      <c r="Q57" s="8"/>
      <c r="R57" s="8"/>
      <c r="S57" s="205"/>
      <c r="T57" s="9"/>
      <c r="U57" s="8"/>
      <c r="V57" s="8"/>
      <c r="W57" s="8"/>
      <c r="X57" s="8"/>
      <c r="Y57" s="8"/>
      <c r="Z57" s="8"/>
      <c r="AA57" s="8"/>
      <c r="AB57" s="8"/>
      <c r="AC57" s="205"/>
      <c r="AD57" s="9"/>
      <c r="AE57" s="7"/>
      <c r="AF57" s="8"/>
      <c r="AG57" s="8"/>
      <c r="AH57" s="8"/>
      <c r="AI57" s="8"/>
      <c r="AJ57" s="8"/>
      <c r="AK57" s="10"/>
      <c r="AL57" s="113"/>
      <c r="AM57" s="14"/>
      <c r="AN57" s="113"/>
      <c r="AO57" s="14"/>
      <c r="AP57" s="105"/>
      <c r="AQ57" s="109"/>
    </row>
    <row r="58" spans="3:43" x14ac:dyDescent="0.25">
      <c r="C58" s="7"/>
      <c r="D58" s="8"/>
      <c r="E58" s="8"/>
      <c r="F58" s="8"/>
      <c r="G58" s="8"/>
      <c r="H58" s="8"/>
      <c r="I58" s="8"/>
      <c r="J58" s="8"/>
      <c r="K58" s="8"/>
      <c r="L58" s="8"/>
      <c r="M58" s="8"/>
      <c r="N58" s="8"/>
      <c r="O58" s="8"/>
      <c r="P58" s="8"/>
      <c r="Q58" s="8"/>
      <c r="R58" s="8"/>
      <c r="S58" s="205"/>
      <c r="T58" s="9"/>
      <c r="U58" s="8"/>
      <c r="V58" s="8"/>
      <c r="W58" s="8"/>
      <c r="X58" s="8"/>
      <c r="Y58" s="8"/>
      <c r="Z58" s="8"/>
      <c r="AA58" s="8"/>
      <c r="AB58" s="8"/>
      <c r="AC58" s="205"/>
      <c r="AD58" s="9"/>
      <c r="AE58" s="7"/>
      <c r="AF58" s="8"/>
      <c r="AG58" s="8"/>
      <c r="AH58" s="8"/>
      <c r="AI58" s="8"/>
      <c r="AJ58" s="8"/>
      <c r="AK58" s="10"/>
      <c r="AL58" s="113"/>
      <c r="AM58" s="14"/>
      <c r="AN58" s="113"/>
      <c r="AO58" s="14"/>
      <c r="AP58" s="105"/>
      <c r="AQ58" s="109"/>
    </row>
    <row r="59" spans="3:43" x14ac:dyDescent="0.25">
      <c r="C59" s="7"/>
      <c r="D59" s="8"/>
      <c r="E59" s="8"/>
      <c r="F59" s="8"/>
      <c r="G59" s="8"/>
      <c r="H59" s="8"/>
      <c r="I59" s="8"/>
      <c r="J59" s="8"/>
      <c r="K59" s="8"/>
      <c r="L59" s="8"/>
      <c r="M59" s="8"/>
      <c r="N59" s="8"/>
      <c r="O59" s="8"/>
      <c r="P59" s="8"/>
      <c r="Q59" s="8"/>
      <c r="R59" s="8"/>
      <c r="S59" s="205"/>
      <c r="T59" s="9"/>
      <c r="U59" s="8"/>
      <c r="V59" s="8"/>
      <c r="W59" s="8"/>
      <c r="X59" s="8"/>
      <c r="Y59" s="8"/>
      <c r="Z59" s="8"/>
      <c r="AA59" s="8"/>
      <c r="AB59" s="8"/>
      <c r="AC59" s="205"/>
      <c r="AD59" s="9"/>
      <c r="AE59" s="7"/>
      <c r="AF59" s="8"/>
      <c r="AG59" s="8"/>
      <c r="AH59" s="8"/>
      <c r="AI59" s="8"/>
      <c r="AJ59" s="8"/>
      <c r="AK59" s="10"/>
      <c r="AL59" s="113"/>
      <c r="AM59" s="14"/>
      <c r="AN59" s="113"/>
      <c r="AO59" s="14"/>
      <c r="AP59" s="105"/>
      <c r="AQ59" s="109"/>
    </row>
    <row r="60" spans="3:43" x14ac:dyDescent="0.25">
      <c r="C60" s="7"/>
      <c r="D60" s="8"/>
      <c r="E60" s="8"/>
      <c r="F60" s="8"/>
      <c r="G60" s="8"/>
      <c r="H60" s="8"/>
      <c r="I60" s="8"/>
      <c r="J60" s="8"/>
      <c r="K60" s="8"/>
      <c r="L60" s="8"/>
      <c r="M60" s="8"/>
      <c r="N60" s="8"/>
      <c r="O60" s="8"/>
      <c r="P60" s="8"/>
      <c r="Q60" s="8"/>
      <c r="R60" s="8"/>
      <c r="S60" s="205"/>
      <c r="T60" s="9"/>
      <c r="U60" s="8"/>
      <c r="V60" s="8"/>
      <c r="W60" s="8"/>
      <c r="X60" s="8"/>
      <c r="Y60" s="8"/>
      <c r="Z60" s="8"/>
      <c r="AA60" s="8"/>
      <c r="AB60" s="8"/>
      <c r="AC60" s="205"/>
      <c r="AD60" s="9"/>
      <c r="AE60" s="7"/>
      <c r="AF60" s="8"/>
      <c r="AG60" s="8"/>
      <c r="AH60" s="8"/>
      <c r="AI60" s="8"/>
      <c r="AJ60" s="8"/>
      <c r="AK60" s="10"/>
      <c r="AL60" s="113"/>
      <c r="AM60" s="14"/>
      <c r="AN60" s="113"/>
      <c r="AO60" s="14"/>
      <c r="AP60" s="105"/>
      <c r="AQ60" s="109"/>
    </row>
    <row r="61" spans="3:43" x14ac:dyDescent="0.25">
      <c r="C61" s="7"/>
      <c r="D61" s="8"/>
      <c r="E61" s="8"/>
      <c r="F61" s="8"/>
      <c r="G61" s="8"/>
      <c r="H61" s="8"/>
      <c r="I61" s="8"/>
      <c r="J61" s="8"/>
      <c r="K61" s="8"/>
      <c r="L61" s="8"/>
      <c r="M61" s="8"/>
      <c r="N61" s="8"/>
      <c r="O61" s="8"/>
      <c r="P61" s="8"/>
      <c r="Q61" s="8"/>
      <c r="R61" s="8"/>
      <c r="S61" s="205"/>
      <c r="T61" s="9"/>
      <c r="U61" s="8"/>
      <c r="V61" s="8"/>
      <c r="W61" s="8"/>
      <c r="X61" s="8"/>
      <c r="Y61" s="8"/>
      <c r="Z61" s="8"/>
      <c r="AA61" s="8"/>
      <c r="AB61" s="8"/>
      <c r="AC61" s="205"/>
      <c r="AD61" s="9"/>
      <c r="AE61" s="7"/>
      <c r="AF61" s="8"/>
      <c r="AG61" s="8"/>
      <c r="AH61" s="8"/>
      <c r="AI61" s="8"/>
      <c r="AJ61" s="8"/>
      <c r="AK61" s="10"/>
      <c r="AL61" s="113"/>
      <c r="AM61" s="14"/>
      <c r="AN61" s="113"/>
      <c r="AO61" s="14"/>
      <c r="AP61" s="105"/>
      <c r="AQ61" s="109"/>
    </row>
    <row r="62" spans="3:43" x14ac:dyDescent="0.25">
      <c r="C62" s="7"/>
      <c r="D62" s="8"/>
      <c r="E62" s="8"/>
      <c r="F62" s="8"/>
      <c r="G62" s="8"/>
      <c r="H62" s="8"/>
      <c r="I62" s="8"/>
      <c r="J62" s="8"/>
      <c r="K62" s="8"/>
      <c r="L62" s="8"/>
      <c r="M62" s="8"/>
      <c r="N62" s="8"/>
      <c r="O62" s="8"/>
      <c r="P62" s="8"/>
      <c r="Q62" s="8"/>
      <c r="R62" s="8"/>
      <c r="S62" s="205"/>
      <c r="T62" s="9"/>
      <c r="U62" s="8"/>
      <c r="V62" s="8"/>
      <c r="W62" s="8"/>
      <c r="X62" s="8"/>
      <c r="Y62" s="8"/>
      <c r="Z62" s="8"/>
      <c r="AA62" s="8"/>
      <c r="AB62" s="8"/>
      <c r="AC62" s="205"/>
      <c r="AD62" s="9"/>
      <c r="AE62" s="7"/>
      <c r="AF62" s="8"/>
      <c r="AG62" s="8"/>
      <c r="AH62" s="8"/>
      <c r="AI62" s="8"/>
      <c r="AJ62" s="8"/>
      <c r="AK62" s="10"/>
      <c r="AL62" s="113"/>
      <c r="AM62" s="14"/>
      <c r="AN62" s="113"/>
      <c r="AO62" s="14"/>
      <c r="AP62" s="105"/>
      <c r="AQ62" s="109"/>
    </row>
    <row r="63" spans="3:43" x14ac:dyDescent="0.25">
      <c r="C63" s="7"/>
      <c r="D63" s="8"/>
      <c r="E63" s="8"/>
      <c r="F63" s="8"/>
      <c r="G63" s="8"/>
      <c r="H63" s="8"/>
      <c r="I63" s="8"/>
      <c r="J63" s="8"/>
      <c r="K63" s="8"/>
      <c r="L63" s="8"/>
      <c r="M63" s="8"/>
      <c r="N63" s="8"/>
      <c r="O63" s="8"/>
      <c r="P63" s="8"/>
      <c r="Q63" s="8"/>
      <c r="R63" s="8"/>
      <c r="S63" s="205"/>
      <c r="T63" s="9"/>
      <c r="U63" s="8"/>
      <c r="V63" s="8"/>
      <c r="W63" s="8"/>
      <c r="X63" s="8"/>
      <c r="Y63" s="8"/>
      <c r="Z63" s="8"/>
      <c r="AA63" s="8"/>
      <c r="AB63" s="8"/>
      <c r="AC63" s="205"/>
      <c r="AD63" s="9"/>
      <c r="AE63" s="7"/>
      <c r="AF63" s="8"/>
      <c r="AG63" s="8"/>
      <c r="AH63" s="8"/>
      <c r="AI63" s="8"/>
      <c r="AJ63" s="8"/>
      <c r="AK63" s="10"/>
      <c r="AL63" s="113"/>
      <c r="AM63" s="14"/>
      <c r="AN63" s="113"/>
      <c r="AO63" s="14"/>
      <c r="AP63" s="105"/>
      <c r="AQ63" s="109"/>
    </row>
    <row r="64" spans="3:43" x14ac:dyDescent="0.25">
      <c r="C64" s="7"/>
      <c r="D64" s="8"/>
      <c r="E64" s="8"/>
      <c r="F64" s="8"/>
      <c r="G64" s="8"/>
      <c r="H64" s="8"/>
      <c r="I64" s="8"/>
      <c r="J64" s="8"/>
      <c r="K64" s="8"/>
      <c r="L64" s="8"/>
      <c r="M64" s="8"/>
      <c r="N64" s="8"/>
      <c r="O64" s="8"/>
      <c r="P64" s="8"/>
      <c r="Q64" s="8"/>
      <c r="R64" s="8"/>
      <c r="S64" s="205"/>
      <c r="T64" s="9"/>
      <c r="U64" s="8"/>
      <c r="V64" s="8"/>
      <c r="W64" s="8"/>
      <c r="X64" s="8"/>
      <c r="Y64" s="8"/>
      <c r="Z64" s="8"/>
      <c r="AA64" s="8"/>
      <c r="AB64" s="8"/>
      <c r="AC64" s="205"/>
      <c r="AD64" s="9"/>
      <c r="AE64" s="7"/>
      <c r="AF64" s="8"/>
      <c r="AG64" s="8"/>
      <c r="AH64" s="8"/>
      <c r="AI64" s="8"/>
      <c r="AJ64" s="8"/>
      <c r="AK64" s="10"/>
      <c r="AL64" s="113"/>
      <c r="AM64" s="14"/>
      <c r="AN64" s="113"/>
      <c r="AO64" s="14"/>
      <c r="AP64" s="105"/>
      <c r="AQ64" s="109"/>
    </row>
    <row r="65" spans="3:43" x14ac:dyDescent="0.25">
      <c r="C65" s="7"/>
      <c r="D65" s="8"/>
      <c r="E65" s="8"/>
      <c r="F65" s="8"/>
      <c r="G65" s="8"/>
      <c r="H65" s="8"/>
      <c r="I65" s="8"/>
      <c r="J65" s="8"/>
      <c r="K65" s="8"/>
      <c r="L65" s="8"/>
      <c r="M65" s="8"/>
      <c r="N65" s="8"/>
      <c r="O65" s="8"/>
      <c r="P65" s="8"/>
      <c r="Q65" s="8"/>
      <c r="R65" s="8"/>
      <c r="S65" s="205"/>
      <c r="T65" s="9"/>
      <c r="U65" s="8"/>
      <c r="V65" s="8"/>
      <c r="W65" s="8"/>
      <c r="X65" s="8"/>
      <c r="Y65" s="8"/>
      <c r="Z65" s="8"/>
      <c r="AA65" s="8"/>
      <c r="AB65" s="8"/>
      <c r="AC65" s="205"/>
      <c r="AD65" s="9"/>
      <c r="AE65" s="7"/>
      <c r="AF65" s="8"/>
      <c r="AG65" s="8"/>
      <c r="AH65" s="8"/>
      <c r="AI65" s="8"/>
      <c r="AJ65" s="8"/>
      <c r="AK65" s="10"/>
      <c r="AL65" s="113"/>
      <c r="AM65" s="14"/>
      <c r="AN65" s="113"/>
      <c r="AO65" s="14"/>
      <c r="AP65" s="105"/>
      <c r="AQ65" s="109"/>
    </row>
    <row r="66" spans="3:43" x14ac:dyDescent="0.25">
      <c r="C66" s="7"/>
      <c r="D66" s="8"/>
      <c r="E66" s="8"/>
      <c r="F66" s="8"/>
      <c r="G66" s="8"/>
      <c r="H66" s="8"/>
      <c r="I66" s="8"/>
      <c r="J66" s="8"/>
      <c r="K66" s="8"/>
      <c r="L66" s="8"/>
      <c r="M66" s="8"/>
      <c r="N66" s="8"/>
      <c r="O66" s="8"/>
      <c r="P66" s="8"/>
      <c r="Q66" s="8"/>
      <c r="R66" s="8"/>
      <c r="S66" s="205"/>
      <c r="T66" s="9"/>
      <c r="U66" s="8"/>
      <c r="V66" s="8"/>
      <c r="W66" s="8"/>
      <c r="X66" s="8"/>
      <c r="Y66" s="8"/>
      <c r="Z66" s="8"/>
      <c r="AA66" s="8"/>
      <c r="AB66" s="8"/>
      <c r="AC66" s="205"/>
      <c r="AD66" s="9"/>
      <c r="AE66" s="7"/>
      <c r="AF66" s="8"/>
      <c r="AG66" s="8"/>
      <c r="AH66" s="8"/>
      <c r="AI66" s="8"/>
      <c r="AJ66" s="8"/>
      <c r="AK66" s="10"/>
      <c r="AL66" s="113"/>
      <c r="AM66" s="14"/>
      <c r="AN66" s="113"/>
      <c r="AO66" s="14"/>
      <c r="AP66" s="105"/>
      <c r="AQ66" s="109"/>
    </row>
    <row r="67" spans="3:43" x14ac:dyDescent="0.25">
      <c r="C67" s="7"/>
      <c r="D67" s="8"/>
      <c r="E67" s="8"/>
      <c r="F67" s="8"/>
      <c r="G67" s="8"/>
      <c r="H67" s="8"/>
      <c r="I67" s="8"/>
      <c r="J67" s="8"/>
      <c r="K67" s="8"/>
      <c r="L67" s="8"/>
      <c r="M67" s="8"/>
      <c r="N67" s="8"/>
      <c r="O67" s="8"/>
      <c r="P67" s="8"/>
      <c r="Q67" s="8"/>
      <c r="R67" s="8"/>
      <c r="S67" s="205"/>
      <c r="T67" s="9"/>
      <c r="U67" s="8"/>
      <c r="V67" s="8"/>
      <c r="W67" s="8"/>
      <c r="X67" s="8"/>
      <c r="Y67" s="8"/>
      <c r="Z67" s="8"/>
      <c r="AA67" s="8"/>
      <c r="AB67" s="8"/>
      <c r="AC67" s="205"/>
      <c r="AD67" s="9"/>
      <c r="AE67" s="7"/>
      <c r="AF67" s="8"/>
      <c r="AG67" s="8"/>
      <c r="AH67" s="8"/>
      <c r="AI67" s="8"/>
      <c r="AJ67" s="8"/>
      <c r="AK67" s="10"/>
      <c r="AL67" s="113"/>
      <c r="AM67" s="14"/>
      <c r="AN67" s="113"/>
      <c r="AO67" s="14"/>
      <c r="AP67" s="105"/>
      <c r="AQ67" s="109"/>
    </row>
    <row r="68" spans="3:43" x14ac:dyDescent="0.25">
      <c r="C68" s="7"/>
      <c r="D68" s="8"/>
      <c r="E68" s="8"/>
      <c r="F68" s="8"/>
      <c r="G68" s="8"/>
      <c r="H68" s="8"/>
      <c r="I68" s="8"/>
      <c r="J68" s="8"/>
      <c r="K68" s="8"/>
      <c r="L68" s="8"/>
      <c r="M68" s="8"/>
      <c r="N68" s="8"/>
      <c r="O68" s="8"/>
      <c r="P68" s="8"/>
      <c r="Q68" s="8"/>
      <c r="R68" s="8"/>
      <c r="S68" s="205"/>
      <c r="T68" s="9"/>
      <c r="U68" s="8"/>
      <c r="V68" s="8"/>
      <c r="W68" s="8"/>
      <c r="X68" s="8"/>
      <c r="Y68" s="8"/>
      <c r="Z68" s="8"/>
      <c r="AA68" s="8"/>
      <c r="AB68" s="8"/>
      <c r="AC68" s="205"/>
      <c r="AD68" s="9"/>
      <c r="AE68" s="7"/>
      <c r="AF68" s="8"/>
      <c r="AG68" s="8"/>
      <c r="AH68" s="8"/>
      <c r="AI68" s="8"/>
      <c r="AJ68" s="8"/>
      <c r="AK68" s="10"/>
      <c r="AL68" s="113"/>
      <c r="AM68" s="14"/>
      <c r="AN68" s="113"/>
      <c r="AO68" s="14"/>
      <c r="AP68" s="105"/>
      <c r="AQ68" s="109"/>
    </row>
    <row r="69" spans="3:43" x14ac:dyDescent="0.25">
      <c r="C69" s="7"/>
      <c r="D69" s="8"/>
      <c r="E69" s="8"/>
      <c r="F69" s="8"/>
      <c r="G69" s="8"/>
      <c r="H69" s="8"/>
      <c r="I69" s="8"/>
      <c r="J69" s="8"/>
      <c r="K69" s="8"/>
      <c r="L69" s="8"/>
      <c r="M69" s="8"/>
      <c r="N69" s="8"/>
      <c r="O69" s="8"/>
      <c r="P69" s="8"/>
      <c r="Q69" s="8"/>
      <c r="R69" s="8"/>
      <c r="S69" s="205"/>
      <c r="T69" s="9"/>
      <c r="U69" s="8"/>
      <c r="V69" s="8"/>
      <c r="W69" s="8"/>
      <c r="X69" s="8"/>
      <c r="Y69" s="8"/>
      <c r="Z69" s="8"/>
      <c r="AA69" s="8"/>
      <c r="AB69" s="8"/>
      <c r="AC69" s="205"/>
      <c r="AD69" s="9"/>
      <c r="AE69" s="7"/>
      <c r="AF69" s="8"/>
      <c r="AG69" s="8"/>
      <c r="AH69" s="8"/>
      <c r="AI69" s="8"/>
      <c r="AJ69" s="8"/>
      <c r="AK69" s="10"/>
      <c r="AL69" s="113"/>
      <c r="AM69" s="14"/>
      <c r="AN69" s="113"/>
      <c r="AO69" s="14"/>
      <c r="AP69" s="105"/>
      <c r="AQ69" s="109"/>
    </row>
    <row r="70" spans="3:43" x14ac:dyDescent="0.25">
      <c r="C70" s="7"/>
      <c r="D70" s="8"/>
      <c r="E70" s="8"/>
      <c r="F70" s="8"/>
      <c r="G70" s="8"/>
      <c r="H70" s="8"/>
      <c r="I70" s="8"/>
      <c r="J70" s="8"/>
      <c r="K70" s="8"/>
      <c r="L70" s="8"/>
      <c r="M70" s="8"/>
      <c r="N70" s="8"/>
      <c r="O70" s="8"/>
      <c r="P70" s="8"/>
      <c r="Q70" s="8"/>
      <c r="R70" s="8"/>
      <c r="S70" s="205"/>
      <c r="T70" s="9"/>
      <c r="U70" s="8"/>
      <c r="V70" s="8"/>
      <c r="W70" s="8"/>
      <c r="X70" s="8"/>
      <c r="Y70" s="8"/>
      <c r="Z70" s="8"/>
      <c r="AA70" s="8"/>
      <c r="AB70" s="8"/>
      <c r="AC70" s="205"/>
      <c r="AD70" s="9"/>
      <c r="AE70" s="7"/>
      <c r="AF70" s="8"/>
      <c r="AG70" s="8"/>
      <c r="AH70" s="8"/>
      <c r="AI70" s="8"/>
      <c r="AJ70" s="8"/>
      <c r="AK70" s="10"/>
      <c r="AL70" s="113"/>
      <c r="AM70" s="14"/>
      <c r="AN70" s="113"/>
      <c r="AO70" s="14"/>
      <c r="AP70" s="105"/>
      <c r="AQ70" s="109"/>
    </row>
    <row r="71" spans="3:43" x14ac:dyDescent="0.25">
      <c r="C71" s="7"/>
      <c r="D71" s="8"/>
      <c r="E71" s="8"/>
      <c r="F71" s="8"/>
      <c r="G71" s="8"/>
      <c r="H71" s="8"/>
      <c r="I71" s="8"/>
      <c r="J71" s="8"/>
      <c r="K71" s="8"/>
      <c r="L71" s="8"/>
      <c r="M71" s="8"/>
      <c r="N71" s="8"/>
      <c r="O71" s="8"/>
      <c r="P71" s="8"/>
      <c r="Q71" s="8"/>
      <c r="R71" s="8"/>
      <c r="S71" s="205"/>
      <c r="T71" s="9"/>
      <c r="U71" s="8"/>
      <c r="V71" s="8"/>
      <c r="W71" s="8"/>
      <c r="X71" s="8"/>
      <c r="Y71" s="8"/>
      <c r="Z71" s="8"/>
      <c r="AA71" s="8"/>
      <c r="AB71" s="8"/>
      <c r="AC71" s="205"/>
      <c r="AD71" s="9"/>
      <c r="AE71" s="7"/>
      <c r="AF71" s="8"/>
      <c r="AG71" s="8"/>
      <c r="AH71" s="8"/>
      <c r="AI71" s="8"/>
      <c r="AJ71" s="8"/>
      <c r="AK71" s="10"/>
      <c r="AL71" s="113"/>
      <c r="AM71" s="14"/>
      <c r="AN71" s="113"/>
      <c r="AO71" s="14"/>
      <c r="AP71" s="105"/>
      <c r="AQ71" s="109"/>
    </row>
    <row r="72" spans="3:43" x14ac:dyDescent="0.25">
      <c r="C72" s="7"/>
      <c r="D72" s="8"/>
      <c r="E72" s="8"/>
      <c r="F72" s="8"/>
      <c r="G72" s="8"/>
      <c r="H72" s="8"/>
      <c r="I72" s="8"/>
      <c r="J72" s="8"/>
      <c r="K72" s="8"/>
      <c r="L72" s="8"/>
      <c r="M72" s="8"/>
      <c r="N72" s="8"/>
      <c r="O72" s="8"/>
      <c r="P72" s="8"/>
      <c r="Q72" s="8"/>
      <c r="R72" s="8"/>
      <c r="S72" s="205"/>
      <c r="T72" s="9"/>
      <c r="U72" s="8"/>
      <c r="V72" s="8"/>
      <c r="W72" s="8"/>
      <c r="X72" s="8"/>
      <c r="Y72" s="8"/>
      <c r="Z72" s="8"/>
      <c r="AA72" s="8"/>
      <c r="AB72" s="8"/>
      <c r="AC72" s="205"/>
      <c r="AD72" s="9"/>
      <c r="AE72" s="7"/>
      <c r="AF72" s="8"/>
      <c r="AG72" s="8"/>
      <c r="AH72" s="8"/>
      <c r="AI72" s="8"/>
      <c r="AJ72" s="8"/>
      <c r="AK72" s="10"/>
      <c r="AL72" s="113"/>
      <c r="AM72" s="14"/>
      <c r="AN72" s="113"/>
      <c r="AO72" s="14"/>
      <c r="AP72" s="105"/>
      <c r="AQ72" s="109"/>
    </row>
    <row r="73" spans="3:43" x14ac:dyDescent="0.25">
      <c r="C73" s="7"/>
      <c r="D73" s="8"/>
      <c r="E73" s="8"/>
      <c r="F73" s="8"/>
      <c r="G73" s="8"/>
      <c r="H73" s="8"/>
      <c r="I73" s="8"/>
      <c r="J73" s="8"/>
      <c r="K73" s="8"/>
      <c r="L73" s="8"/>
      <c r="M73" s="8"/>
      <c r="N73" s="8"/>
      <c r="O73" s="8"/>
      <c r="P73" s="8"/>
      <c r="Q73" s="8"/>
      <c r="R73" s="8"/>
      <c r="S73" s="205"/>
      <c r="T73" s="9"/>
      <c r="U73" s="8"/>
      <c r="V73" s="8"/>
      <c r="W73" s="8"/>
      <c r="X73" s="8"/>
      <c r="Y73" s="8"/>
      <c r="Z73" s="8"/>
      <c r="AA73" s="8"/>
      <c r="AB73" s="8"/>
      <c r="AC73" s="205"/>
      <c r="AD73" s="9"/>
      <c r="AE73" s="7"/>
      <c r="AF73" s="8"/>
      <c r="AG73" s="8"/>
      <c r="AH73" s="8"/>
      <c r="AI73" s="8"/>
      <c r="AJ73" s="8"/>
      <c r="AK73" s="10"/>
      <c r="AL73" s="113"/>
      <c r="AM73" s="14"/>
      <c r="AN73" s="113"/>
      <c r="AO73" s="14"/>
      <c r="AP73" s="105"/>
      <c r="AQ73" s="109"/>
    </row>
    <row r="74" spans="3:43" x14ac:dyDescent="0.25">
      <c r="C74" s="7"/>
      <c r="D74" s="8"/>
      <c r="E74" s="8"/>
      <c r="F74" s="8"/>
      <c r="G74" s="8"/>
      <c r="H74" s="8"/>
      <c r="I74" s="8"/>
      <c r="J74" s="8"/>
      <c r="K74" s="8"/>
      <c r="L74" s="8"/>
      <c r="M74" s="8"/>
      <c r="N74" s="8"/>
      <c r="O74" s="8"/>
      <c r="P74" s="8"/>
      <c r="Q74" s="8"/>
      <c r="R74" s="8"/>
      <c r="S74" s="205"/>
      <c r="T74" s="9"/>
      <c r="U74" s="8"/>
      <c r="V74" s="8"/>
      <c r="W74" s="8"/>
      <c r="X74" s="8"/>
      <c r="Y74" s="8"/>
      <c r="Z74" s="8"/>
      <c r="AA74" s="8"/>
      <c r="AB74" s="8"/>
      <c r="AC74" s="205"/>
      <c r="AD74" s="9"/>
      <c r="AE74" s="7"/>
      <c r="AF74" s="8"/>
      <c r="AG74" s="8"/>
      <c r="AH74" s="8"/>
      <c r="AI74" s="8"/>
      <c r="AJ74" s="8"/>
      <c r="AK74" s="10"/>
      <c r="AL74" s="113"/>
      <c r="AM74" s="14"/>
      <c r="AN74" s="113"/>
      <c r="AO74" s="14"/>
      <c r="AP74" s="105"/>
      <c r="AQ74" s="109"/>
    </row>
    <row r="75" spans="3:43" x14ac:dyDescent="0.25">
      <c r="C75" s="7"/>
      <c r="D75" s="8"/>
      <c r="E75" s="8"/>
      <c r="F75" s="8"/>
      <c r="G75" s="8"/>
      <c r="H75" s="8"/>
      <c r="I75" s="8"/>
      <c r="J75" s="8"/>
      <c r="K75" s="8"/>
      <c r="L75" s="8"/>
      <c r="M75" s="8"/>
      <c r="N75" s="8"/>
      <c r="O75" s="8"/>
      <c r="P75" s="8"/>
      <c r="Q75" s="8"/>
      <c r="R75" s="8"/>
      <c r="S75" s="205"/>
      <c r="T75" s="9"/>
      <c r="U75" s="8"/>
      <c r="V75" s="8"/>
      <c r="W75" s="8"/>
      <c r="X75" s="8"/>
      <c r="Y75" s="8"/>
      <c r="Z75" s="8"/>
      <c r="AA75" s="8"/>
      <c r="AB75" s="8"/>
      <c r="AC75" s="205"/>
      <c r="AD75" s="9"/>
      <c r="AE75" s="7"/>
      <c r="AF75" s="8"/>
      <c r="AG75" s="8"/>
      <c r="AH75" s="8"/>
      <c r="AI75" s="8"/>
      <c r="AJ75" s="8"/>
      <c r="AK75" s="10"/>
      <c r="AL75" s="113"/>
      <c r="AM75" s="14"/>
      <c r="AN75" s="113"/>
      <c r="AO75" s="14"/>
      <c r="AP75" s="105"/>
      <c r="AQ75" s="109"/>
    </row>
    <row r="76" spans="3:43" x14ac:dyDescent="0.25">
      <c r="C76" s="7"/>
      <c r="D76" s="8"/>
      <c r="E76" s="8"/>
      <c r="F76" s="8"/>
      <c r="G76" s="8"/>
      <c r="H76" s="8"/>
      <c r="I76" s="8"/>
      <c r="J76" s="8"/>
      <c r="K76" s="8"/>
      <c r="L76" s="8"/>
      <c r="M76" s="8"/>
      <c r="N76" s="8"/>
      <c r="O76" s="8"/>
      <c r="P76" s="8"/>
      <c r="Q76" s="8"/>
      <c r="R76" s="8"/>
      <c r="S76" s="205"/>
      <c r="T76" s="9"/>
      <c r="U76" s="8"/>
      <c r="V76" s="8"/>
      <c r="W76" s="8"/>
      <c r="X76" s="8"/>
      <c r="Y76" s="8"/>
      <c r="Z76" s="8"/>
      <c r="AA76" s="8"/>
      <c r="AB76" s="8"/>
      <c r="AC76" s="205"/>
      <c r="AD76" s="9"/>
      <c r="AE76" s="7"/>
      <c r="AF76" s="8"/>
      <c r="AG76" s="8"/>
      <c r="AH76" s="8"/>
      <c r="AI76" s="8"/>
      <c r="AJ76" s="8"/>
      <c r="AK76" s="10"/>
      <c r="AL76" s="113"/>
      <c r="AM76" s="14"/>
      <c r="AN76" s="113"/>
      <c r="AO76" s="14"/>
      <c r="AP76" s="105"/>
      <c r="AQ76" s="109"/>
    </row>
    <row r="77" spans="3:43" x14ac:dyDescent="0.25">
      <c r="C77" s="7"/>
      <c r="D77" s="8"/>
      <c r="E77" s="8"/>
      <c r="F77" s="8"/>
      <c r="G77" s="8"/>
      <c r="H77" s="8"/>
      <c r="I77" s="8"/>
      <c r="J77" s="8"/>
      <c r="K77" s="8"/>
      <c r="L77" s="8"/>
      <c r="M77" s="8"/>
      <c r="N77" s="8"/>
      <c r="O77" s="8"/>
      <c r="P77" s="8"/>
      <c r="Q77" s="8"/>
      <c r="R77" s="8"/>
      <c r="S77" s="205"/>
      <c r="T77" s="9"/>
      <c r="U77" s="8"/>
      <c r="V77" s="8"/>
      <c r="W77" s="8"/>
      <c r="X77" s="8"/>
      <c r="Y77" s="8"/>
      <c r="Z77" s="8"/>
      <c r="AA77" s="8"/>
      <c r="AB77" s="8"/>
      <c r="AC77" s="205"/>
      <c r="AD77" s="9"/>
      <c r="AE77" s="7"/>
      <c r="AF77" s="8"/>
      <c r="AG77" s="8"/>
      <c r="AH77" s="8"/>
      <c r="AI77" s="8"/>
      <c r="AJ77" s="8"/>
      <c r="AK77" s="10"/>
      <c r="AL77" s="113"/>
      <c r="AM77" s="14"/>
      <c r="AN77" s="113"/>
      <c r="AO77" s="14"/>
      <c r="AP77" s="105"/>
      <c r="AQ77" s="109"/>
    </row>
    <row r="78" spans="3:43" x14ac:dyDescent="0.25">
      <c r="C78" s="7"/>
      <c r="D78" s="8"/>
      <c r="E78" s="8"/>
      <c r="F78" s="8"/>
      <c r="G78" s="8"/>
      <c r="H78" s="8"/>
      <c r="I78" s="8"/>
      <c r="J78" s="8"/>
      <c r="K78" s="8"/>
      <c r="L78" s="8"/>
      <c r="M78" s="8"/>
      <c r="N78" s="8"/>
      <c r="O78" s="8"/>
      <c r="P78" s="8"/>
      <c r="Q78" s="8"/>
      <c r="R78" s="8"/>
      <c r="S78" s="205"/>
      <c r="T78" s="9"/>
      <c r="U78" s="8"/>
      <c r="V78" s="8"/>
      <c r="W78" s="8"/>
      <c r="X78" s="8"/>
      <c r="Y78" s="8"/>
      <c r="Z78" s="8"/>
      <c r="AA78" s="8"/>
      <c r="AB78" s="8"/>
      <c r="AC78" s="205"/>
      <c r="AD78" s="9"/>
      <c r="AE78" s="7"/>
      <c r="AF78" s="8"/>
      <c r="AG78" s="8"/>
      <c r="AH78" s="8"/>
      <c r="AI78" s="8"/>
      <c r="AJ78" s="8"/>
      <c r="AK78" s="10"/>
      <c r="AL78" s="113"/>
      <c r="AM78" s="14"/>
      <c r="AN78" s="113"/>
      <c r="AO78" s="14"/>
      <c r="AP78" s="105"/>
      <c r="AQ78" s="109"/>
    </row>
    <row r="79" spans="3:43" x14ac:dyDescent="0.25">
      <c r="C79" s="7"/>
      <c r="D79" s="8"/>
      <c r="E79" s="8"/>
      <c r="F79" s="8"/>
      <c r="G79" s="8"/>
      <c r="H79" s="8"/>
      <c r="I79" s="8"/>
      <c r="J79" s="8"/>
      <c r="K79" s="8"/>
      <c r="L79" s="8"/>
      <c r="M79" s="8"/>
      <c r="N79" s="8"/>
      <c r="O79" s="8"/>
      <c r="P79" s="8"/>
      <c r="Q79" s="8"/>
      <c r="R79" s="8"/>
      <c r="S79" s="205"/>
      <c r="T79" s="9"/>
      <c r="U79" s="8"/>
      <c r="V79" s="8"/>
      <c r="W79" s="8"/>
      <c r="X79" s="8"/>
      <c r="Y79" s="8"/>
      <c r="Z79" s="8"/>
      <c r="AA79" s="8"/>
      <c r="AB79" s="8"/>
      <c r="AC79" s="205"/>
      <c r="AD79" s="9"/>
      <c r="AE79" s="7"/>
      <c r="AF79" s="8"/>
      <c r="AG79" s="8"/>
      <c r="AH79" s="8"/>
      <c r="AI79" s="8"/>
      <c r="AJ79" s="8"/>
      <c r="AK79" s="10"/>
      <c r="AL79" s="113"/>
      <c r="AM79" s="14"/>
      <c r="AN79" s="113"/>
      <c r="AO79" s="14"/>
      <c r="AP79" s="105"/>
      <c r="AQ79" s="109"/>
    </row>
    <row r="80" spans="3:43" x14ac:dyDescent="0.25">
      <c r="C80" s="7"/>
      <c r="D80" s="8"/>
      <c r="E80" s="8"/>
      <c r="F80" s="8"/>
      <c r="G80" s="8"/>
      <c r="H80" s="8"/>
      <c r="I80" s="8"/>
      <c r="J80" s="8"/>
      <c r="K80" s="8"/>
      <c r="L80" s="8"/>
      <c r="M80" s="8"/>
      <c r="N80" s="8"/>
      <c r="O80" s="8"/>
      <c r="P80" s="8"/>
      <c r="Q80" s="8"/>
      <c r="R80" s="8"/>
      <c r="S80" s="205"/>
      <c r="T80" s="9"/>
      <c r="U80" s="8"/>
      <c r="V80" s="8"/>
      <c r="W80" s="8"/>
      <c r="X80" s="8"/>
      <c r="Y80" s="8"/>
      <c r="Z80" s="8"/>
      <c r="AA80" s="8"/>
      <c r="AB80" s="8"/>
      <c r="AC80" s="205"/>
      <c r="AD80" s="9"/>
      <c r="AE80" s="7"/>
      <c r="AF80" s="8"/>
      <c r="AG80" s="8"/>
      <c r="AH80" s="8"/>
      <c r="AI80" s="8"/>
      <c r="AJ80" s="8"/>
      <c r="AK80" s="10"/>
      <c r="AL80" s="113"/>
      <c r="AM80" s="14"/>
      <c r="AN80" s="113"/>
      <c r="AO80" s="14"/>
      <c r="AP80" s="105"/>
      <c r="AQ80" s="109"/>
    </row>
    <row r="81" spans="3:43" x14ac:dyDescent="0.25">
      <c r="C81" s="7"/>
      <c r="D81" s="8"/>
      <c r="E81" s="8"/>
      <c r="F81" s="8"/>
      <c r="G81" s="8"/>
      <c r="H81" s="8"/>
      <c r="I81" s="8"/>
      <c r="J81" s="8"/>
      <c r="K81" s="8"/>
      <c r="L81" s="8"/>
      <c r="M81" s="8"/>
      <c r="N81" s="8"/>
      <c r="O81" s="8"/>
      <c r="P81" s="8"/>
      <c r="Q81" s="8"/>
      <c r="R81" s="8"/>
      <c r="S81" s="205"/>
      <c r="T81" s="9"/>
      <c r="U81" s="8"/>
      <c r="V81" s="8"/>
      <c r="W81" s="8"/>
      <c r="X81" s="8"/>
      <c r="Y81" s="8"/>
      <c r="Z81" s="8"/>
      <c r="AA81" s="8"/>
      <c r="AB81" s="8"/>
      <c r="AC81" s="205"/>
      <c r="AD81" s="9"/>
      <c r="AE81" s="7"/>
      <c r="AF81" s="8"/>
      <c r="AG81" s="8"/>
      <c r="AH81" s="8"/>
      <c r="AI81" s="8"/>
      <c r="AJ81" s="8"/>
      <c r="AK81" s="10"/>
      <c r="AL81" s="113"/>
      <c r="AM81" s="14"/>
      <c r="AN81" s="113"/>
      <c r="AO81" s="14"/>
      <c r="AP81" s="105"/>
      <c r="AQ81" s="109"/>
    </row>
    <row r="82" spans="3:43" x14ac:dyDescent="0.25">
      <c r="C82" s="7"/>
      <c r="D82" s="8"/>
      <c r="E82" s="8"/>
      <c r="F82" s="8"/>
      <c r="G82" s="8"/>
      <c r="H82" s="8"/>
      <c r="I82" s="8"/>
      <c r="J82" s="8"/>
      <c r="K82" s="8"/>
      <c r="L82" s="8"/>
      <c r="M82" s="8"/>
      <c r="N82" s="8"/>
      <c r="O82" s="8"/>
      <c r="P82" s="8"/>
      <c r="Q82" s="8"/>
      <c r="R82" s="8"/>
      <c r="S82" s="205"/>
      <c r="T82" s="9"/>
      <c r="U82" s="8"/>
      <c r="V82" s="8"/>
      <c r="W82" s="8"/>
      <c r="X82" s="8"/>
      <c r="Y82" s="8"/>
      <c r="Z82" s="8"/>
      <c r="AA82" s="8"/>
      <c r="AB82" s="8"/>
      <c r="AC82" s="205"/>
      <c r="AD82" s="9"/>
      <c r="AE82" s="7"/>
      <c r="AF82" s="8"/>
      <c r="AG82" s="8"/>
      <c r="AH82" s="8"/>
      <c r="AI82" s="8"/>
      <c r="AJ82" s="8"/>
      <c r="AK82" s="10"/>
      <c r="AL82" s="113"/>
      <c r="AM82" s="14"/>
      <c r="AN82" s="113"/>
      <c r="AO82" s="14"/>
      <c r="AP82" s="105"/>
      <c r="AQ82" s="109"/>
    </row>
    <row r="83" spans="3:43" x14ac:dyDescent="0.25">
      <c r="C83" s="7"/>
      <c r="D83" s="8"/>
      <c r="E83" s="8"/>
      <c r="F83" s="8"/>
      <c r="G83" s="8"/>
      <c r="H83" s="8"/>
      <c r="I83" s="8"/>
      <c r="J83" s="8"/>
      <c r="K83" s="8"/>
      <c r="L83" s="8"/>
      <c r="M83" s="8"/>
      <c r="N83" s="8"/>
      <c r="O83" s="8"/>
      <c r="P83" s="8"/>
      <c r="Q83" s="8"/>
      <c r="R83" s="8"/>
      <c r="S83" s="205"/>
      <c r="T83" s="9"/>
      <c r="U83" s="8"/>
      <c r="V83" s="8"/>
      <c r="W83" s="8"/>
      <c r="X83" s="8"/>
      <c r="Y83" s="8"/>
      <c r="Z83" s="8"/>
      <c r="AA83" s="8"/>
      <c r="AB83" s="8"/>
      <c r="AC83" s="205"/>
      <c r="AD83" s="9"/>
      <c r="AE83" s="7"/>
      <c r="AF83" s="8"/>
      <c r="AG83" s="8"/>
      <c r="AH83" s="8"/>
      <c r="AI83" s="8"/>
      <c r="AJ83" s="8"/>
      <c r="AK83" s="10"/>
      <c r="AL83" s="113"/>
      <c r="AM83" s="14"/>
      <c r="AN83" s="113"/>
      <c r="AO83" s="14"/>
      <c r="AP83" s="105"/>
      <c r="AQ83" s="109"/>
    </row>
    <row r="84" spans="3:43" x14ac:dyDescent="0.25">
      <c r="C84" s="7"/>
      <c r="D84" s="8"/>
      <c r="E84" s="8"/>
      <c r="F84" s="8"/>
      <c r="G84" s="8"/>
      <c r="H84" s="8"/>
      <c r="I84" s="8"/>
      <c r="J84" s="8"/>
      <c r="K84" s="8"/>
      <c r="L84" s="8"/>
      <c r="M84" s="8"/>
      <c r="N84" s="8"/>
      <c r="O84" s="8"/>
      <c r="P84" s="8"/>
      <c r="Q84" s="8"/>
      <c r="R84" s="8"/>
      <c r="S84" s="205"/>
      <c r="T84" s="9"/>
      <c r="U84" s="8"/>
      <c r="V84" s="8"/>
      <c r="W84" s="8"/>
      <c r="X84" s="8"/>
      <c r="Y84" s="8"/>
      <c r="Z84" s="8"/>
      <c r="AA84" s="8"/>
      <c r="AB84" s="8"/>
      <c r="AC84" s="205"/>
      <c r="AD84" s="9"/>
      <c r="AE84" s="7"/>
      <c r="AF84" s="8"/>
      <c r="AG84" s="8"/>
      <c r="AH84" s="8"/>
      <c r="AI84" s="8"/>
      <c r="AJ84" s="8"/>
      <c r="AK84" s="10"/>
      <c r="AL84" s="113"/>
      <c r="AM84" s="14"/>
      <c r="AN84" s="113"/>
      <c r="AO84" s="14"/>
      <c r="AP84" s="105"/>
      <c r="AQ84" s="109"/>
    </row>
    <row r="85" spans="3:43" x14ac:dyDescent="0.25">
      <c r="C85" s="7"/>
      <c r="D85" s="8"/>
      <c r="E85" s="8"/>
      <c r="F85" s="8"/>
      <c r="G85" s="8"/>
      <c r="H85" s="8"/>
      <c r="I85" s="8"/>
      <c r="J85" s="8"/>
      <c r="K85" s="8"/>
      <c r="L85" s="8"/>
      <c r="M85" s="8"/>
      <c r="N85" s="8"/>
      <c r="O85" s="8"/>
      <c r="P85" s="8"/>
      <c r="Q85" s="8"/>
      <c r="R85" s="8"/>
      <c r="S85" s="205"/>
      <c r="T85" s="9"/>
      <c r="U85" s="8"/>
      <c r="V85" s="8"/>
      <c r="W85" s="8"/>
      <c r="X85" s="8"/>
      <c r="Y85" s="8"/>
      <c r="Z85" s="8"/>
      <c r="AA85" s="8"/>
      <c r="AB85" s="8"/>
      <c r="AC85" s="205"/>
      <c r="AD85" s="9"/>
      <c r="AE85" s="7"/>
      <c r="AF85" s="8"/>
      <c r="AG85" s="8"/>
      <c r="AH85" s="8"/>
      <c r="AI85" s="8"/>
      <c r="AJ85" s="8"/>
      <c r="AK85" s="10"/>
      <c r="AL85" s="113"/>
      <c r="AM85" s="14"/>
      <c r="AN85" s="113"/>
      <c r="AO85" s="14"/>
      <c r="AP85" s="105"/>
      <c r="AQ85" s="109"/>
    </row>
    <row r="86" spans="3:43" x14ac:dyDescent="0.25">
      <c r="C86" s="7"/>
      <c r="D86" s="8"/>
      <c r="E86" s="8"/>
      <c r="F86" s="8"/>
      <c r="G86" s="8"/>
      <c r="H86" s="8"/>
      <c r="I86" s="8"/>
      <c r="J86" s="8"/>
      <c r="K86" s="8"/>
      <c r="L86" s="8"/>
      <c r="M86" s="8"/>
      <c r="N86" s="8"/>
      <c r="O86" s="8"/>
      <c r="P86" s="8"/>
      <c r="Q86" s="8"/>
      <c r="R86" s="8"/>
      <c r="S86" s="205"/>
      <c r="T86" s="9"/>
      <c r="U86" s="8"/>
      <c r="V86" s="8"/>
      <c r="W86" s="8"/>
      <c r="X86" s="8"/>
      <c r="Y86" s="8"/>
      <c r="Z86" s="8"/>
      <c r="AA86" s="8"/>
      <c r="AB86" s="8"/>
      <c r="AC86" s="205"/>
      <c r="AD86" s="9"/>
      <c r="AE86" s="7"/>
      <c r="AF86" s="8"/>
      <c r="AG86" s="8"/>
      <c r="AH86" s="8"/>
      <c r="AI86" s="8"/>
      <c r="AJ86" s="8"/>
      <c r="AK86" s="10"/>
      <c r="AL86" s="113"/>
      <c r="AM86" s="14"/>
      <c r="AN86" s="113"/>
      <c r="AO86" s="14"/>
      <c r="AP86" s="105"/>
      <c r="AQ86" s="109"/>
    </row>
    <row r="87" spans="3:43" x14ac:dyDescent="0.25">
      <c r="C87" s="7"/>
      <c r="D87" s="8"/>
      <c r="E87" s="8"/>
      <c r="F87" s="8"/>
      <c r="G87" s="8"/>
      <c r="H87" s="8"/>
      <c r="I87" s="8"/>
      <c r="J87" s="8"/>
      <c r="K87" s="8"/>
      <c r="L87" s="8"/>
      <c r="M87" s="8"/>
      <c r="N87" s="8"/>
      <c r="O87" s="8"/>
      <c r="P87" s="8"/>
      <c r="Q87" s="8"/>
      <c r="R87" s="8"/>
      <c r="S87" s="205"/>
      <c r="T87" s="9"/>
      <c r="U87" s="8"/>
      <c r="V87" s="8"/>
      <c r="W87" s="8"/>
      <c r="X87" s="8"/>
      <c r="Y87" s="8"/>
      <c r="Z87" s="8"/>
      <c r="AA87" s="8"/>
      <c r="AB87" s="8"/>
      <c r="AC87" s="205"/>
      <c r="AD87" s="9"/>
      <c r="AE87" s="7"/>
      <c r="AF87" s="8"/>
      <c r="AG87" s="8"/>
      <c r="AH87" s="8"/>
      <c r="AI87" s="8"/>
      <c r="AJ87" s="8"/>
      <c r="AK87" s="10"/>
      <c r="AL87" s="113"/>
      <c r="AM87" s="14"/>
      <c r="AN87" s="113"/>
      <c r="AO87" s="14"/>
      <c r="AP87" s="105"/>
      <c r="AQ87" s="109"/>
    </row>
    <row r="88" spans="3:43" x14ac:dyDescent="0.25">
      <c r="C88" s="7"/>
      <c r="D88" s="8"/>
      <c r="E88" s="8"/>
      <c r="F88" s="8"/>
      <c r="G88" s="8"/>
      <c r="H88" s="8"/>
      <c r="I88" s="8"/>
      <c r="J88" s="8"/>
      <c r="K88" s="8"/>
      <c r="L88" s="8"/>
      <c r="M88" s="8"/>
      <c r="N88" s="8"/>
      <c r="O88" s="8"/>
      <c r="P88" s="8"/>
      <c r="Q88" s="8"/>
      <c r="R88" s="8"/>
      <c r="S88" s="205"/>
      <c r="T88" s="9"/>
      <c r="U88" s="8"/>
      <c r="V88" s="8"/>
      <c r="W88" s="8"/>
      <c r="X88" s="8"/>
      <c r="Y88" s="8"/>
      <c r="Z88" s="8"/>
      <c r="AA88" s="8"/>
      <c r="AB88" s="8"/>
      <c r="AC88" s="205"/>
      <c r="AD88" s="9"/>
      <c r="AE88" s="7"/>
      <c r="AF88" s="8"/>
      <c r="AG88" s="8"/>
      <c r="AH88" s="8"/>
      <c r="AI88" s="8"/>
      <c r="AJ88" s="8"/>
      <c r="AK88" s="10"/>
      <c r="AL88" s="113"/>
      <c r="AM88" s="14"/>
      <c r="AN88" s="113"/>
      <c r="AO88" s="14"/>
      <c r="AP88" s="105"/>
      <c r="AQ88" s="109"/>
    </row>
    <row r="89" spans="3:43" x14ac:dyDescent="0.25">
      <c r="C89" s="7"/>
      <c r="D89" s="8"/>
      <c r="E89" s="8"/>
      <c r="F89" s="8"/>
      <c r="G89" s="8"/>
      <c r="H89" s="8"/>
      <c r="I89" s="8"/>
      <c r="J89" s="8"/>
      <c r="K89" s="8"/>
      <c r="L89" s="8"/>
      <c r="M89" s="8"/>
      <c r="N89" s="8"/>
      <c r="O89" s="8"/>
      <c r="P89" s="8"/>
      <c r="Q89" s="8"/>
      <c r="R89" s="8"/>
      <c r="S89" s="205"/>
      <c r="T89" s="9"/>
      <c r="U89" s="8"/>
      <c r="V89" s="8"/>
      <c r="W89" s="8"/>
      <c r="X89" s="8"/>
      <c r="Y89" s="8"/>
      <c r="Z89" s="8"/>
      <c r="AA89" s="8"/>
      <c r="AB89" s="8"/>
      <c r="AC89" s="205"/>
      <c r="AD89" s="9"/>
      <c r="AE89" s="7"/>
      <c r="AF89" s="8"/>
      <c r="AG89" s="8"/>
      <c r="AH89" s="8"/>
      <c r="AI89" s="8"/>
      <c r="AJ89" s="8"/>
      <c r="AK89" s="10"/>
      <c r="AL89" s="113"/>
      <c r="AM89" s="14"/>
      <c r="AN89" s="113"/>
      <c r="AO89" s="14"/>
      <c r="AP89" s="105"/>
      <c r="AQ89" s="109"/>
    </row>
    <row r="90" spans="3:43" x14ac:dyDescent="0.25">
      <c r="C90" s="7"/>
      <c r="D90" s="8"/>
      <c r="E90" s="8"/>
      <c r="F90" s="8"/>
      <c r="G90" s="8"/>
      <c r="H90" s="8"/>
      <c r="I90" s="8"/>
      <c r="J90" s="8"/>
      <c r="K90" s="8"/>
      <c r="L90" s="8"/>
      <c r="M90" s="8"/>
      <c r="N90" s="8"/>
      <c r="O90" s="8"/>
      <c r="P90" s="8"/>
      <c r="Q90" s="8"/>
      <c r="R90" s="8"/>
      <c r="S90" s="205"/>
      <c r="T90" s="9"/>
      <c r="U90" s="8"/>
      <c r="V90" s="8"/>
      <c r="W90" s="8"/>
      <c r="X90" s="8"/>
      <c r="Y90" s="8"/>
      <c r="Z90" s="8"/>
      <c r="AA90" s="8"/>
      <c r="AB90" s="8"/>
      <c r="AC90" s="205"/>
      <c r="AD90" s="9"/>
      <c r="AE90" s="7"/>
      <c r="AF90" s="8"/>
      <c r="AG90" s="8"/>
      <c r="AH90" s="8"/>
      <c r="AI90" s="8"/>
      <c r="AJ90" s="8"/>
      <c r="AK90" s="10"/>
      <c r="AL90" s="113"/>
      <c r="AM90" s="14"/>
      <c r="AN90" s="113"/>
      <c r="AO90" s="14"/>
      <c r="AP90" s="105"/>
      <c r="AQ90" s="109"/>
    </row>
    <row r="91" spans="3:43" x14ac:dyDescent="0.25">
      <c r="C91" s="7"/>
      <c r="D91" s="8"/>
      <c r="E91" s="8"/>
      <c r="F91" s="8"/>
      <c r="G91" s="8"/>
      <c r="H91" s="8"/>
      <c r="I91" s="8"/>
      <c r="J91" s="8"/>
      <c r="K91" s="8"/>
      <c r="L91" s="8"/>
      <c r="M91" s="8"/>
      <c r="N91" s="8"/>
      <c r="O91" s="8"/>
      <c r="P91" s="8"/>
      <c r="Q91" s="8"/>
      <c r="R91" s="8"/>
      <c r="S91" s="205"/>
      <c r="T91" s="9"/>
      <c r="U91" s="8"/>
      <c r="V91" s="8"/>
      <c r="W91" s="8"/>
      <c r="X91" s="8"/>
      <c r="Y91" s="8"/>
      <c r="Z91" s="8"/>
      <c r="AA91" s="8"/>
      <c r="AB91" s="8"/>
      <c r="AC91" s="205"/>
      <c r="AD91" s="9"/>
      <c r="AE91" s="7"/>
      <c r="AF91" s="8"/>
      <c r="AG91" s="8"/>
      <c r="AH91" s="8"/>
      <c r="AI91" s="8"/>
      <c r="AJ91" s="8"/>
      <c r="AK91" s="10"/>
      <c r="AL91" s="113"/>
      <c r="AM91" s="14"/>
      <c r="AN91" s="113"/>
      <c r="AO91" s="14"/>
      <c r="AP91" s="105"/>
      <c r="AQ91" s="109"/>
    </row>
    <row r="92" spans="3:43" x14ac:dyDescent="0.25">
      <c r="C92" s="7"/>
      <c r="D92" s="8"/>
      <c r="E92" s="8"/>
      <c r="F92" s="8"/>
      <c r="G92" s="8"/>
      <c r="H92" s="8"/>
      <c r="I92" s="8"/>
      <c r="J92" s="8"/>
      <c r="K92" s="8"/>
      <c r="L92" s="8"/>
      <c r="M92" s="8"/>
      <c r="N92" s="8"/>
      <c r="O92" s="8"/>
      <c r="P92" s="8"/>
      <c r="Q92" s="8"/>
      <c r="R92" s="8"/>
      <c r="S92" s="205"/>
      <c r="T92" s="9"/>
      <c r="U92" s="8"/>
      <c r="V92" s="8"/>
      <c r="W92" s="8"/>
      <c r="X92" s="8"/>
      <c r="Y92" s="8"/>
      <c r="Z92" s="8"/>
      <c r="AA92" s="8"/>
      <c r="AB92" s="8"/>
      <c r="AC92" s="205"/>
      <c r="AD92" s="9"/>
      <c r="AE92" s="7"/>
      <c r="AF92" s="8"/>
      <c r="AG92" s="8"/>
      <c r="AH92" s="8"/>
      <c r="AI92" s="8"/>
      <c r="AJ92" s="8"/>
      <c r="AK92" s="10"/>
      <c r="AL92" s="113"/>
      <c r="AM92" s="14"/>
      <c r="AN92" s="113"/>
      <c r="AO92" s="14"/>
      <c r="AP92" s="105"/>
      <c r="AQ92" s="109"/>
    </row>
    <row r="93" spans="3:43" x14ac:dyDescent="0.25">
      <c r="C93" s="7"/>
      <c r="D93" s="8"/>
      <c r="E93" s="8"/>
      <c r="F93" s="8"/>
      <c r="G93" s="8"/>
      <c r="H93" s="8"/>
      <c r="I93" s="8"/>
      <c r="J93" s="8"/>
      <c r="K93" s="8"/>
      <c r="L93" s="8"/>
      <c r="M93" s="8"/>
      <c r="N93" s="8"/>
      <c r="O93" s="8"/>
      <c r="P93" s="8"/>
      <c r="Q93" s="8"/>
      <c r="R93" s="8"/>
      <c r="S93" s="205"/>
      <c r="T93" s="9"/>
      <c r="U93" s="8"/>
      <c r="V93" s="8"/>
      <c r="W93" s="8"/>
      <c r="X93" s="8"/>
      <c r="Y93" s="8"/>
      <c r="Z93" s="8"/>
      <c r="AA93" s="8"/>
      <c r="AB93" s="8"/>
      <c r="AC93" s="205"/>
      <c r="AD93" s="9"/>
      <c r="AE93" s="7"/>
      <c r="AF93" s="8"/>
      <c r="AG93" s="8"/>
      <c r="AH93" s="8"/>
      <c r="AI93" s="8"/>
      <c r="AJ93" s="8"/>
      <c r="AK93" s="10"/>
      <c r="AL93" s="113"/>
      <c r="AM93" s="14"/>
      <c r="AN93" s="113"/>
      <c r="AO93" s="14"/>
      <c r="AP93" s="105"/>
      <c r="AQ93" s="109"/>
    </row>
    <row r="94" spans="3:43" x14ac:dyDescent="0.25">
      <c r="C94" s="7"/>
      <c r="D94" s="8"/>
      <c r="E94" s="8"/>
      <c r="F94" s="8"/>
      <c r="G94" s="8"/>
      <c r="H94" s="8"/>
      <c r="I94" s="8"/>
      <c r="J94" s="8"/>
      <c r="K94" s="8"/>
      <c r="L94" s="8"/>
      <c r="M94" s="8"/>
      <c r="N94" s="8"/>
      <c r="O94" s="8"/>
      <c r="P94" s="8"/>
      <c r="Q94" s="8"/>
      <c r="R94" s="8"/>
      <c r="S94" s="205"/>
      <c r="T94" s="9"/>
      <c r="U94" s="8"/>
      <c r="V94" s="8"/>
      <c r="W94" s="8"/>
      <c r="X94" s="8"/>
      <c r="Y94" s="8"/>
      <c r="Z94" s="8"/>
      <c r="AA94" s="8"/>
      <c r="AB94" s="8"/>
      <c r="AC94" s="205"/>
      <c r="AD94" s="9"/>
      <c r="AE94" s="7"/>
      <c r="AF94" s="8"/>
      <c r="AG94" s="8"/>
      <c r="AH94" s="8"/>
      <c r="AI94" s="8"/>
      <c r="AJ94" s="8"/>
      <c r="AK94" s="10"/>
      <c r="AL94" s="113"/>
      <c r="AM94" s="14"/>
      <c r="AN94" s="113"/>
      <c r="AO94" s="14"/>
      <c r="AP94" s="105"/>
      <c r="AQ94" s="109"/>
    </row>
    <row r="95" spans="3:43" x14ac:dyDescent="0.25">
      <c r="C95" s="7"/>
      <c r="D95" s="8"/>
      <c r="E95" s="8"/>
      <c r="F95" s="8"/>
      <c r="G95" s="8"/>
      <c r="H95" s="8"/>
      <c r="I95" s="8"/>
      <c r="J95" s="8"/>
      <c r="K95" s="8"/>
      <c r="L95" s="8"/>
      <c r="M95" s="8"/>
      <c r="N95" s="8"/>
      <c r="O95" s="8"/>
      <c r="P95" s="8"/>
      <c r="Q95" s="8"/>
      <c r="R95" s="8"/>
      <c r="S95" s="205"/>
      <c r="T95" s="9"/>
      <c r="U95" s="8"/>
      <c r="V95" s="8"/>
      <c r="W95" s="8"/>
      <c r="X95" s="8"/>
      <c r="Y95" s="8"/>
      <c r="Z95" s="8"/>
      <c r="AA95" s="8"/>
      <c r="AB95" s="8"/>
      <c r="AC95" s="205"/>
      <c r="AD95" s="9"/>
      <c r="AE95" s="7"/>
      <c r="AF95" s="8"/>
      <c r="AG95" s="8"/>
      <c r="AH95" s="8"/>
      <c r="AI95" s="8"/>
      <c r="AJ95" s="8"/>
      <c r="AK95" s="10"/>
      <c r="AL95" s="113"/>
      <c r="AM95" s="14"/>
      <c r="AN95" s="113"/>
      <c r="AO95" s="14"/>
      <c r="AP95" s="105"/>
      <c r="AQ95" s="109"/>
    </row>
    <row r="96" spans="3:43" x14ac:dyDescent="0.25">
      <c r="C96" s="7"/>
      <c r="D96" s="8"/>
      <c r="E96" s="8"/>
      <c r="F96" s="8"/>
      <c r="G96" s="8"/>
      <c r="H96" s="8"/>
      <c r="I96" s="8"/>
      <c r="J96" s="8"/>
      <c r="K96" s="8"/>
      <c r="L96" s="8"/>
      <c r="M96" s="8"/>
      <c r="N96" s="8"/>
      <c r="O96" s="8"/>
      <c r="P96" s="8"/>
      <c r="Q96" s="8"/>
      <c r="R96" s="8"/>
      <c r="S96" s="205"/>
      <c r="T96" s="9"/>
      <c r="U96" s="8"/>
      <c r="V96" s="8"/>
      <c r="W96" s="8"/>
      <c r="X96" s="8"/>
      <c r="Y96" s="8"/>
      <c r="Z96" s="8"/>
      <c r="AA96" s="8"/>
      <c r="AB96" s="8"/>
      <c r="AC96" s="205"/>
      <c r="AD96" s="9"/>
      <c r="AE96" s="7"/>
      <c r="AF96" s="8"/>
      <c r="AG96" s="8"/>
      <c r="AH96" s="8"/>
      <c r="AI96" s="8"/>
      <c r="AJ96" s="8"/>
      <c r="AK96" s="10"/>
      <c r="AL96" s="113"/>
      <c r="AM96" s="14"/>
      <c r="AN96" s="113"/>
      <c r="AO96" s="14"/>
      <c r="AP96" s="105"/>
      <c r="AQ96" s="109"/>
    </row>
    <row r="97" spans="3:43" x14ac:dyDescent="0.25">
      <c r="C97" s="12"/>
      <c r="D97" s="13"/>
      <c r="E97" s="13"/>
      <c r="F97" s="13"/>
      <c r="G97" s="13"/>
      <c r="H97" s="13"/>
      <c r="I97" s="13"/>
      <c r="J97" s="13"/>
      <c r="K97" s="13"/>
      <c r="L97" s="13"/>
      <c r="M97" s="13"/>
      <c r="N97" s="13"/>
      <c r="O97" s="13"/>
      <c r="P97" s="13"/>
      <c r="Q97" s="13"/>
      <c r="R97" s="13"/>
      <c r="S97" s="206"/>
      <c r="T97" s="14"/>
      <c r="U97" s="13"/>
      <c r="V97" s="13"/>
      <c r="W97" s="13"/>
      <c r="X97" s="13"/>
      <c r="Y97" s="13"/>
      <c r="Z97" s="13"/>
      <c r="AA97" s="13"/>
      <c r="AB97" s="13"/>
      <c r="AC97" s="206"/>
      <c r="AD97" s="14"/>
      <c r="AE97" s="12"/>
      <c r="AF97" s="13"/>
      <c r="AG97" s="13"/>
      <c r="AH97" s="13"/>
      <c r="AI97" s="13"/>
      <c r="AJ97" s="13"/>
      <c r="AK97" s="15"/>
      <c r="AL97" s="113"/>
      <c r="AM97" s="14"/>
      <c r="AN97" s="113"/>
      <c r="AO97" s="14"/>
      <c r="AP97" s="105"/>
      <c r="AQ97" s="109"/>
    </row>
    <row r="98" spans="3:43" x14ac:dyDescent="0.25">
      <c r="C98" s="12"/>
      <c r="D98" s="13"/>
      <c r="E98" s="13"/>
      <c r="F98" s="13"/>
      <c r="G98" s="13"/>
      <c r="H98" s="13"/>
      <c r="I98" s="13"/>
      <c r="J98" s="13"/>
      <c r="K98" s="13"/>
      <c r="L98" s="13"/>
      <c r="M98" s="13"/>
      <c r="N98" s="13"/>
      <c r="O98" s="13"/>
      <c r="P98" s="13"/>
      <c r="Q98" s="13"/>
      <c r="R98" s="13"/>
      <c r="S98" s="206"/>
      <c r="T98" s="14"/>
      <c r="U98" s="13"/>
      <c r="V98" s="13"/>
      <c r="W98" s="13"/>
      <c r="X98" s="13"/>
      <c r="Y98" s="13"/>
      <c r="Z98" s="13"/>
      <c r="AA98" s="13"/>
      <c r="AB98" s="13"/>
      <c r="AC98" s="206"/>
      <c r="AD98" s="14"/>
      <c r="AE98" s="12"/>
      <c r="AF98" s="13"/>
      <c r="AG98" s="13"/>
      <c r="AH98" s="13"/>
      <c r="AI98" s="13"/>
      <c r="AJ98" s="13"/>
      <c r="AK98" s="15"/>
      <c r="AL98" s="113"/>
      <c r="AM98" s="14"/>
      <c r="AN98" s="113"/>
      <c r="AO98" s="14"/>
      <c r="AP98" s="105"/>
      <c r="AQ98" s="109"/>
    </row>
    <row r="99" spans="3:43" x14ac:dyDescent="0.25">
      <c r="C99" s="12"/>
      <c r="D99" s="13"/>
      <c r="E99" s="13"/>
      <c r="F99" s="13"/>
      <c r="G99" s="13"/>
      <c r="H99" s="13"/>
      <c r="I99" s="13"/>
      <c r="J99" s="13"/>
      <c r="K99" s="13"/>
      <c r="L99" s="13"/>
      <c r="M99" s="13"/>
      <c r="N99" s="13"/>
      <c r="O99" s="13"/>
      <c r="P99" s="13"/>
      <c r="Q99" s="13"/>
      <c r="R99" s="13"/>
      <c r="S99" s="206"/>
      <c r="T99" s="14"/>
      <c r="U99" s="13"/>
      <c r="V99" s="13"/>
      <c r="W99" s="13"/>
      <c r="X99" s="13"/>
      <c r="Y99" s="13"/>
      <c r="Z99" s="13"/>
      <c r="AA99" s="13"/>
      <c r="AB99" s="13"/>
      <c r="AC99" s="206"/>
      <c r="AD99" s="14"/>
      <c r="AE99" s="12"/>
      <c r="AF99" s="13"/>
      <c r="AG99" s="13"/>
      <c r="AH99" s="13"/>
      <c r="AI99" s="13"/>
      <c r="AJ99" s="13"/>
      <c r="AK99" s="15"/>
      <c r="AL99" s="113"/>
      <c r="AM99" s="14"/>
      <c r="AN99" s="113"/>
      <c r="AO99" s="14"/>
      <c r="AP99" s="105"/>
      <c r="AQ99" s="109"/>
    </row>
    <row r="100" spans="3:43" x14ac:dyDescent="0.25">
      <c r="C100" s="12"/>
      <c r="D100" s="13"/>
      <c r="E100" s="13"/>
      <c r="F100" s="13"/>
      <c r="G100" s="13"/>
      <c r="H100" s="13"/>
      <c r="I100" s="13"/>
      <c r="J100" s="13"/>
      <c r="K100" s="13"/>
      <c r="L100" s="13"/>
      <c r="M100" s="13"/>
      <c r="N100" s="13"/>
      <c r="O100" s="13"/>
      <c r="P100" s="13"/>
      <c r="Q100" s="13"/>
      <c r="R100" s="13"/>
      <c r="S100" s="206"/>
      <c r="T100" s="14"/>
      <c r="U100" s="13"/>
      <c r="V100" s="13"/>
      <c r="W100" s="13"/>
      <c r="X100" s="13"/>
      <c r="Y100" s="13"/>
      <c r="Z100" s="13"/>
      <c r="AA100" s="13"/>
      <c r="AB100" s="13"/>
      <c r="AC100" s="206"/>
      <c r="AD100" s="14"/>
      <c r="AE100" s="12"/>
      <c r="AF100" s="13"/>
      <c r="AG100" s="13"/>
      <c r="AH100" s="13"/>
      <c r="AI100" s="13"/>
      <c r="AJ100" s="13"/>
      <c r="AK100" s="15"/>
      <c r="AL100" s="113"/>
      <c r="AM100" s="14"/>
      <c r="AN100" s="113"/>
      <c r="AO100" s="14"/>
      <c r="AP100" s="105"/>
      <c r="AQ100" s="109"/>
    </row>
    <row r="101" spans="3:43" x14ac:dyDescent="0.25">
      <c r="C101" s="12"/>
      <c r="D101" s="13"/>
      <c r="E101" s="13"/>
      <c r="F101" s="13"/>
      <c r="G101" s="13"/>
      <c r="H101" s="13"/>
      <c r="I101" s="13"/>
      <c r="J101" s="13"/>
      <c r="K101" s="13"/>
      <c r="L101" s="13"/>
      <c r="M101" s="13"/>
      <c r="N101" s="13"/>
      <c r="O101" s="13"/>
      <c r="P101" s="13"/>
      <c r="Q101" s="13"/>
      <c r="R101" s="13"/>
      <c r="S101" s="206"/>
      <c r="T101" s="14"/>
      <c r="U101" s="13"/>
      <c r="V101" s="13"/>
      <c r="W101" s="13"/>
      <c r="X101" s="13"/>
      <c r="Y101" s="13"/>
      <c r="Z101" s="13"/>
      <c r="AA101" s="13"/>
      <c r="AB101" s="13"/>
      <c r="AC101" s="206"/>
      <c r="AD101" s="14"/>
      <c r="AE101" s="12"/>
      <c r="AF101" s="13"/>
      <c r="AG101" s="13"/>
      <c r="AH101" s="13"/>
      <c r="AI101" s="13"/>
      <c r="AJ101" s="13"/>
      <c r="AK101" s="15"/>
      <c r="AL101" s="113"/>
      <c r="AM101" s="14"/>
      <c r="AN101" s="113"/>
      <c r="AO101" s="14"/>
      <c r="AP101" s="105"/>
      <c r="AQ101" s="109"/>
    </row>
    <row r="102" spans="3:43" x14ac:dyDescent="0.25">
      <c r="C102" s="12"/>
      <c r="D102" s="13"/>
      <c r="E102" s="13"/>
      <c r="F102" s="13"/>
      <c r="G102" s="13"/>
      <c r="H102" s="13"/>
      <c r="I102" s="13"/>
      <c r="J102" s="13"/>
      <c r="K102" s="13"/>
      <c r="L102" s="13"/>
      <c r="M102" s="13"/>
      <c r="N102" s="13"/>
      <c r="O102" s="13"/>
      <c r="P102" s="13"/>
      <c r="Q102" s="13"/>
      <c r="R102" s="13"/>
      <c r="S102" s="206"/>
      <c r="T102" s="14"/>
      <c r="U102" s="13"/>
      <c r="V102" s="13"/>
      <c r="W102" s="13"/>
      <c r="X102" s="13"/>
      <c r="Y102" s="13"/>
      <c r="Z102" s="13"/>
      <c r="AA102" s="13"/>
      <c r="AB102" s="13"/>
      <c r="AC102" s="206"/>
      <c r="AD102" s="14"/>
      <c r="AE102" s="12"/>
      <c r="AF102" s="13"/>
      <c r="AG102" s="13"/>
      <c r="AH102" s="13"/>
      <c r="AI102" s="13"/>
      <c r="AJ102" s="13"/>
      <c r="AK102" s="15"/>
      <c r="AL102" s="113"/>
      <c r="AM102" s="14"/>
      <c r="AN102" s="113"/>
      <c r="AO102" s="14"/>
      <c r="AP102" s="105"/>
      <c r="AQ102" s="109"/>
    </row>
    <row r="103" spans="3:43" x14ac:dyDescent="0.25">
      <c r="C103" s="12"/>
      <c r="D103" s="13"/>
      <c r="E103" s="13"/>
      <c r="F103" s="13"/>
      <c r="G103" s="13"/>
      <c r="H103" s="13"/>
      <c r="I103" s="13"/>
      <c r="J103" s="13"/>
      <c r="K103" s="13"/>
      <c r="L103" s="13"/>
      <c r="M103" s="13"/>
      <c r="N103" s="13"/>
      <c r="O103" s="13"/>
      <c r="P103" s="13"/>
      <c r="Q103" s="13"/>
      <c r="R103" s="13"/>
      <c r="S103" s="206"/>
      <c r="T103" s="14"/>
      <c r="U103" s="13"/>
      <c r="V103" s="13"/>
      <c r="W103" s="13"/>
      <c r="X103" s="13"/>
      <c r="Y103" s="13"/>
      <c r="Z103" s="13"/>
      <c r="AA103" s="13"/>
      <c r="AB103" s="13"/>
      <c r="AC103" s="206"/>
      <c r="AD103" s="14"/>
      <c r="AE103" s="12"/>
      <c r="AF103" s="13"/>
      <c r="AG103" s="13"/>
      <c r="AH103" s="13"/>
      <c r="AI103" s="13"/>
      <c r="AJ103" s="13"/>
      <c r="AK103" s="15"/>
      <c r="AL103" s="113"/>
      <c r="AM103" s="14"/>
      <c r="AN103" s="113"/>
      <c r="AO103" s="14"/>
      <c r="AP103" s="105"/>
      <c r="AQ103" s="109"/>
    </row>
    <row r="104" spans="3:43" x14ac:dyDescent="0.25">
      <c r="C104" s="12"/>
      <c r="D104" s="13"/>
      <c r="E104" s="13"/>
      <c r="F104" s="13"/>
      <c r="G104" s="13"/>
      <c r="H104" s="13"/>
      <c r="I104" s="13"/>
      <c r="J104" s="13"/>
      <c r="K104" s="13"/>
      <c r="L104" s="13"/>
      <c r="M104" s="13"/>
      <c r="N104" s="13"/>
      <c r="O104" s="13"/>
      <c r="P104" s="13"/>
      <c r="Q104" s="13"/>
      <c r="R104" s="13"/>
      <c r="S104" s="206"/>
      <c r="T104" s="14"/>
      <c r="U104" s="13"/>
      <c r="V104" s="13"/>
      <c r="W104" s="13"/>
      <c r="X104" s="13"/>
      <c r="Y104" s="13"/>
      <c r="Z104" s="13"/>
      <c r="AA104" s="13"/>
      <c r="AB104" s="13"/>
      <c r="AC104" s="206"/>
      <c r="AD104" s="14"/>
      <c r="AE104" s="12"/>
      <c r="AF104" s="13"/>
      <c r="AG104" s="13"/>
      <c r="AH104" s="13"/>
      <c r="AI104" s="13"/>
      <c r="AJ104" s="13"/>
      <c r="AK104" s="15"/>
      <c r="AL104" s="113"/>
      <c r="AM104" s="14"/>
      <c r="AN104" s="113"/>
      <c r="AO104" s="14"/>
      <c r="AP104" s="105"/>
      <c r="AQ104" s="109"/>
    </row>
    <row r="105" spans="3:43" x14ac:dyDescent="0.25">
      <c r="C105" s="12"/>
      <c r="D105" s="13"/>
      <c r="E105" s="13"/>
      <c r="F105" s="13"/>
      <c r="G105" s="13"/>
      <c r="H105" s="13"/>
      <c r="I105" s="13"/>
      <c r="J105" s="13"/>
      <c r="K105" s="13"/>
      <c r="L105" s="13"/>
      <c r="M105" s="13"/>
      <c r="N105" s="13"/>
      <c r="O105" s="13"/>
      <c r="P105" s="13"/>
      <c r="Q105" s="13"/>
      <c r="R105" s="13"/>
      <c r="S105" s="206"/>
      <c r="T105" s="14"/>
      <c r="U105" s="13"/>
      <c r="V105" s="13"/>
      <c r="W105" s="13"/>
      <c r="X105" s="13"/>
      <c r="Y105" s="13"/>
      <c r="Z105" s="13"/>
      <c r="AA105" s="13"/>
      <c r="AB105" s="13"/>
      <c r="AC105" s="206"/>
      <c r="AD105" s="14"/>
      <c r="AE105" s="12"/>
      <c r="AF105" s="13"/>
      <c r="AG105" s="13"/>
      <c r="AH105" s="13"/>
      <c r="AI105" s="13"/>
      <c r="AJ105" s="13"/>
      <c r="AK105" s="15"/>
      <c r="AL105" s="113"/>
      <c r="AM105" s="14"/>
      <c r="AN105" s="113"/>
      <c r="AO105" s="14"/>
      <c r="AP105" s="105"/>
      <c r="AQ105" s="109"/>
    </row>
    <row r="106" spans="3:43" x14ac:dyDescent="0.25">
      <c r="C106" s="12"/>
      <c r="D106" s="13"/>
      <c r="E106" s="13"/>
      <c r="F106" s="13"/>
      <c r="G106" s="13"/>
      <c r="H106" s="13"/>
      <c r="I106" s="13"/>
      <c r="J106" s="13"/>
      <c r="K106" s="13"/>
      <c r="L106" s="13"/>
      <c r="M106" s="13"/>
      <c r="N106" s="13"/>
      <c r="O106" s="13"/>
      <c r="P106" s="13"/>
      <c r="Q106" s="13"/>
      <c r="R106" s="13"/>
      <c r="S106" s="206"/>
      <c r="T106" s="14"/>
      <c r="U106" s="13"/>
      <c r="V106" s="13"/>
      <c r="W106" s="13"/>
      <c r="X106" s="13"/>
      <c r="Y106" s="13"/>
      <c r="Z106" s="13"/>
      <c r="AA106" s="13"/>
      <c r="AB106" s="13"/>
      <c r="AC106" s="206"/>
      <c r="AD106" s="14"/>
      <c r="AE106" s="12"/>
      <c r="AF106" s="13"/>
      <c r="AG106" s="13"/>
      <c r="AH106" s="13"/>
      <c r="AI106" s="13"/>
      <c r="AJ106" s="13"/>
      <c r="AK106" s="15"/>
      <c r="AL106" s="113"/>
      <c r="AM106" s="14"/>
      <c r="AN106" s="113"/>
      <c r="AO106" s="14"/>
      <c r="AP106" s="105"/>
      <c r="AQ106" s="109"/>
    </row>
    <row r="107" spans="3:43" x14ac:dyDescent="0.25">
      <c r="C107" s="12"/>
      <c r="D107" s="13"/>
      <c r="E107" s="13"/>
      <c r="F107" s="13"/>
      <c r="G107" s="13"/>
      <c r="H107" s="13"/>
      <c r="I107" s="13"/>
      <c r="J107" s="13"/>
      <c r="K107" s="13"/>
      <c r="L107" s="13"/>
      <c r="M107" s="13"/>
      <c r="N107" s="13"/>
      <c r="O107" s="13"/>
      <c r="P107" s="13"/>
      <c r="Q107" s="13"/>
      <c r="R107" s="13"/>
      <c r="S107" s="206"/>
      <c r="T107" s="14"/>
      <c r="U107" s="13"/>
      <c r="V107" s="13"/>
      <c r="W107" s="13"/>
      <c r="X107" s="13"/>
      <c r="Y107" s="13"/>
      <c r="Z107" s="13"/>
      <c r="AA107" s="13"/>
      <c r="AB107" s="13"/>
      <c r="AC107" s="206"/>
      <c r="AD107" s="14"/>
      <c r="AE107" s="12"/>
      <c r="AF107" s="13"/>
      <c r="AG107" s="13"/>
      <c r="AH107" s="13"/>
      <c r="AI107" s="13"/>
      <c r="AJ107" s="13"/>
      <c r="AK107" s="15"/>
      <c r="AL107" s="113"/>
      <c r="AM107" s="14"/>
      <c r="AN107" s="113"/>
      <c r="AO107" s="14"/>
      <c r="AP107" s="105"/>
      <c r="AQ107" s="109"/>
    </row>
    <row r="108" spans="3:43" x14ac:dyDescent="0.25">
      <c r="C108" s="12"/>
      <c r="D108" s="13"/>
      <c r="E108" s="13"/>
      <c r="F108" s="13"/>
      <c r="G108" s="13"/>
      <c r="H108" s="13"/>
      <c r="I108" s="13"/>
      <c r="J108" s="13"/>
      <c r="K108" s="13"/>
      <c r="L108" s="13"/>
      <c r="M108" s="13"/>
      <c r="N108" s="13"/>
      <c r="O108" s="13"/>
      <c r="P108" s="13"/>
      <c r="Q108" s="13"/>
      <c r="R108" s="13"/>
      <c r="S108" s="206"/>
      <c r="T108" s="14"/>
      <c r="U108" s="13"/>
      <c r="V108" s="13"/>
      <c r="W108" s="13"/>
      <c r="X108" s="13"/>
      <c r="Y108" s="13"/>
      <c r="Z108" s="13"/>
      <c r="AA108" s="13"/>
      <c r="AB108" s="13"/>
      <c r="AC108" s="206"/>
      <c r="AD108" s="14"/>
      <c r="AE108" s="12"/>
      <c r="AF108" s="13"/>
      <c r="AG108" s="13"/>
      <c r="AH108" s="13"/>
      <c r="AI108" s="13"/>
      <c r="AJ108" s="13"/>
      <c r="AK108" s="15"/>
      <c r="AL108" s="113"/>
      <c r="AM108" s="14"/>
      <c r="AN108" s="113"/>
      <c r="AO108" s="14"/>
      <c r="AP108" s="105"/>
      <c r="AQ108" s="109"/>
    </row>
    <row r="109" spans="3:43" x14ac:dyDescent="0.25">
      <c r="C109" s="12"/>
      <c r="D109" s="13"/>
      <c r="E109" s="13"/>
      <c r="F109" s="13"/>
      <c r="G109" s="13"/>
      <c r="H109" s="13"/>
      <c r="I109" s="13"/>
      <c r="J109" s="13"/>
      <c r="K109" s="13"/>
      <c r="L109" s="13"/>
      <c r="M109" s="13"/>
      <c r="N109" s="13"/>
      <c r="O109" s="13"/>
      <c r="P109" s="13"/>
      <c r="Q109" s="13"/>
      <c r="R109" s="13"/>
      <c r="S109" s="206"/>
      <c r="T109" s="14"/>
      <c r="U109" s="13"/>
      <c r="V109" s="13"/>
      <c r="W109" s="13"/>
      <c r="X109" s="13"/>
      <c r="Y109" s="13"/>
      <c r="Z109" s="13"/>
      <c r="AA109" s="13"/>
      <c r="AB109" s="13"/>
      <c r="AC109" s="206"/>
      <c r="AD109" s="14"/>
      <c r="AE109" s="12"/>
      <c r="AF109" s="13"/>
      <c r="AG109" s="13"/>
      <c r="AH109" s="13"/>
      <c r="AI109" s="13"/>
      <c r="AJ109" s="13"/>
      <c r="AK109" s="15"/>
      <c r="AL109" s="113"/>
      <c r="AM109" s="14"/>
      <c r="AN109" s="113"/>
      <c r="AO109" s="14"/>
      <c r="AP109" s="105"/>
      <c r="AQ109" s="109"/>
    </row>
    <row r="110" spans="3:43" x14ac:dyDescent="0.25">
      <c r="C110" s="12"/>
      <c r="D110" s="13"/>
      <c r="E110" s="13"/>
      <c r="F110" s="13"/>
      <c r="G110" s="13"/>
      <c r="H110" s="13"/>
      <c r="I110" s="13"/>
      <c r="J110" s="13"/>
      <c r="K110" s="13"/>
      <c r="L110" s="13"/>
      <c r="M110" s="13"/>
      <c r="N110" s="13"/>
      <c r="O110" s="13"/>
      <c r="P110" s="13"/>
      <c r="Q110" s="13"/>
      <c r="R110" s="13"/>
      <c r="S110" s="206"/>
      <c r="T110" s="14"/>
      <c r="U110" s="13"/>
      <c r="V110" s="13"/>
      <c r="W110" s="13"/>
      <c r="X110" s="13"/>
      <c r="Y110" s="13"/>
      <c r="Z110" s="13"/>
      <c r="AA110" s="13"/>
      <c r="AB110" s="13"/>
      <c r="AC110" s="206"/>
      <c r="AD110" s="14"/>
      <c r="AE110" s="12"/>
      <c r="AF110" s="13"/>
      <c r="AG110" s="13"/>
      <c r="AH110" s="13"/>
      <c r="AI110" s="13"/>
      <c r="AJ110" s="13"/>
      <c r="AK110" s="15"/>
      <c r="AL110" s="113"/>
      <c r="AM110" s="14"/>
      <c r="AN110" s="113"/>
      <c r="AO110" s="14"/>
      <c r="AP110" s="105"/>
      <c r="AQ110" s="109"/>
    </row>
    <row r="111" spans="3:43" x14ac:dyDescent="0.25">
      <c r="C111" s="12"/>
      <c r="D111" s="13"/>
      <c r="E111" s="13"/>
      <c r="F111" s="13"/>
      <c r="G111" s="13"/>
      <c r="H111" s="13"/>
      <c r="I111" s="13"/>
      <c r="J111" s="13"/>
      <c r="K111" s="13"/>
      <c r="L111" s="13"/>
      <c r="M111" s="13"/>
      <c r="N111" s="13"/>
      <c r="O111" s="13"/>
      <c r="P111" s="13"/>
      <c r="Q111" s="13"/>
      <c r="R111" s="13"/>
      <c r="S111" s="206"/>
      <c r="T111" s="14"/>
      <c r="U111" s="13"/>
      <c r="V111" s="13"/>
      <c r="W111" s="13"/>
      <c r="X111" s="13"/>
      <c r="Y111" s="13"/>
      <c r="Z111" s="13"/>
      <c r="AA111" s="13"/>
      <c r="AB111" s="13"/>
      <c r="AC111" s="206"/>
      <c r="AD111" s="14"/>
      <c r="AE111" s="12"/>
      <c r="AF111" s="13"/>
      <c r="AG111" s="13"/>
      <c r="AH111" s="13"/>
      <c r="AI111" s="13"/>
      <c r="AJ111" s="13"/>
      <c r="AK111" s="15"/>
      <c r="AL111" s="113"/>
      <c r="AM111" s="14"/>
      <c r="AN111" s="113"/>
      <c r="AO111" s="14"/>
      <c r="AP111" s="105"/>
      <c r="AQ111" s="109"/>
    </row>
    <row r="112" spans="3:43" x14ac:dyDescent="0.25">
      <c r="C112" s="12"/>
      <c r="D112" s="13"/>
      <c r="E112" s="13"/>
      <c r="F112" s="13"/>
      <c r="G112" s="13"/>
      <c r="H112" s="13"/>
      <c r="I112" s="13"/>
      <c r="J112" s="13"/>
      <c r="K112" s="13"/>
      <c r="L112" s="13"/>
      <c r="M112" s="13"/>
      <c r="N112" s="13"/>
      <c r="O112" s="13"/>
      <c r="P112" s="13"/>
      <c r="Q112" s="13"/>
      <c r="R112" s="13"/>
      <c r="S112" s="206"/>
      <c r="T112" s="14"/>
      <c r="U112" s="13"/>
      <c r="V112" s="13"/>
      <c r="W112" s="13"/>
      <c r="X112" s="13"/>
      <c r="Y112" s="13"/>
      <c r="Z112" s="13"/>
      <c r="AA112" s="13"/>
      <c r="AB112" s="13"/>
      <c r="AC112" s="206"/>
      <c r="AD112" s="14"/>
      <c r="AE112" s="12"/>
      <c r="AF112" s="13"/>
      <c r="AG112" s="13"/>
      <c r="AH112" s="13"/>
      <c r="AI112" s="13"/>
      <c r="AJ112" s="13"/>
      <c r="AK112" s="15"/>
      <c r="AL112" s="113"/>
      <c r="AM112" s="14"/>
      <c r="AN112" s="113"/>
      <c r="AO112" s="14"/>
      <c r="AP112" s="105"/>
      <c r="AQ112" s="109"/>
    </row>
    <row r="113" spans="3:43" x14ac:dyDescent="0.25">
      <c r="C113" s="12"/>
      <c r="D113" s="13"/>
      <c r="E113" s="13"/>
      <c r="F113" s="13"/>
      <c r="G113" s="13"/>
      <c r="H113" s="13"/>
      <c r="I113" s="13"/>
      <c r="J113" s="13"/>
      <c r="K113" s="13"/>
      <c r="L113" s="13"/>
      <c r="M113" s="13"/>
      <c r="N113" s="13"/>
      <c r="O113" s="13"/>
      <c r="P113" s="13"/>
      <c r="Q113" s="13"/>
      <c r="R113" s="13"/>
      <c r="S113" s="206"/>
      <c r="T113" s="14"/>
      <c r="U113" s="13"/>
      <c r="V113" s="13"/>
      <c r="W113" s="13"/>
      <c r="X113" s="13"/>
      <c r="Y113" s="13"/>
      <c r="Z113" s="13"/>
      <c r="AA113" s="13"/>
      <c r="AB113" s="13"/>
      <c r="AC113" s="206"/>
      <c r="AD113" s="14"/>
      <c r="AE113" s="12"/>
      <c r="AF113" s="13"/>
      <c r="AG113" s="13"/>
      <c r="AH113" s="13"/>
      <c r="AI113" s="13"/>
      <c r="AJ113" s="13"/>
      <c r="AK113" s="15"/>
      <c r="AL113" s="113"/>
      <c r="AM113" s="14"/>
      <c r="AN113" s="113"/>
      <c r="AO113" s="14"/>
      <c r="AP113" s="105"/>
      <c r="AQ113" s="109"/>
    </row>
    <row r="114" spans="3:43" x14ac:dyDescent="0.25">
      <c r="C114" s="12"/>
      <c r="D114" s="13"/>
      <c r="E114" s="13"/>
      <c r="F114" s="13"/>
      <c r="G114" s="13"/>
      <c r="H114" s="13"/>
      <c r="I114" s="13"/>
      <c r="J114" s="13"/>
      <c r="K114" s="13"/>
      <c r="L114" s="13"/>
      <c r="M114" s="13"/>
      <c r="N114" s="13"/>
      <c r="O114" s="13"/>
      <c r="P114" s="13"/>
      <c r="Q114" s="13"/>
      <c r="R114" s="13"/>
      <c r="S114" s="206"/>
      <c r="T114" s="14"/>
      <c r="U114" s="13"/>
      <c r="V114" s="13"/>
      <c r="W114" s="13"/>
      <c r="X114" s="13"/>
      <c r="Y114" s="13"/>
      <c r="Z114" s="13"/>
      <c r="AA114" s="13"/>
      <c r="AB114" s="13"/>
      <c r="AC114" s="206"/>
      <c r="AD114" s="14"/>
      <c r="AE114" s="12"/>
      <c r="AF114" s="13"/>
      <c r="AG114" s="13"/>
      <c r="AH114" s="13"/>
      <c r="AI114" s="13"/>
      <c r="AJ114" s="13"/>
      <c r="AK114" s="15"/>
      <c r="AL114" s="113"/>
      <c r="AM114" s="14"/>
      <c r="AN114" s="113"/>
      <c r="AO114" s="14"/>
      <c r="AP114" s="105"/>
      <c r="AQ114" s="109"/>
    </row>
    <row r="115" spans="3:43" x14ac:dyDescent="0.25">
      <c r="C115" s="12"/>
      <c r="D115" s="13"/>
      <c r="E115" s="13"/>
      <c r="F115" s="13"/>
      <c r="G115" s="13"/>
      <c r="H115" s="13"/>
      <c r="I115" s="13"/>
      <c r="J115" s="13"/>
      <c r="K115" s="13"/>
      <c r="L115" s="13"/>
      <c r="M115" s="13"/>
      <c r="N115" s="13"/>
      <c r="O115" s="13"/>
      <c r="P115" s="13"/>
      <c r="Q115" s="13"/>
      <c r="R115" s="13"/>
      <c r="S115" s="206"/>
      <c r="T115" s="14"/>
      <c r="U115" s="13"/>
      <c r="V115" s="13"/>
      <c r="W115" s="13"/>
      <c r="X115" s="13"/>
      <c r="Y115" s="13"/>
      <c r="Z115" s="13"/>
      <c r="AA115" s="13"/>
      <c r="AB115" s="13"/>
      <c r="AC115" s="206"/>
      <c r="AD115" s="14"/>
      <c r="AE115" s="12"/>
      <c r="AF115" s="13"/>
      <c r="AG115" s="13"/>
      <c r="AH115" s="13"/>
      <c r="AI115" s="13"/>
      <c r="AJ115" s="13"/>
      <c r="AK115" s="15"/>
      <c r="AL115" s="113"/>
      <c r="AM115" s="14"/>
      <c r="AN115" s="113"/>
      <c r="AO115" s="14"/>
      <c r="AP115" s="105"/>
      <c r="AQ115" s="109"/>
    </row>
    <row r="116" spans="3:43" x14ac:dyDescent="0.25">
      <c r="C116" s="12"/>
      <c r="D116" s="13"/>
      <c r="E116" s="13"/>
      <c r="F116" s="13"/>
      <c r="G116" s="13"/>
      <c r="H116" s="13"/>
      <c r="I116" s="13"/>
      <c r="J116" s="13"/>
      <c r="K116" s="13"/>
      <c r="L116" s="13"/>
      <c r="M116" s="13"/>
      <c r="N116" s="13"/>
      <c r="O116" s="13"/>
      <c r="P116" s="13"/>
      <c r="Q116" s="13"/>
      <c r="R116" s="13"/>
      <c r="S116" s="206"/>
      <c r="T116" s="14"/>
      <c r="U116" s="13"/>
      <c r="V116" s="13"/>
      <c r="W116" s="13"/>
      <c r="X116" s="13"/>
      <c r="Y116" s="13"/>
      <c r="Z116" s="13"/>
      <c r="AA116" s="13"/>
      <c r="AB116" s="13"/>
      <c r="AC116" s="206"/>
      <c r="AD116" s="14"/>
      <c r="AE116" s="12"/>
      <c r="AF116" s="13"/>
      <c r="AG116" s="13"/>
      <c r="AH116" s="13"/>
      <c r="AI116" s="13"/>
      <c r="AJ116" s="13"/>
      <c r="AK116" s="15"/>
      <c r="AL116" s="113"/>
      <c r="AM116" s="14"/>
      <c r="AN116" s="113"/>
      <c r="AO116" s="14"/>
      <c r="AP116" s="105"/>
      <c r="AQ116" s="109"/>
    </row>
    <row r="117" spans="3:43" x14ac:dyDescent="0.25">
      <c r="AL117" s="113"/>
      <c r="AM117" s="14"/>
      <c r="AN117" s="113"/>
      <c r="AO117" s="14"/>
      <c r="AP117" s="105"/>
      <c r="AQ117" s="109"/>
    </row>
    <row r="118" spans="3:43" x14ac:dyDescent="0.25">
      <c r="AL118" s="113"/>
      <c r="AM118" s="14"/>
      <c r="AN118" s="113"/>
      <c r="AO118" s="14"/>
      <c r="AP118" s="105"/>
      <c r="AQ118" s="109"/>
    </row>
    <row r="119" spans="3:43" x14ac:dyDescent="0.25">
      <c r="AL119" s="113"/>
      <c r="AM119" s="14"/>
      <c r="AN119" s="113"/>
      <c r="AO119" s="14"/>
      <c r="AP119" s="105"/>
      <c r="AQ119" s="109"/>
    </row>
    <row r="120" spans="3:43" x14ac:dyDescent="0.25">
      <c r="AL120" s="113"/>
      <c r="AM120" s="14"/>
      <c r="AN120" s="113"/>
      <c r="AO120" s="14"/>
      <c r="AP120" s="105"/>
      <c r="AQ120" s="109"/>
    </row>
    <row r="121" spans="3:43" x14ac:dyDescent="0.25">
      <c r="AL121" s="113"/>
      <c r="AM121" s="14"/>
      <c r="AN121" s="113"/>
      <c r="AO121" s="14"/>
      <c r="AP121" s="105"/>
      <c r="AQ121" s="109"/>
    </row>
    <row r="122" spans="3:43" x14ac:dyDescent="0.25">
      <c r="AL122" s="113"/>
      <c r="AM122" s="14"/>
      <c r="AN122" s="113"/>
      <c r="AO122" s="14"/>
      <c r="AP122" s="105"/>
      <c r="AQ122" s="109"/>
    </row>
    <row r="123" spans="3:43" x14ac:dyDescent="0.25">
      <c r="AL123" s="113"/>
      <c r="AM123" s="14"/>
      <c r="AN123" s="113"/>
      <c r="AO123" s="14"/>
      <c r="AP123" s="105"/>
      <c r="AQ123" s="109"/>
    </row>
    <row r="124" spans="3:43" x14ac:dyDescent="0.25">
      <c r="AL124" s="113"/>
      <c r="AM124" s="14"/>
      <c r="AN124" s="113"/>
      <c r="AO124" s="14"/>
      <c r="AP124" s="105"/>
      <c r="AQ124" s="109"/>
    </row>
    <row r="125" spans="3:43" x14ac:dyDescent="0.25">
      <c r="AL125" s="113"/>
      <c r="AM125" s="14"/>
      <c r="AN125" s="113"/>
      <c r="AO125" s="14"/>
      <c r="AP125" s="105"/>
      <c r="AQ125" s="109"/>
    </row>
    <row r="126" spans="3:43" x14ac:dyDescent="0.25">
      <c r="AL126" s="113"/>
      <c r="AM126" s="14"/>
      <c r="AN126" s="113"/>
      <c r="AO126" s="14"/>
      <c r="AP126" s="105"/>
      <c r="AQ126" s="109"/>
    </row>
    <row r="127" spans="3:43" x14ac:dyDescent="0.25">
      <c r="AL127" s="113"/>
      <c r="AM127" s="14"/>
      <c r="AN127" s="113"/>
      <c r="AO127" s="14"/>
      <c r="AP127" s="105"/>
      <c r="AQ127" s="109"/>
    </row>
    <row r="128" spans="3:43" x14ac:dyDescent="0.25">
      <c r="AL128" s="113"/>
      <c r="AM128" s="14"/>
      <c r="AN128" s="113"/>
      <c r="AO128" s="14"/>
      <c r="AP128" s="105"/>
      <c r="AQ128" s="109"/>
    </row>
    <row r="129" spans="38:43" x14ac:dyDescent="0.25">
      <c r="AL129" s="113"/>
      <c r="AM129" s="14"/>
      <c r="AN129" s="113"/>
      <c r="AO129" s="14"/>
      <c r="AP129" s="105"/>
      <c r="AQ129" s="109"/>
    </row>
    <row r="130" spans="38:43" x14ac:dyDescent="0.25">
      <c r="AL130" s="111"/>
      <c r="AM130" s="112"/>
      <c r="AN130" s="123"/>
      <c r="AO130" s="124"/>
      <c r="AP130" s="110"/>
      <c r="AQ130" s="112"/>
    </row>
    <row r="131" spans="38:43" x14ac:dyDescent="0.25">
      <c r="AN131" s="125"/>
      <c r="AO131" s="126"/>
    </row>
    <row r="132" spans="38:43" x14ac:dyDescent="0.25">
      <c r="AN132" s="125"/>
      <c r="AO132" s="126"/>
    </row>
    <row r="133" spans="38:43" x14ac:dyDescent="0.25">
      <c r="AN133" s="125"/>
      <c r="AO133" s="126"/>
    </row>
    <row r="134" spans="38:43" x14ac:dyDescent="0.25">
      <c r="AN134" s="125"/>
      <c r="AO134" s="126"/>
    </row>
    <row r="135" spans="38:43" x14ac:dyDescent="0.25">
      <c r="AN135" s="125"/>
      <c r="AO135" s="126"/>
    </row>
    <row r="136" spans="38:43" x14ac:dyDescent="0.25">
      <c r="AN136" s="125"/>
      <c r="AO136" s="126"/>
    </row>
    <row r="137" spans="38:43" x14ac:dyDescent="0.25">
      <c r="AN137" s="125"/>
      <c r="AO137" s="126"/>
    </row>
    <row r="138" spans="38:43" x14ac:dyDescent="0.25">
      <c r="AN138" s="125"/>
      <c r="AO138" s="126"/>
    </row>
    <row r="139" spans="38:43" x14ac:dyDescent="0.25">
      <c r="AN139" s="125"/>
      <c r="AO139" s="126"/>
    </row>
    <row r="140" spans="38:43" x14ac:dyDescent="0.25">
      <c r="AN140" s="125"/>
      <c r="AO140" s="126"/>
    </row>
    <row r="141" spans="38:43" x14ac:dyDescent="0.25">
      <c r="AN141" s="125"/>
      <c r="AO141" s="126"/>
    </row>
    <row r="142" spans="38:43" x14ac:dyDescent="0.25">
      <c r="AN142" s="125"/>
      <c r="AO142" s="126"/>
    </row>
    <row r="143" spans="38:43" x14ac:dyDescent="0.25">
      <c r="AN143" s="125"/>
      <c r="AO143" s="126"/>
    </row>
    <row r="144" spans="38:43" x14ac:dyDescent="0.25">
      <c r="AN144" s="125"/>
      <c r="AO144" s="126"/>
    </row>
    <row r="145" spans="40:41" x14ac:dyDescent="0.25">
      <c r="AN145" s="125"/>
      <c r="AO145" s="126"/>
    </row>
    <row r="146" spans="40:41" x14ac:dyDescent="0.25">
      <c r="AN146" s="125"/>
      <c r="AO146" s="126"/>
    </row>
    <row r="147" spans="40:41" x14ac:dyDescent="0.25">
      <c r="AN147" s="125"/>
      <c r="AO147" s="126"/>
    </row>
    <row r="148" spans="40:41" x14ac:dyDescent="0.25">
      <c r="AN148" s="125"/>
      <c r="AO148" s="126"/>
    </row>
    <row r="149" spans="40:41" x14ac:dyDescent="0.25">
      <c r="AN149" s="125"/>
      <c r="AO149" s="126"/>
    </row>
    <row r="150" spans="40:41" x14ac:dyDescent="0.25">
      <c r="AN150" s="125"/>
      <c r="AO150" s="126"/>
    </row>
    <row r="151" spans="40:41" x14ac:dyDescent="0.25">
      <c r="AN151" s="125"/>
      <c r="AO151" s="126"/>
    </row>
    <row r="152" spans="40:41" x14ac:dyDescent="0.25">
      <c r="AN152" s="125"/>
      <c r="AO152" s="126"/>
    </row>
    <row r="153" spans="40:41" x14ac:dyDescent="0.25">
      <c r="AN153" s="125"/>
      <c r="AO153" s="126"/>
    </row>
    <row r="154" spans="40:41" x14ac:dyDescent="0.25">
      <c r="AN154" s="125"/>
      <c r="AO154" s="126"/>
    </row>
    <row r="155" spans="40:41" x14ac:dyDescent="0.25">
      <c r="AN155" s="125"/>
      <c r="AO155" s="126"/>
    </row>
    <row r="156" spans="40:41" x14ac:dyDescent="0.25">
      <c r="AN156" s="125"/>
      <c r="AO156" s="126"/>
    </row>
    <row r="157" spans="40:41" x14ac:dyDescent="0.25">
      <c r="AN157" s="125"/>
      <c r="AO157" s="126"/>
    </row>
    <row r="158" spans="40:41" x14ac:dyDescent="0.25">
      <c r="AN158" s="125"/>
      <c r="AO158" s="126"/>
    </row>
    <row r="159" spans="40:41" x14ac:dyDescent="0.25">
      <c r="AN159" s="125"/>
      <c r="AO159" s="126"/>
    </row>
    <row r="160" spans="40:41" x14ac:dyDescent="0.25">
      <c r="AN160" s="125"/>
      <c r="AO160" s="126"/>
    </row>
    <row r="161" spans="40:41" x14ac:dyDescent="0.25">
      <c r="AN161" s="125"/>
      <c r="AO161" s="126"/>
    </row>
    <row r="162" spans="40:41" x14ac:dyDescent="0.25">
      <c r="AN162" s="125"/>
      <c r="AO162" s="126"/>
    </row>
    <row r="163" spans="40:41" x14ac:dyDescent="0.25">
      <c r="AN163" s="125"/>
      <c r="AO163" s="126"/>
    </row>
    <row r="164" spans="40:41" x14ac:dyDescent="0.25">
      <c r="AN164" s="125"/>
      <c r="AO164" s="126"/>
    </row>
    <row r="165" spans="40:41" x14ac:dyDescent="0.25">
      <c r="AN165" s="125"/>
      <c r="AO165" s="126"/>
    </row>
    <row r="166" spans="40:41" x14ac:dyDescent="0.25">
      <c r="AN166" s="125"/>
      <c r="AO166" s="126"/>
    </row>
    <row r="167" spans="40:41" x14ac:dyDescent="0.25">
      <c r="AN167" s="125"/>
      <c r="AO167" s="126"/>
    </row>
    <row r="168" spans="40:41" x14ac:dyDescent="0.25">
      <c r="AN168" s="125"/>
      <c r="AO168" s="126"/>
    </row>
    <row r="169" spans="40:41" x14ac:dyDescent="0.25">
      <c r="AN169" s="125"/>
      <c r="AO169" s="126"/>
    </row>
    <row r="170" spans="40:41" x14ac:dyDescent="0.25">
      <c r="AN170" s="125"/>
      <c r="AO170" s="126"/>
    </row>
    <row r="171" spans="40:41" x14ac:dyDescent="0.25">
      <c r="AN171" s="125"/>
      <c r="AO171" s="126"/>
    </row>
    <row r="172" spans="40:41" x14ac:dyDescent="0.25">
      <c r="AN172" s="125"/>
      <c r="AO172" s="126"/>
    </row>
    <row r="173" spans="40:41" x14ac:dyDescent="0.25">
      <c r="AN173" s="125"/>
      <c r="AO173" s="126"/>
    </row>
    <row r="174" spans="40:41" x14ac:dyDescent="0.25">
      <c r="AN174" s="125"/>
      <c r="AO174" s="126"/>
    </row>
    <row r="175" spans="40:41" x14ac:dyDescent="0.25">
      <c r="AN175" s="125"/>
      <c r="AO175" s="126"/>
    </row>
    <row r="176" spans="40:41" x14ac:dyDescent="0.25">
      <c r="AN176" s="125"/>
      <c r="AO176" s="126"/>
    </row>
    <row r="177" spans="40:41" x14ac:dyDescent="0.25">
      <c r="AN177" s="125"/>
      <c r="AO177" s="126"/>
    </row>
    <row r="178" spans="40:41" x14ac:dyDescent="0.25">
      <c r="AN178" s="125"/>
      <c r="AO178" s="126"/>
    </row>
    <row r="179" spans="40:41" x14ac:dyDescent="0.25">
      <c r="AN179" s="125"/>
      <c r="AO179" s="126"/>
    </row>
    <row r="180" spans="40:41" x14ac:dyDescent="0.25">
      <c r="AN180" s="125"/>
      <c r="AO180" s="126"/>
    </row>
    <row r="181" spans="40:41" x14ac:dyDescent="0.25">
      <c r="AN181" s="125"/>
      <c r="AO181" s="126"/>
    </row>
    <row r="182" spans="40:41" x14ac:dyDescent="0.25">
      <c r="AN182" s="125"/>
      <c r="AO182" s="126"/>
    </row>
    <row r="183" spans="40:41" x14ac:dyDescent="0.25">
      <c r="AN183" s="125"/>
      <c r="AO183" s="126"/>
    </row>
    <row r="184" spans="40:41" x14ac:dyDescent="0.25">
      <c r="AN184" s="125"/>
      <c r="AO184" s="126"/>
    </row>
    <row r="185" spans="40:41" x14ac:dyDescent="0.25">
      <c r="AN185" s="125"/>
      <c r="AO185" s="126"/>
    </row>
    <row r="186" spans="40:41" x14ac:dyDescent="0.25">
      <c r="AN186" s="125"/>
      <c r="AO186" s="126"/>
    </row>
  </sheetData>
  <mergeCells count="7">
    <mergeCell ref="AL1:AO1"/>
    <mergeCell ref="C1:G1"/>
    <mergeCell ref="H1:K1"/>
    <mergeCell ref="L1:T1"/>
    <mergeCell ref="U1:V1"/>
    <mergeCell ref="AE1:AK1"/>
    <mergeCell ref="W1:AD1"/>
  </mergeCells>
  <hyperlinks>
    <hyperlink ref="A1" location="Contents!A1" display="CONTENTS"/>
    <hyperlink ref="B4" r:id="rId1"/>
    <hyperlink ref="B5" r:id="rId2"/>
    <hyperlink ref="B8" r:id="rId3"/>
    <hyperlink ref="A2" r:id="rId4"/>
    <hyperlink ref="B9" r:id="rId5"/>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86"/>
  <sheetViews>
    <sheetView workbookViewId="0">
      <pane xSplit="2" ySplit="2" topLeftCell="AI3" activePane="bottomRight" state="frozen"/>
      <selection pane="topRight" activeCell="C1" sqref="C1"/>
      <selection pane="bottomLeft" activeCell="A3" sqref="A3"/>
      <selection pane="bottomRight"/>
    </sheetView>
  </sheetViews>
  <sheetFormatPr defaultRowHeight="15" x14ac:dyDescent="0.25"/>
  <cols>
    <col min="1" max="1" width="27.28515625" style="2" customWidth="1"/>
    <col min="2" max="2" width="23.85546875" style="2" customWidth="1"/>
    <col min="3" max="3" width="11.85546875" customWidth="1"/>
    <col min="4" max="4" width="10.28515625" customWidth="1"/>
    <col min="5" max="5" width="25" customWidth="1"/>
    <col min="9" max="9" width="12.28515625" customWidth="1"/>
    <col min="10" max="11" width="12.7109375" customWidth="1"/>
    <col min="12" max="12" width="11.5703125" customWidth="1"/>
    <col min="13" max="13" width="13.140625" customWidth="1"/>
    <col min="16" max="16" width="15.5703125" customWidth="1"/>
    <col min="17" max="17" width="11.85546875" customWidth="1"/>
    <col min="19" max="19" width="12.28515625" customWidth="1"/>
    <col min="20" max="20" width="28" style="2" customWidth="1"/>
    <col min="21" max="22" width="12.7109375" customWidth="1"/>
    <col min="23" max="23" width="11.5703125" customWidth="1"/>
    <col min="24" max="24" width="13.140625" customWidth="1"/>
    <col min="27" max="27" width="15.5703125" customWidth="1"/>
    <col min="28" max="28" width="11.85546875" customWidth="1"/>
    <col min="29" max="29" width="9.140625" style="53"/>
    <col min="30" max="30" width="10.5703125" style="126" customWidth="1"/>
    <col min="31" max="31" width="12.42578125" customWidth="1"/>
    <col min="33" max="33" width="11.42578125" customWidth="1"/>
    <col min="34" max="34" width="17" customWidth="1"/>
    <col min="35" max="35" width="11.42578125" customWidth="1"/>
    <col min="36" max="36" width="13.140625" customWidth="1"/>
    <col min="37" max="37" width="14.7109375" customWidth="1"/>
    <col min="38" max="38" width="10.140625" customWidth="1"/>
    <col min="39" max="39" width="8.85546875" style="2" customWidth="1"/>
    <col min="40" max="40" width="10.85546875" style="2" customWidth="1"/>
    <col min="41" max="41" width="10" style="2" customWidth="1"/>
    <col min="42" max="42" width="14" style="102" customWidth="1"/>
    <col min="43" max="43" width="15.7109375" style="2" customWidth="1"/>
    <col min="44" max="44" width="16" customWidth="1"/>
  </cols>
  <sheetData>
    <row r="1" spans="1:43" s="1" customFormat="1" ht="20.25" thickBot="1" x14ac:dyDescent="0.35">
      <c r="A1" s="39" t="s">
        <v>0</v>
      </c>
      <c r="B1" s="67" t="s">
        <v>101</v>
      </c>
      <c r="C1" s="664" t="s">
        <v>2</v>
      </c>
      <c r="D1" s="664"/>
      <c r="E1" s="664"/>
      <c r="F1" s="664"/>
      <c r="G1" s="665"/>
      <c r="H1" s="666" t="s">
        <v>3</v>
      </c>
      <c r="I1" s="664"/>
      <c r="J1" s="664"/>
      <c r="K1" s="665"/>
      <c r="L1" s="662" t="s">
        <v>4</v>
      </c>
      <c r="M1" s="663"/>
      <c r="N1" s="663"/>
      <c r="O1" s="663"/>
      <c r="P1" s="663"/>
      <c r="Q1" s="663"/>
      <c r="R1" s="663"/>
      <c r="S1" s="663"/>
      <c r="T1" s="680"/>
      <c r="U1" s="662" t="s">
        <v>70</v>
      </c>
      <c r="V1" s="665"/>
      <c r="W1" s="662" t="s">
        <v>68</v>
      </c>
      <c r="X1" s="663"/>
      <c r="Y1" s="663"/>
      <c r="Z1" s="663"/>
      <c r="AA1" s="663"/>
      <c r="AB1" s="663"/>
      <c r="AC1" s="663"/>
      <c r="AD1" s="680"/>
      <c r="AE1" s="663" t="s">
        <v>5</v>
      </c>
      <c r="AF1" s="663"/>
      <c r="AG1" s="663"/>
      <c r="AH1" s="663"/>
      <c r="AI1" s="663"/>
      <c r="AJ1" s="663"/>
      <c r="AK1" s="681"/>
      <c r="AL1" s="677" t="s">
        <v>71</v>
      </c>
      <c r="AM1" s="678"/>
      <c r="AN1" s="678"/>
      <c r="AO1" s="679"/>
      <c r="AP1" s="100" t="s">
        <v>103</v>
      </c>
      <c r="AQ1" s="82" t="s">
        <v>94</v>
      </c>
    </row>
    <row r="2" spans="1:43" ht="62.25" customHeight="1" thickTop="1" thickBot="1" x14ac:dyDescent="0.3">
      <c r="A2" s="271" t="s">
        <v>77</v>
      </c>
      <c r="B2" s="92"/>
      <c r="C2" s="93" t="s">
        <v>6</v>
      </c>
      <c r="D2" s="93" t="s">
        <v>7</v>
      </c>
      <c r="E2" s="94" t="s">
        <v>8</v>
      </c>
      <c r="F2" s="95" t="s">
        <v>9</v>
      </c>
      <c r="G2" s="96" t="s">
        <v>10</v>
      </c>
      <c r="H2" s="93" t="s">
        <v>11</v>
      </c>
      <c r="I2" s="93" t="s">
        <v>12</v>
      </c>
      <c r="J2" s="94" t="s">
        <v>60</v>
      </c>
      <c r="K2" s="97" t="s">
        <v>69</v>
      </c>
      <c r="L2" s="93" t="s">
        <v>13</v>
      </c>
      <c r="M2" s="93" t="s">
        <v>14</v>
      </c>
      <c r="N2" s="93" t="s">
        <v>15</v>
      </c>
      <c r="O2" s="94" t="s">
        <v>16</v>
      </c>
      <c r="P2" s="93" t="s">
        <v>17</v>
      </c>
      <c r="Q2" s="93" t="s">
        <v>18</v>
      </c>
      <c r="R2" s="93" t="s">
        <v>19</v>
      </c>
      <c r="S2" s="93" t="s">
        <v>155</v>
      </c>
      <c r="T2" s="98" t="s">
        <v>20</v>
      </c>
      <c r="U2" s="94" t="s">
        <v>60</v>
      </c>
      <c r="V2" s="97" t="s">
        <v>69</v>
      </c>
      <c r="W2" s="93" t="s">
        <v>13</v>
      </c>
      <c r="X2" s="93" t="s">
        <v>14</v>
      </c>
      <c r="Y2" s="93" t="s">
        <v>15</v>
      </c>
      <c r="Z2" s="94" t="s">
        <v>16</v>
      </c>
      <c r="AA2" s="93" t="s">
        <v>17</v>
      </c>
      <c r="AB2" s="93" t="s">
        <v>18</v>
      </c>
      <c r="AC2" s="93" t="s">
        <v>19</v>
      </c>
      <c r="AD2" s="98" t="s">
        <v>155</v>
      </c>
      <c r="AE2" s="87" t="s">
        <v>21</v>
      </c>
      <c r="AF2" s="88" t="s">
        <v>22</v>
      </c>
      <c r="AG2" s="89" t="s">
        <v>23</v>
      </c>
      <c r="AH2" s="88" t="s">
        <v>24</v>
      </c>
      <c r="AI2" s="88" t="s">
        <v>25</v>
      </c>
      <c r="AJ2" s="88" t="s">
        <v>26</v>
      </c>
      <c r="AK2" s="90" t="s">
        <v>27</v>
      </c>
      <c r="AL2" s="114" t="s">
        <v>105</v>
      </c>
      <c r="AM2" s="99" t="s">
        <v>106</v>
      </c>
      <c r="AN2" s="115" t="s">
        <v>107</v>
      </c>
      <c r="AO2" s="91" t="s">
        <v>108</v>
      </c>
      <c r="AP2" s="101" t="s">
        <v>104</v>
      </c>
      <c r="AQ2" s="91" t="s">
        <v>102</v>
      </c>
    </row>
    <row r="3" spans="1:43" ht="15.75" thickTop="1" x14ac:dyDescent="0.25">
      <c r="A3" s="2" t="str">
        <f>IF(K3=SUM(L3:S3), " ","Error")</f>
        <v xml:space="preserve"> </v>
      </c>
      <c r="B3" s="78" t="s">
        <v>28</v>
      </c>
      <c r="C3" s="3">
        <f t="shared" ref="C3:L3" si="0">SUM(C4:C5)</f>
        <v>3088</v>
      </c>
      <c r="D3" s="3">
        <f t="shared" si="0"/>
        <v>518</v>
      </c>
      <c r="E3" s="3">
        <f t="shared" si="0"/>
        <v>309</v>
      </c>
      <c r="F3" s="3">
        <f t="shared" si="0"/>
        <v>1714</v>
      </c>
      <c r="G3" s="4">
        <f t="shared" si="0"/>
        <v>547</v>
      </c>
      <c r="H3" s="3">
        <f t="shared" si="0"/>
        <v>9</v>
      </c>
      <c r="I3" s="3">
        <f t="shared" si="0"/>
        <v>16</v>
      </c>
      <c r="J3" s="3">
        <f t="shared" si="0"/>
        <v>6</v>
      </c>
      <c r="K3" s="4">
        <f t="shared" si="0"/>
        <v>10</v>
      </c>
      <c r="L3" s="3">
        <f t="shared" si="0"/>
        <v>6</v>
      </c>
      <c r="M3" s="3">
        <f t="shared" ref="M3:S3" si="1">SUM(M4:M5)</f>
        <v>0</v>
      </c>
      <c r="N3" s="3">
        <f t="shared" si="1"/>
        <v>0</v>
      </c>
      <c r="O3" s="3">
        <f t="shared" si="1"/>
        <v>3</v>
      </c>
      <c r="P3" s="3">
        <f t="shared" si="1"/>
        <v>0</v>
      </c>
      <c r="Q3" s="3">
        <f t="shared" si="1"/>
        <v>1</v>
      </c>
      <c r="R3" s="3">
        <f t="shared" si="1"/>
        <v>0</v>
      </c>
      <c r="S3" s="3">
        <f t="shared" si="1"/>
        <v>0</v>
      </c>
      <c r="T3" s="4"/>
      <c r="U3" s="43">
        <f>IF(I3=0,"NA",J3/I3)</f>
        <v>0.375</v>
      </c>
      <c r="V3" s="45">
        <f>IF(I3=0,"NA",K3/I3)</f>
        <v>0.625</v>
      </c>
      <c r="W3" s="43">
        <f>+IF(L3=0,"NA",L3/I3)</f>
        <v>0.375</v>
      </c>
      <c r="X3" s="43">
        <f>+IF(I3=0,"NA",M3/I3)</f>
        <v>0</v>
      </c>
      <c r="Y3" s="43">
        <f>+IF(I3=0,"NA",N3/I3)</f>
        <v>0</v>
      </c>
      <c r="Z3" s="43">
        <f>+IF(I3=0,"NA",O3/I3)</f>
        <v>0.1875</v>
      </c>
      <c r="AA3" s="43">
        <f>+IF(I3=0,"NA",P3/I3)</f>
        <v>0</v>
      </c>
      <c r="AB3" s="43">
        <f>+IF(I3=0,"NA",Q3/I3)</f>
        <v>6.25E-2</v>
      </c>
      <c r="AC3" s="297">
        <f>+IF(I3=0,"NA",R3/I3)</f>
        <v>0</v>
      </c>
      <c r="AD3" s="45">
        <f>+IF(I3=0,"NA",S3/I3)</f>
        <v>0</v>
      </c>
      <c r="AE3" s="3">
        <f>IF(C3=0,"NA",(C3/AQ3)*100000)</f>
        <v>1113.8685288855543</v>
      </c>
      <c r="AF3" s="85">
        <f>IF(C3=0,"NA",(H3/C3)*100000)</f>
        <v>291.45077720207252</v>
      </c>
      <c r="AG3" s="85">
        <f>IF(C3=0,"NA",(C3/AQ3)*100000)</f>
        <v>1113.8685288855543</v>
      </c>
      <c r="AH3" s="85">
        <f>IF(C3=0,"NA",(I3/C3)*100000)</f>
        <v>518.13471502590676</v>
      </c>
      <c r="AI3" s="85">
        <f>IF(I3=0,"NA",(I3/AQ3)*100000)</f>
        <v>5.7713395279044262</v>
      </c>
      <c r="AJ3" s="85">
        <f>IF(C3=0,"NA",(J3/C3)*100000)</f>
        <v>194.30051813471502</v>
      </c>
      <c r="AK3" s="86">
        <f>IF(I3=0,"NA",(J3/AQ3)*100000)</f>
        <v>2.1642523229641601</v>
      </c>
      <c r="AL3" s="119">
        <f>AM3*7</f>
        <v>0.30684931506849317</v>
      </c>
      <c r="AM3" s="120">
        <f>I3/365</f>
        <v>4.3835616438356165E-2</v>
      </c>
      <c r="AN3" s="119">
        <f>AO3*7</f>
        <v>0.11506849315068492</v>
      </c>
      <c r="AO3" s="120">
        <f>J3/365</f>
        <v>1.643835616438356E-2</v>
      </c>
      <c r="AP3" s="447">
        <f>'Vital Stats'!Q41</f>
        <v>761.07034252473352</v>
      </c>
      <c r="AQ3" s="104">
        <f>'Vital Stats'!Q64</f>
        <v>277232</v>
      </c>
    </row>
    <row r="4" spans="1:43" x14ac:dyDescent="0.25">
      <c r="B4" s="145" t="s">
        <v>29</v>
      </c>
      <c r="C4" s="7">
        <f>SUM(D4:G4)</f>
        <v>1792</v>
      </c>
      <c r="D4" s="8">
        <v>281</v>
      </c>
      <c r="E4" s="8">
        <v>110</v>
      </c>
      <c r="F4" s="8">
        <v>1028</v>
      </c>
      <c r="G4" s="9">
        <v>373</v>
      </c>
      <c r="H4" s="7">
        <v>4</v>
      </c>
      <c r="I4" s="8">
        <v>1</v>
      </c>
      <c r="J4" s="8">
        <v>1</v>
      </c>
      <c r="K4" s="9">
        <v>0</v>
      </c>
      <c r="L4" s="7">
        <v>0</v>
      </c>
      <c r="M4" s="8">
        <v>0</v>
      </c>
      <c r="N4" s="8">
        <v>0</v>
      </c>
      <c r="O4" s="8">
        <v>0</v>
      </c>
      <c r="P4" s="8">
        <v>0</v>
      </c>
      <c r="Q4" s="8">
        <v>0</v>
      </c>
      <c r="R4" s="8">
        <v>0</v>
      </c>
      <c r="S4" s="205">
        <v>0</v>
      </c>
      <c r="T4" s="9"/>
      <c r="U4" s="40">
        <f>IF(I4=0,"NA",J4/I4)</f>
        <v>1</v>
      </c>
      <c r="V4" s="41">
        <f>IF(I4=0,"NA",K4/I4)</f>
        <v>0</v>
      </c>
      <c r="W4" s="42">
        <f>IF(I4=0,"NA",L4/I4)</f>
        <v>0</v>
      </c>
      <c r="X4" s="42">
        <f>IF(I4=0,"NA",M4/I4)</f>
        <v>0</v>
      </c>
      <c r="Y4" s="42">
        <f>IF(I4=0,"NA",N4/I4)</f>
        <v>0</v>
      </c>
      <c r="Z4" s="42">
        <f>IF(I4=0,"NA",O4/I4)</f>
        <v>0</v>
      </c>
      <c r="AA4" s="42">
        <f>IF(I4=0,"NA",P4/I4)</f>
        <v>0</v>
      </c>
      <c r="AB4" s="42">
        <f>IF(I4=0,"NA",Q4/I4)</f>
        <v>0</v>
      </c>
      <c r="AC4" s="298">
        <f>IF(I4=0,"NA",R4/I4)</f>
        <v>0</v>
      </c>
      <c r="AD4" s="44">
        <f>IF(I4=0,"NA",S4/I4)</f>
        <v>0</v>
      </c>
      <c r="AE4" s="7">
        <f>IF(C4=0,"NA",(C4/AQ4)*100000)</f>
        <v>646.39002712529577</v>
      </c>
      <c r="AF4" s="8">
        <f>IF(C4=0,"NA",(H4/C4)*100000)</f>
        <v>223.21428571428569</v>
      </c>
      <c r="AG4" s="8">
        <f>IF(C4=0,"NA",(C4/AQ4)*100000)</f>
        <v>646.39002712529577</v>
      </c>
      <c r="AH4" s="8">
        <f>IF(C4=0,"NA",(I4/C4)*100000)</f>
        <v>55.803571428571423</v>
      </c>
      <c r="AI4" s="8">
        <f>IF(I4=0,"NA",(I4/AQ4)*100000)</f>
        <v>0.36070872049402664</v>
      </c>
      <c r="AJ4" s="8">
        <f>IF(C4=0,"NA",(J4/C4)*100000)</f>
        <v>55.803571428571423</v>
      </c>
      <c r="AK4" s="10">
        <f>IF(I4=0,"NA",(J4/AQ4)*100000)</f>
        <v>0.36070872049402664</v>
      </c>
      <c r="AL4" s="116">
        <f>AM4*7</f>
        <v>3.825136612021858E-2</v>
      </c>
      <c r="AM4" s="117">
        <f>I4/_xlfn.DAYS("10 June 2016","10 December 2015")</f>
        <v>5.4644808743169399E-3</v>
      </c>
      <c r="AN4" s="116">
        <f>AO4*7</f>
        <v>3.825136612021858E-2</v>
      </c>
      <c r="AO4" s="117">
        <f>J4/_xlfn.DAYS("10 June 2016","10 December 2015")</f>
        <v>5.4644808743169399E-3</v>
      </c>
      <c r="AP4" s="448"/>
      <c r="AQ4" s="106">
        <f>'Vital Stats'!Q64</f>
        <v>277232</v>
      </c>
    </row>
    <row r="5" spans="1:43" ht="45" x14ac:dyDescent="0.25">
      <c r="B5" s="145" t="s">
        <v>30</v>
      </c>
      <c r="C5" s="7">
        <f>SUM(D5:G5)</f>
        <v>1296</v>
      </c>
      <c r="D5" s="8">
        <v>237</v>
      </c>
      <c r="E5" s="8">
        <v>199</v>
      </c>
      <c r="F5" s="8">
        <v>686</v>
      </c>
      <c r="G5" s="9">
        <v>174</v>
      </c>
      <c r="H5" s="7">
        <v>5</v>
      </c>
      <c r="I5" s="8">
        <v>15</v>
      </c>
      <c r="J5" s="8">
        <v>5</v>
      </c>
      <c r="K5" s="9">
        <v>10</v>
      </c>
      <c r="L5" s="7">
        <v>6</v>
      </c>
      <c r="M5" s="8">
        <v>0</v>
      </c>
      <c r="N5" s="8">
        <v>0</v>
      </c>
      <c r="O5" s="8">
        <v>3</v>
      </c>
      <c r="P5" s="8">
        <v>0</v>
      </c>
      <c r="Q5" s="8">
        <v>1</v>
      </c>
      <c r="R5" s="8">
        <v>0</v>
      </c>
      <c r="S5" s="205">
        <v>0</v>
      </c>
      <c r="T5" s="171" t="s">
        <v>122</v>
      </c>
      <c r="U5" s="40">
        <f>IF(I5=0,"NA",J5/I5)</f>
        <v>0.33333333333333331</v>
      </c>
      <c r="V5" s="41">
        <f>IF(I5=0,"NA",K5/I5)</f>
        <v>0.66666666666666663</v>
      </c>
      <c r="W5" s="42">
        <f>IF(I5=0,"NA",L5/I5)</f>
        <v>0.4</v>
      </c>
      <c r="X5" s="42">
        <f>IF(I5=0,"NA",M5/I5)</f>
        <v>0</v>
      </c>
      <c r="Y5" s="42">
        <f>IF(I5=0,"NA",N5/I5)</f>
        <v>0</v>
      </c>
      <c r="Z5" s="42">
        <f>IF(I5=0,"NA",O5/I5)</f>
        <v>0.2</v>
      </c>
      <c r="AA5" s="42">
        <f>IF(I5=0,"NA",P5/I5)</f>
        <v>0</v>
      </c>
      <c r="AB5" s="42">
        <f>IF(I5=0,"NA",Q5/I5)</f>
        <v>6.6666666666666666E-2</v>
      </c>
      <c r="AC5" s="298">
        <f>IF(I5=0,"NA",R5/I5)</f>
        <v>0</v>
      </c>
      <c r="AD5" s="44">
        <f>IF(I5=0,"NA",S5/I5)</f>
        <v>0</v>
      </c>
      <c r="AE5" s="7">
        <f>IF(C5=0,"NA",(C5/AQ5)*100000)</f>
        <v>467.47850176025861</v>
      </c>
      <c r="AF5" s="8">
        <f>IF(C5=0,"NA",(H5/C5)*100000)</f>
        <v>385.80246913580243</v>
      </c>
      <c r="AG5" s="8">
        <f>IF(C5=0,"NA",(C5/AQ5)*100000)</f>
        <v>467.47850176025861</v>
      </c>
      <c r="AH5" s="8">
        <f>IF(C5=0,"NA",(I5/C5)*100000)</f>
        <v>1157.4074074074074</v>
      </c>
      <c r="AI5" s="8">
        <f>IF(I5=0,"NA",(I5/AQ5)*100000)</f>
        <v>5.4106308074104001</v>
      </c>
      <c r="AJ5" s="8">
        <f>IF(C5=0,"NA",(J5/C5)*100000)</f>
        <v>385.80246913580243</v>
      </c>
      <c r="AK5" s="10">
        <f>IF(I5=0,"NA",(J5/AQ5)*100000)</f>
        <v>1.8035436024701332</v>
      </c>
      <c r="AL5" s="116">
        <f>AM5*7</f>
        <v>0.57377049180327866</v>
      </c>
      <c r="AM5" s="117">
        <f>I5/_xlfn.DAYS("10 December 2016","10 June 2016")</f>
        <v>8.1967213114754092E-2</v>
      </c>
      <c r="AN5" s="116">
        <f>AO5*7</f>
        <v>0.19125683060109289</v>
      </c>
      <c r="AO5" s="117">
        <f>J5/_xlfn.DAYS("10 December 2016","10 June 2016")</f>
        <v>2.7322404371584699E-2</v>
      </c>
      <c r="AP5" s="448"/>
      <c r="AQ5" s="106">
        <f>'Vital Stats'!Q64</f>
        <v>277232</v>
      </c>
    </row>
    <row r="6" spans="1:43" x14ac:dyDescent="0.25">
      <c r="B6" s="79"/>
      <c r="C6" s="7"/>
      <c r="D6" s="8"/>
      <c r="E6" s="8"/>
      <c r="F6" s="8"/>
      <c r="G6" s="9"/>
      <c r="H6" s="7"/>
      <c r="I6" s="8"/>
      <c r="J6" s="8"/>
      <c r="K6" s="9"/>
      <c r="L6" s="7"/>
      <c r="M6" s="8"/>
      <c r="N6" s="8"/>
      <c r="O6" s="8"/>
      <c r="P6" s="8"/>
      <c r="Q6" s="8"/>
      <c r="R6" s="8"/>
      <c r="S6" s="205"/>
      <c r="T6" s="9"/>
      <c r="U6" s="40"/>
      <c r="V6" s="41"/>
      <c r="W6" s="7"/>
      <c r="X6" s="8"/>
      <c r="Y6" s="8"/>
      <c r="Z6" s="8"/>
      <c r="AA6" s="8"/>
      <c r="AB6" s="8"/>
      <c r="AC6" s="205"/>
      <c r="AD6" s="9"/>
      <c r="AE6" s="7"/>
      <c r="AF6" s="8"/>
      <c r="AG6" s="8"/>
      <c r="AH6" s="8"/>
      <c r="AI6" s="8"/>
      <c r="AJ6" s="8"/>
      <c r="AK6" s="10"/>
      <c r="AL6" s="116"/>
      <c r="AM6" s="117"/>
      <c r="AN6" s="116"/>
      <c r="AO6" s="117"/>
      <c r="AP6" s="448"/>
      <c r="AQ6" s="107"/>
    </row>
    <row r="7" spans="1:43" x14ac:dyDescent="0.25">
      <c r="A7" s="2" t="str">
        <f>IF(K7=SUM(L7:S7), " ","Error")</f>
        <v xml:space="preserve"> </v>
      </c>
      <c r="B7" s="80" t="s">
        <v>31</v>
      </c>
      <c r="C7" s="3">
        <f t="shared" ref="C7:L7" si="2">SUM(C8:C9)</f>
        <v>2217</v>
      </c>
      <c r="D7" s="3">
        <f t="shared" si="2"/>
        <v>776</v>
      </c>
      <c r="E7" s="3">
        <f t="shared" si="2"/>
        <v>508</v>
      </c>
      <c r="F7" s="3">
        <f t="shared" si="2"/>
        <v>517</v>
      </c>
      <c r="G7" s="4">
        <f t="shared" si="2"/>
        <v>416</v>
      </c>
      <c r="H7" s="3">
        <f t="shared" si="2"/>
        <v>14</v>
      </c>
      <c r="I7" s="3">
        <f t="shared" si="2"/>
        <v>32</v>
      </c>
      <c r="J7" s="3">
        <f t="shared" si="2"/>
        <v>19</v>
      </c>
      <c r="K7" s="4">
        <f t="shared" si="2"/>
        <v>13</v>
      </c>
      <c r="L7" s="3">
        <f t="shared" si="2"/>
        <v>1</v>
      </c>
      <c r="M7" s="3">
        <f t="shared" ref="M7:S7" si="3">SUM(M8:M9)</f>
        <v>4</v>
      </c>
      <c r="N7" s="3">
        <f t="shared" si="3"/>
        <v>0</v>
      </c>
      <c r="O7" s="3">
        <f t="shared" si="3"/>
        <v>1</v>
      </c>
      <c r="P7" s="3">
        <f t="shared" si="3"/>
        <v>5</v>
      </c>
      <c r="Q7" s="3">
        <f t="shared" si="3"/>
        <v>2</v>
      </c>
      <c r="R7" s="3">
        <f t="shared" si="3"/>
        <v>0</v>
      </c>
      <c r="S7" s="3">
        <f t="shared" si="3"/>
        <v>0</v>
      </c>
      <c r="T7" s="11"/>
      <c r="U7" s="43">
        <f>IF(I7=0,"NA",J7/I7)</f>
        <v>0.59375</v>
      </c>
      <c r="V7" s="46">
        <f>IF(I7=0,"NA",K7/I7)</f>
        <v>0.40625</v>
      </c>
      <c r="W7" s="43">
        <f>+IF(L7=0,"NA",L7/I7)</f>
        <v>3.125E-2</v>
      </c>
      <c r="X7" s="43">
        <f>+IF(I7=0,"NA",M7/I7)</f>
        <v>0.125</v>
      </c>
      <c r="Y7" s="43">
        <f>+IF(I7=0,"NA",N7/I7)</f>
        <v>0</v>
      </c>
      <c r="Z7" s="43">
        <f>+IF(I7=0,"NA",O7/I7)</f>
        <v>3.125E-2</v>
      </c>
      <c r="AA7" s="43">
        <f>+IF(I7=0,"NA",P7/I7)</f>
        <v>0.15625</v>
      </c>
      <c r="AB7" s="43">
        <f>+IF(I7=0,"NA",Q7/I7)</f>
        <v>6.25E-2</v>
      </c>
      <c r="AC7" s="297">
        <f>+IF(I7=0,"NA",R7/I7)</f>
        <v>0</v>
      </c>
      <c r="AD7" s="45">
        <f>+IF(I7=0,"NA",S7/I7)</f>
        <v>0</v>
      </c>
      <c r="AE7" s="3">
        <f>IF(C7=0,"NA",(C7/AQ7)*100000)</f>
        <v>799.69123333525715</v>
      </c>
      <c r="AF7" s="5">
        <f>IF(C7=0,"NA",(H7/C7)*100000)</f>
        <v>631.48398737032028</v>
      </c>
      <c r="AG7" s="5">
        <f>IF(C7=0,"NA",(C7/AQ7)*100000)</f>
        <v>799.69123333525715</v>
      </c>
      <c r="AH7" s="5">
        <f>IF(C7=0,"NA",(I7/C7)*100000)</f>
        <v>1443.3919711321605</v>
      </c>
      <c r="AI7" s="5">
        <f>IF(I7=0,"NA",(I7/AQ7)*100000)</f>
        <v>11.542679055808852</v>
      </c>
      <c r="AJ7" s="5">
        <f>IF(C7=0,"NA",(J7/C7)*100000)</f>
        <v>857.01398285972039</v>
      </c>
      <c r="AK7" s="6">
        <f>IF(I7=0,"NA",(J7/AQ7)*100000)</f>
        <v>6.853465689386506</v>
      </c>
      <c r="AL7" s="121">
        <f>AM7*7</f>
        <v>0.61369863013698633</v>
      </c>
      <c r="AM7" s="118">
        <f>I7/_xlfn.DAYS("10 December 2017","10 December 2016")</f>
        <v>8.7671232876712329E-2</v>
      </c>
      <c r="AN7" s="122">
        <f>AO7*7</f>
        <v>0.36438356164383562</v>
      </c>
      <c r="AO7" s="118">
        <f>J7/_xlfn.DAYS("10 December 2017","10 December 2016")</f>
        <v>5.2054794520547946E-2</v>
      </c>
      <c r="AP7" s="449">
        <f>'Vital Stats'!Q41</f>
        <v>761.07034252473352</v>
      </c>
      <c r="AQ7" s="108">
        <f>'Vital Stats'!Q64</f>
        <v>277232</v>
      </c>
    </row>
    <row r="8" spans="1:43" x14ac:dyDescent="0.25">
      <c r="B8" s="144" t="s">
        <v>32</v>
      </c>
      <c r="C8" s="7">
        <f>SUM(D8:G8)</f>
        <v>978</v>
      </c>
      <c r="D8" s="8">
        <v>235</v>
      </c>
      <c r="E8" s="8">
        <v>256</v>
      </c>
      <c r="F8" s="8">
        <v>257</v>
      </c>
      <c r="G8" s="9">
        <v>230</v>
      </c>
      <c r="H8" s="7">
        <v>4</v>
      </c>
      <c r="I8" s="8">
        <v>15</v>
      </c>
      <c r="J8" s="8">
        <v>6</v>
      </c>
      <c r="K8" s="9">
        <v>9</v>
      </c>
      <c r="L8" s="7">
        <v>0</v>
      </c>
      <c r="M8" s="8">
        <v>3</v>
      </c>
      <c r="N8" s="8">
        <v>0</v>
      </c>
      <c r="O8" s="8">
        <v>0</v>
      </c>
      <c r="P8" s="8">
        <v>4</v>
      </c>
      <c r="Q8" s="8">
        <v>2</v>
      </c>
      <c r="R8" s="8">
        <v>0</v>
      </c>
      <c r="S8" s="205">
        <v>0</v>
      </c>
      <c r="T8" s="173"/>
      <c r="U8" s="40">
        <f>IF(I8=0,"NA",J8/I8)</f>
        <v>0.4</v>
      </c>
      <c r="V8" s="41">
        <f>IF(I8=0,"NA",K8/I8)</f>
        <v>0.6</v>
      </c>
      <c r="W8" s="42">
        <f>IF(I8=0,"NA",L8/I8)</f>
        <v>0</v>
      </c>
      <c r="X8" s="42">
        <f>IF(I8=0,"NA",M8/I8)</f>
        <v>0.2</v>
      </c>
      <c r="Y8" s="42">
        <f>IF(I8=0,"NA",N8/I8)</f>
        <v>0</v>
      </c>
      <c r="Z8" s="42">
        <f>IF(I8=0,"NA",O8/I8)</f>
        <v>0</v>
      </c>
      <c r="AA8" s="42">
        <f>IF(I8=0,"NA",P8/I8)</f>
        <v>0.26666666666666666</v>
      </c>
      <c r="AB8" s="42">
        <f>IF(I8=0,"NA",Q8/I8)</f>
        <v>0.13333333333333333</v>
      </c>
      <c r="AC8" s="298">
        <f>IF(I8=0,"NA",R8/I8)</f>
        <v>0</v>
      </c>
      <c r="AD8" s="44">
        <f>IF(I8=0,"NA",S8/I8)</f>
        <v>0</v>
      </c>
      <c r="AE8" s="7">
        <f>IF(C8=0,"NA",(C8/AQ8)*100000)</f>
        <v>352.77312864315809</v>
      </c>
      <c r="AF8" s="8">
        <f>IF(C8=0,"NA",(H8/C8)*100000)</f>
        <v>408.99795501022498</v>
      </c>
      <c r="AG8" s="8">
        <f>IF(C8=0,"NA",(C8/AQ8)*100000)</f>
        <v>352.77312864315809</v>
      </c>
      <c r="AH8" s="8">
        <f>IF(C8=0,"NA",(I8/C8)*100000)</f>
        <v>1533.7423312883436</v>
      </c>
      <c r="AI8" s="8">
        <f>IF(I8=0,"NA",(I8/AQ8)*100000)</f>
        <v>5.4106308074104001</v>
      </c>
      <c r="AJ8" s="8">
        <f>IF(C8=0,"NA",(J8/C8)*100000)</f>
        <v>613.49693251533745</v>
      </c>
      <c r="AK8" s="10">
        <f>IF(I8=0,"NA",(J8/AQ8)*100000)</f>
        <v>2.1642523229641601</v>
      </c>
      <c r="AL8" s="116">
        <f>AM8*7</f>
        <v>0.57692307692307687</v>
      </c>
      <c r="AM8" s="117">
        <f>I8/_xlfn.DAYS("10 June 2017","10 December 2016")</f>
        <v>8.2417582417582416E-2</v>
      </c>
      <c r="AN8" s="116">
        <f>AO8*7</f>
        <v>0.23076923076923078</v>
      </c>
      <c r="AO8" s="117">
        <f>J8/_xlfn.DAYS("10 June 2017","10 December 2016")</f>
        <v>3.2967032967032968E-2</v>
      </c>
      <c r="AP8" s="448"/>
      <c r="AQ8" s="106">
        <f>'Vital Stats'!Q64</f>
        <v>277232</v>
      </c>
    </row>
    <row r="9" spans="1:43" x14ac:dyDescent="0.25">
      <c r="B9" s="144" t="s">
        <v>33</v>
      </c>
      <c r="C9" s="7">
        <f>SUM(D9:G9)</f>
        <v>1239</v>
      </c>
      <c r="D9" s="8">
        <v>541</v>
      </c>
      <c r="E9" s="8">
        <v>252</v>
      </c>
      <c r="F9" s="8">
        <v>260</v>
      </c>
      <c r="G9" s="9">
        <v>186</v>
      </c>
      <c r="H9" s="7">
        <v>10</v>
      </c>
      <c r="I9" s="8">
        <v>17</v>
      </c>
      <c r="J9" s="8">
        <v>13</v>
      </c>
      <c r="K9" s="9">
        <v>4</v>
      </c>
      <c r="L9" s="7">
        <v>1</v>
      </c>
      <c r="M9" s="8">
        <v>1</v>
      </c>
      <c r="N9" s="8">
        <v>0</v>
      </c>
      <c r="O9" s="8">
        <v>1</v>
      </c>
      <c r="P9" s="8">
        <v>1</v>
      </c>
      <c r="Q9" s="8">
        <v>0</v>
      </c>
      <c r="R9" s="8">
        <v>0</v>
      </c>
      <c r="S9" s="205">
        <v>0</v>
      </c>
      <c r="T9" s="9"/>
      <c r="U9" s="40">
        <f>IF(I9=0,"NA",J9/I9)</f>
        <v>0.76470588235294112</v>
      </c>
      <c r="V9" s="41">
        <f>IF(I9=0,"NA",K9/I9)</f>
        <v>0.23529411764705882</v>
      </c>
      <c r="W9" s="42">
        <f>IF(I9=0,"NA",L9/I9)</f>
        <v>5.8823529411764705E-2</v>
      </c>
      <c r="X9" s="42">
        <f>IF(I9=0,"NA",M9/I9)</f>
        <v>5.8823529411764705E-2</v>
      </c>
      <c r="Y9" s="42">
        <f>IF(I9=0,"NA",N9/I9)</f>
        <v>0</v>
      </c>
      <c r="Z9" s="42">
        <f>IF(I9=0,"NA",O9/I9)</f>
        <v>5.8823529411764705E-2</v>
      </c>
      <c r="AA9" s="42">
        <f>IF(I9=0,"NA",P9/I9)</f>
        <v>5.8823529411764705E-2</v>
      </c>
      <c r="AB9" s="42">
        <f>IF(I9=0,"NA",Q9/I9)</f>
        <v>0</v>
      </c>
      <c r="AC9" s="298">
        <f>IF(I9=0,"NA",R9/I9)</f>
        <v>0</v>
      </c>
      <c r="AD9" s="44">
        <f>IF(I9=0,"NA",S9/I9)</f>
        <v>0</v>
      </c>
      <c r="AE9" s="7">
        <f>IF(C9=0,"NA",(C9/AQ9)*100000)</f>
        <v>446.91810469209906</v>
      </c>
      <c r="AF9" s="8">
        <f>IF(C9=0,"NA",(H9/C9)*100000)</f>
        <v>807.10250201775614</v>
      </c>
      <c r="AG9" s="8">
        <f>IF(C9=0,"NA",(C9/AQ9)*100000)</f>
        <v>446.91810469209906</v>
      </c>
      <c r="AH9" s="8">
        <f>IF(C9=0,"NA",(I9/C9)*100000)</f>
        <v>1372.0742534301855</v>
      </c>
      <c r="AI9" s="8">
        <f>IF(I9=0,"NA",(I9/AQ9)*100000)</f>
        <v>6.1320482483984531</v>
      </c>
      <c r="AJ9" s="8">
        <f>IF(C9=0,"NA",(J9/C9)*100000)</f>
        <v>1049.2332526230832</v>
      </c>
      <c r="AK9" s="10">
        <f>IF(I9=0,"NA",(J9/AQ9)*100000)</f>
        <v>4.6892133664223463</v>
      </c>
      <c r="AL9" s="116">
        <f>AM9*7</f>
        <v>0.6502732240437159</v>
      </c>
      <c r="AM9" s="117">
        <f>I9/_xlfn.DAYS("10 December 2017","10 June 2017")</f>
        <v>9.2896174863387984E-2</v>
      </c>
      <c r="AN9" s="116">
        <f>AO9*7</f>
        <v>0.49726775956284153</v>
      </c>
      <c r="AO9" s="117">
        <f>J9/_xlfn.DAYS("10 December 2017","10 June 2017")</f>
        <v>7.1038251366120214E-2</v>
      </c>
      <c r="AP9" s="448"/>
      <c r="AQ9" s="106">
        <f>'Vital Stats'!Q64</f>
        <v>277232</v>
      </c>
    </row>
    <row r="10" spans="1:43" x14ac:dyDescent="0.25">
      <c r="C10" s="7"/>
      <c r="D10" s="8"/>
      <c r="E10" s="8"/>
      <c r="F10" s="8"/>
      <c r="G10" s="9"/>
      <c r="H10" s="7"/>
      <c r="I10" s="8"/>
      <c r="J10" s="8"/>
      <c r="K10" s="9"/>
      <c r="L10" s="7"/>
      <c r="M10" s="8"/>
      <c r="N10" s="8"/>
      <c r="O10" s="8"/>
      <c r="P10" s="8"/>
      <c r="Q10" s="8"/>
      <c r="R10" s="8"/>
      <c r="S10" s="205"/>
      <c r="T10" s="9"/>
      <c r="U10" s="8"/>
      <c r="V10" s="9"/>
      <c r="W10" s="7"/>
      <c r="X10" s="8"/>
      <c r="Y10" s="8"/>
      <c r="Z10" s="8"/>
      <c r="AA10" s="8"/>
      <c r="AB10" s="8"/>
      <c r="AC10" s="205"/>
      <c r="AD10" s="9"/>
      <c r="AE10" s="7"/>
      <c r="AF10" s="8"/>
      <c r="AG10" s="8"/>
      <c r="AH10" s="8"/>
      <c r="AI10" s="8"/>
      <c r="AJ10" s="8"/>
      <c r="AK10" s="10"/>
      <c r="AL10" s="113"/>
      <c r="AM10" s="14"/>
      <c r="AN10" s="113"/>
      <c r="AO10" s="14"/>
      <c r="AP10" s="105"/>
      <c r="AQ10" s="109"/>
    </row>
    <row r="11" spans="1:43" x14ac:dyDescent="0.25">
      <c r="C11" s="7"/>
      <c r="D11" s="8"/>
      <c r="E11" s="8"/>
      <c r="F11" s="8"/>
      <c r="G11" s="9"/>
      <c r="H11" s="7"/>
      <c r="I11" s="8"/>
      <c r="J11" s="8"/>
      <c r="K11" s="9"/>
      <c r="L11" s="7"/>
      <c r="M11" s="8"/>
      <c r="N11" s="8"/>
      <c r="O11" s="8"/>
      <c r="P11" s="8"/>
      <c r="Q11" s="8"/>
      <c r="R11" s="8"/>
      <c r="S11" s="205"/>
      <c r="T11" s="9"/>
      <c r="U11" s="8"/>
      <c r="V11" s="9"/>
      <c r="W11" s="7"/>
      <c r="X11" s="8"/>
      <c r="Y11" s="8"/>
      <c r="Z11" s="8"/>
      <c r="AA11" s="8"/>
      <c r="AB11" s="8"/>
      <c r="AC11" s="205"/>
      <c r="AD11" s="9"/>
      <c r="AE11" s="7"/>
      <c r="AF11" s="8"/>
      <c r="AG11" s="8"/>
      <c r="AH11" s="8"/>
      <c r="AI11" s="8"/>
      <c r="AJ11" s="8"/>
      <c r="AK11" s="10"/>
      <c r="AL11" s="113"/>
      <c r="AM11" s="14"/>
      <c r="AN11" s="113"/>
      <c r="AO11" s="14"/>
      <c r="AP11" s="105"/>
      <c r="AQ11" s="109"/>
    </row>
    <row r="12" spans="1:43" x14ac:dyDescent="0.25">
      <c r="C12" s="7"/>
      <c r="D12" s="8"/>
      <c r="E12" s="8"/>
      <c r="F12" s="8"/>
      <c r="G12" s="9"/>
      <c r="H12" s="7"/>
      <c r="I12" s="8"/>
      <c r="J12" s="8"/>
      <c r="K12" s="9"/>
      <c r="L12" s="7"/>
      <c r="M12" s="8"/>
      <c r="N12" s="8"/>
      <c r="O12" s="8"/>
      <c r="P12" s="8"/>
      <c r="Q12" s="8"/>
      <c r="R12" s="8"/>
      <c r="S12" s="205"/>
      <c r="T12" s="9"/>
      <c r="U12" s="8"/>
      <c r="V12" s="9"/>
      <c r="W12" s="7"/>
      <c r="X12" s="8"/>
      <c r="Y12" s="8"/>
      <c r="Z12" s="8"/>
      <c r="AA12" s="8"/>
      <c r="AB12" s="8"/>
      <c r="AC12" s="205"/>
      <c r="AD12" s="9"/>
      <c r="AE12" s="7"/>
      <c r="AF12" s="8"/>
      <c r="AG12" s="8"/>
      <c r="AH12" s="8"/>
      <c r="AI12" s="8"/>
      <c r="AJ12" s="8"/>
      <c r="AK12" s="10"/>
      <c r="AL12" s="113"/>
      <c r="AM12" s="14"/>
      <c r="AN12" s="113"/>
      <c r="AO12" s="14"/>
      <c r="AP12" s="105"/>
      <c r="AQ12" s="109"/>
    </row>
    <row r="13" spans="1:43" x14ac:dyDescent="0.25">
      <c r="C13" s="7"/>
      <c r="D13" s="8"/>
      <c r="E13" s="8"/>
      <c r="F13" s="8"/>
      <c r="G13" s="9"/>
      <c r="H13" s="7"/>
      <c r="I13" s="8"/>
      <c r="J13" s="8"/>
      <c r="K13" s="9"/>
      <c r="L13" s="7"/>
      <c r="M13" s="8"/>
      <c r="N13" s="8"/>
      <c r="O13" s="8"/>
      <c r="P13" s="8"/>
      <c r="Q13" s="8"/>
      <c r="R13" s="8"/>
      <c r="S13" s="205"/>
      <c r="T13" s="9"/>
      <c r="U13" s="8"/>
      <c r="V13" s="9"/>
      <c r="W13" s="7"/>
      <c r="X13" s="8"/>
      <c r="Y13" s="8"/>
      <c r="Z13" s="8"/>
      <c r="AA13" s="8"/>
      <c r="AB13" s="8"/>
      <c r="AC13" s="205"/>
      <c r="AD13" s="9"/>
      <c r="AE13" s="7"/>
      <c r="AF13" s="8"/>
      <c r="AG13" s="8"/>
      <c r="AH13" s="8"/>
      <c r="AI13" s="8"/>
      <c r="AJ13" s="8"/>
      <c r="AK13" s="10"/>
      <c r="AL13" s="113"/>
      <c r="AM13" s="14"/>
      <c r="AN13" s="113"/>
      <c r="AO13" s="14"/>
      <c r="AP13" s="105"/>
      <c r="AQ13" s="109"/>
    </row>
    <row r="14" spans="1:43" x14ac:dyDescent="0.25">
      <c r="C14" s="7"/>
      <c r="D14" s="8"/>
      <c r="E14" s="8"/>
      <c r="F14" s="8"/>
      <c r="G14" s="9"/>
      <c r="H14" s="7"/>
      <c r="I14" s="8"/>
      <c r="J14" s="8"/>
      <c r="K14" s="9"/>
      <c r="L14" s="7"/>
      <c r="M14" s="8"/>
      <c r="N14" s="8"/>
      <c r="O14" s="8"/>
      <c r="P14" s="8"/>
      <c r="Q14" s="8"/>
      <c r="R14" s="8"/>
      <c r="S14" s="205"/>
      <c r="T14" s="9"/>
      <c r="U14" s="8"/>
      <c r="V14" s="9"/>
      <c r="W14" s="7"/>
      <c r="X14" s="8"/>
      <c r="Y14" s="8"/>
      <c r="Z14" s="8"/>
      <c r="AA14" s="8"/>
      <c r="AB14" s="8"/>
      <c r="AC14" s="205"/>
      <c r="AD14" s="9"/>
      <c r="AE14" s="7"/>
      <c r="AF14" s="8"/>
      <c r="AG14" s="8"/>
      <c r="AH14" s="8"/>
      <c r="AI14" s="8"/>
      <c r="AJ14" s="8"/>
      <c r="AK14" s="10"/>
      <c r="AL14" s="113"/>
      <c r="AM14" s="14"/>
      <c r="AN14" s="113"/>
      <c r="AO14" s="14"/>
      <c r="AP14" s="105"/>
      <c r="AQ14" s="109"/>
    </row>
    <row r="15" spans="1:43" x14ac:dyDescent="0.25">
      <c r="C15" s="7"/>
      <c r="D15" s="8"/>
      <c r="E15" s="8"/>
      <c r="F15" s="8"/>
      <c r="G15" s="9"/>
      <c r="H15" s="7"/>
      <c r="I15" s="8"/>
      <c r="J15" s="8"/>
      <c r="K15" s="9"/>
      <c r="L15" s="7"/>
      <c r="M15" s="8"/>
      <c r="N15" s="8"/>
      <c r="O15" s="8"/>
      <c r="P15" s="8"/>
      <c r="Q15" s="8"/>
      <c r="R15" s="8"/>
      <c r="S15" s="205"/>
      <c r="T15" s="9"/>
      <c r="U15" s="8"/>
      <c r="V15" s="9"/>
      <c r="W15" s="7"/>
      <c r="X15" s="8"/>
      <c r="Y15" s="8"/>
      <c r="Z15" s="8"/>
      <c r="AA15" s="8"/>
      <c r="AB15" s="8"/>
      <c r="AC15" s="205"/>
      <c r="AD15" s="9"/>
      <c r="AE15" s="7"/>
      <c r="AF15" s="8"/>
      <c r="AG15" s="8"/>
      <c r="AH15" s="8"/>
      <c r="AI15" s="8"/>
      <c r="AJ15" s="8"/>
      <c r="AK15" s="10"/>
      <c r="AL15" s="113"/>
      <c r="AM15" s="14"/>
      <c r="AN15" s="113"/>
      <c r="AO15" s="14"/>
      <c r="AP15" s="105"/>
      <c r="AQ15" s="109"/>
    </row>
    <row r="16" spans="1:43" x14ac:dyDescent="0.25">
      <c r="C16" s="7"/>
      <c r="D16" s="8"/>
      <c r="E16" s="8"/>
      <c r="F16" s="8"/>
      <c r="G16" s="9"/>
      <c r="H16" s="7"/>
      <c r="I16" s="8"/>
      <c r="J16" s="8"/>
      <c r="K16" s="9"/>
      <c r="L16" s="7"/>
      <c r="M16" s="8"/>
      <c r="N16" s="8"/>
      <c r="O16" s="8"/>
      <c r="P16" s="8"/>
      <c r="Q16" s="8"/>
      <c r="R16" s="8"/>
      <c r="S16" s="205"/>
      <c r="T16" s="9"/>
      <c r="U16" s="8"/>
      <c r="V16" s="9"/>
      <c r="W16" s="7"/>
      <c r="X16" s="8"/>
      <c r="Y16" s="8"/>
      <c r="Z16" s="8"/>
      <c r="AA16" s="8"/>
      <c r="AB16" s="8"/>
      <c r="AC16" s="205"/>
      <c r="AD16" s="9"/>
      <c r="AE16" s="7"/>
      <c r="AF16" s="8"/>
      <c r="AG16" s="8"/>
      <c r="AH16" s="8"/>
      <c r="AI16" s="8"/>
      <c r="AJ16" s="8"/>
      <c r="AK16" s="10"/>
      <c r="AL16" s="113"/>
      <c r="AM16" s="14"/>
      <c r="AN16" s="113"/>
      <c r="AO16" s="14"/>
      <c r="AP16" s="105"/>
      <c r="AQ16" s="109"/>
    </row>
    <row r="17" spans="3:43" x14ac:dyDescent="0.25">
      <c r="C17" s="7"/>
      <c r="D17" s="8"/>
      <c r="E17" s="8"/>
      <c r="F17" s="8"/>
      <c r="G17" s="9"/>
      <c r="H17" s="7"/>
      <c r="I17" s="8"/>
      <c r="J17" s="8"/>
      <c r="K17" s="9"/>
      <c r="L17" s="7"/>
      <c r="M17" s="8"/>
      <c r="N17" s="8"/>
      <c r="O17" s="8"/>
      <c r="P17" s="8"/>
      <c r="Q17" s="8"/>
      <c r="R17" s="8"/>
      <c r="S17" s="205"/>
      <c r="T17" s="9"/>
      <c r="U17" s="8"/>
      <c r="V17" s="9"/>
      <c r="W17" s="7"/>
      <c r="X17" s="8"/>
      <c r="Y17" s="8"/>
      <c r="Z17" s="8"/>
      <c r="AA17" s="8"/>
      <c r="AB17" s="8"/>
      <c r="AC17" s="205"/>
      <c r="AD17" s="9"/>
      <c r="AE17" s="7"/>
      <c r="AF17" s="8"/>
      <c r="AG17" s="8"/>
      <c r="AH17" s="8"/>
      <c r="AI17" s="8"/>
      <c r="AJ17" s="8"/>
      <c r="AK17" s="10"/>
      <c r="AL17" s="113"/>
      <c r="AM17" s="14"/>
      <c r="AN17" s="113"/>
      <c r="AO17" s="14"/>
      <c r="AP17" s="105"/>
      <c r="AQ17" s="109"/>
    </row>
    <row r="18" spans="3:43" x14ac:dyDescent="0.25">
      <c r="C18" s="7"/>
      <c r="D18" s="8"/>
      <c r="E18" s="8"/>
      <c r="F18" s="8"/>
      <c r="G18" s="9"/>
      <c r="H18" s="7"/>
      <c r="I18" s="8"/>
      <c r="J18" s="8"/>
      <c r="K18" s="9"/>
      <c r="L18" s="7"/>
      <c r="M18" s="8"/>
      <c r="N18" s="8"/>
      <c r="O18" s="8"/>
      <c r="P18" s="8"/>
      <c r="Q18" s="8"/>
      <c r="R18" s="8"/>
      <c r="S18" s="205"/>
      <c r="T18" s="9"/>
      <c r="U18" s="8"/>
      <c r="V18" s="9"/>
      <c r="W18" s="7"/>
      <c r="X18" s="8"/>
      <c r="Y18" s="8"/>
      <c r="Z18" s="8"/>
      <c r="AA18" s="8"/>
      <c r="AB18" s="8"/>
      <c r="AC18" s="205"/>
      <c r="AD18" s="9"/>
      <c r="AE18" s="7"/>
      <c r="AF18" s="8"/>
      <c r="AG18" s="8"/>
      <c r="AH18" s="8"/>
      <c r="AI18" s="8"/>
      <c r="AJ18" s="8"/>
      <c r="AK18" s="10"/>
      <c r="AL18" s="113"/>
      <c r="AM18" s="14"/>
      <c r="AN18" s="113"/>
      <c r="AO18" s="14"/>
      <c r="AP18" s="105"/>
      <c r="AQ18" s="109"/>
    </row>
    <row r="19" spans="3:43" x14ac:dyDescent="0.25">
      <c r="C19" s="7"/>
      <c r="D19" s="8"/>
      <c r="E19" s="8"/>
      <c r="F19" s="8"/>
      <c r="G19" s="9"/>
      <c r="H19" s="7"/>
      <c r="I19" s="8"/>
      <c r="J19" s="8"/>
      <c r="K19" s="9"/>
      <c r="L19" s="7"/>
      <c r="M19" s="8"/>
      <c r="N19" s="8"/>
      <c r="O19" s="8"/>
      <c r="P19" s="8"/>
      <c r="Q19" s="8"/>
      <c r="R19" s="8"/>
      <c r="S19" s="205"/>
      <c r="T19" s="9"/>
      <c r="U19" s="8"/>
      <c r="V19" s="9"/>
      <c r="W19" s="7"/>
      <c r="X19" s="8"/>
      <c r="Y19" s="8"/>
      <c r="Z19" s="8"/>
      <c r="AA19" s="8"/>
      <c r="AB19" s="8"/>
      <c r="AC19" s="205"/>
      <c r="AD19" s="9"/>
      <c r="AE19" s="7"/>
      <c r="AF19" s="8"/>
      <c r="AG19" s="8"/>
      <c r="AH19" s="8"/>
      <c r="AI19" s="8"/>
      <c r="AJ19" s="8"/>
      <c r="AK19" s="10"/>
      <c r="AL19" s="113"/>
      <c r="AM19" s="14"/>
      <c r="AN19" s="113"/>
      <c r="AO19" s="14"/>
      <c r="AP19" s="105"/>
      <c r="AQ19" s="109"/>
    </row>
    <row r="20" spans="3:43" x14ac:dyDescent="0.25">
      <c r="C20" s="7"/>
      <c r="D20" s="8"/>
      <c r="E20" s="8"/>
      <c r="F20" s="8"/>
      <c r="G20" s="9"/>
      <c r="H20" s="7"/>
      <c r="I20" s="8"/>
      <c r="J20" s="8"/>
      <c r="K20" s="9"/>
      <c r="L20" s="7"/>
      <c r="M20" s="8"/>
      <c r="N20" s="8"/>
      <c r="O20" s="8"/>
      <c r="P20" s="8"/>
      <c r="Q20" s="8"/>
      <c r="R20" s="8"/>
      <c r="S20" s="205"/>
      <c r="T20" s="9"/>
      <c r="U20" s="8"/>
      <c r="V20" s="9"/>
      <c r="W20" s="7"/>
      <c r="X20" s="8"/>
      <c r="Y20" s="8"/>
      <c r="Z20" s="8"/>
      <c r="AA20" s="8"/>
      <c r="AB20" s="8"/>
      <c r="AC20" s="205"/>
      <c r="AD20" s="9"/>
      <c r="AE20" s="7"/>
      <c r="AF20" s="8"/>
      <c r="AG20" s="8"/>
      <c r="AH20" s="8"/>
      <c r="AI20" s="8"/>
      <c r="AJ20" s="8"/>
      <c r="AK20" s="10"/>
      <c r="AL20" s="113"/>
      <c r="AM20" s="14"/>
      <c r="AN20" s="113"/>
      <c r="AO20" s="14"/>
      <c r="AP20" s="105"/>
      <c r="AQ20" s="109"/>
    </row>
    <row r="21" spans="3:43" x14ac:dyDescent="0.25">
      <c r="C21" s="7"/>
      <c r="D21" s="8"/>
      <c r="E21" s="8"/>
      <c r="F21" s="8"/>
      <c r="G21" s="9"/>
      <c r="H21" s="7"/>
      <c r="I21" s="8"/>
      <c r="J21" s="8"/>
      <c r="K21" s="9"/>
      <c r="L21" s="7"/>
      <c r="M21" s="8"/>
      <c r="N21" s="8"/>
      <c r="O21" s="8"/>
      <c r="P21" s="8"/>
      <c r="Q21" s="8"/>
      <c r="R21" s="8"/>
      <c r="S21" s="205"/>
      <c r="T21" s="9"/>
      <c r="U21" s="8"/>
      <c r="V21" s="9"/>
      <c r="W21" s="7"/>
      <c r="X21" s="8"/>
      <c r="Y21" s="8"/>
      <c r="Z21" s="8"/>
      <c r="AA21" s="8"/>
      <c r="AB21" s="8"/>
      <c r="AC21" s="205"/>
      <c r="AD21" s="9"/>
      <c r="AE21" s="7"/>
      <c r="AF21" s="8"/>
      <c r="AG21" s="8"/>
      <c r="AH21" s="8"/>
      <c r="AI21" s="8"/>
      <c r="AJ21" s="8"/>
      <c r="AK21" s="10"/>
      <c r="AL21" s="113"/>
      <c r="AM21" s="14"/>
      <c r="AN21" s="113"/>
      <c r="AO21" s="14"/>
      <c r="AP21" s="105"/>
      <c r="AQ21" s="109"/>
    </row>
    <row r="22" spans="3:43" x14ac:dyDescent="0.25">
      <c r="C22" s="7"/>
      <c r="D22" s="8"/>
      <c r="E22" s="8"/>
      <c r="F22" s="8"/>
      <c r="G22" s="9"/>
      <c r="H22" s="7"/>
      <c r="I22" s="8"/>
      <c r="J22" s="8"/>
      <c r="K22" s="9"/>
      <c r="L22" s="7"/>
      <c r="M22" s="8"/>
      <c r="N22" s="8"/>
      <c r="O22" s="8"/>
      <c r="P22" s="8"/>
      <c r="Q22" s="8"/>
      <c r="R22" s="8"/>
      <c r="S22" s="205"/>
      <c r="T22" s="9"/>
      <c r="U22" s="8"/>
      <c r="V22" s="9"/>
      <c r="W22" s="7"/>
      <c r="X22" s="8"/>
      <c r="Y22" s="8"/>
      <c r="Z22" s="8"/>
      <c r="AA22" s="8"/>
      <c r="AB22" s="8"/>
      <c r="AC22" s="205"/>
      <c r="AD22" s="9"/>
      <c r="AE22" s="7"/>
      <c r="AF22" s="8"/>
      <c r="AG22" s="8"/>
      <c r="AH22" s="8"/>
      <c r="AI22" s="8"/>
      <c r="AJ22" s="8"/>
      <c r="AK22" s="10"/>
      <c r="AL22" s="113"/>
      <c r="AM22" s="14"/>
      <c r="AN22" s="113"/>
      <c r="AO22" s="14"/>
      <c r="AP22" s="105"/>
      <c r="AQ22" s="109"/>
    </row>
    <row r="23" spans="3:43" x14ac:dyDescent="0.25">
      <c r="C23" s="7"/>
      <c r="D23" s="8"/>
      <c r="E23" s="8"/>
      <c r="F23" s="8"/>
      <c r="G23" s="9"/>
      <c r="H23" s="7"/>
      <c r="I23" s="8"/>
      <c r="J23" s="8"/>
      <c r="K23" s="9"/>
      <c r="L23" s="7"/>
      <c r="M23" s="8"/>
      <c r="N23" s="8"/>
      <c r="O23" s="8"/>
      <c r="P23" s="8"/>
      <c r="Q23" s="8"/>
      <c r="R23" s="8"/>
      <c r="S23" s="205"/>
      <c r="T23" s="9"/>
      <c r="U23" s="8"/>
      <c r="V23" s="9"/>
      <c r="W23" s="7"/>
      <c r="X23" s="8"/>
      <c r="Y23" s="8"/>
      <c r="Z23" s="8"/>
      <c r="AA23" s="8"/>
      <c r="AB23" s="8"/>
      <c r="AC23" s="205"/>
      <c r="AD23" s="9"/>
      <c r="AE23" s="7"/>
      <c r="AF23" s="8"/>
      <c r="AG23" s="8"/>
      <c r="AH23" s="8"/>
      <c r="AI23" s="8"/>
      <c r="AJ23" s="8"/>
      <c r="AK23" s="10"/>
      <c r="AL23" s="113"/>
      <c r="AM23" s="14"/>
      <c r="AN23" s="113"/>
      <c r="AO23" s="14"/>
      <c r="AP23" s="105"/>
      <c r="AQ23" s="109"/>
    </row>
    <row r="24" spans="3:43" x14ac:dyDescent="0.25">
      <c r="C24" s="7"/>
      <c r="D24" s="8"/>
      <c r="E24" s="8"/>
      <c r="F24" s="8"/>
      <c r="G24" s="9"/>
      <c r="H24" s="7"/>
      <c r="I24" s="8"/>
      <c r="J24" s="8"/>
      <c r="K24" s="9"/>
      <c r="L24" s="7"/>
      <c r="M24" s="8"/>
      <c r="N24" s="8"/>
      <c r="O24" s="8"/>
      <c r="P24" s="8"/>
      <c r="Q24" s="8"/>
      <c r="R24" s="8"/>
      <c r="S24" s="205"/>
      <c r="T24" s="9"/>
      <c r="U24" s="8"/>
      <c r="V24" s="9"/>
      <c r="W24" s="7"/>
      <c r="X24" s="8"/>
      <c r="Y24" s="8"/>
      <c r="Z24" s="8"/>
      <c r="AA24" s="8"/>
      <c r="AB24" s="8"/>
      <c r="AC24" s="205"/>
      <c r="AD24" s="9"/>
      <c r="AE24" s="7"/>
      <c r="AF24" s="8"/>
      <c r="AG24" s="8"/>
      <c r="AH24" s="8"/>
      <c r="AI24" s="8"/>
      <c r="AJ24" s="8"/>
      <c r="AK24" s="10"/>
      <c r="AL24" s="113"/>
      <c r="AM24" s="14"/>
      <c r="AN24" s="113"/>
      <c r="AO24" s="14"/>
      <c r="AP24" s="105"/>
      <c r="AQ24" s="109"/>
    </row>
    <row r="25" spans="3:43" x14ac:dyDescent="0.25">
      <c r="C25" s="7"/>
      <c r="D25" s="8"/>
      <c r="E25" s="8"/>
      <c r="F25" s="8"/>
      <c r="G25" s="9"/>
      <c r="H25" s="7"/>
      <c r="I25" s="8"/>
      <c r="J25" s="8"/>
      <c r="K25" s="9"/>
      <c r="L25" s="7"/>
      <c r="M25" s="8"/>
      <c r="N25" s="8"/>
      <c r="O25" s="8"/>
      <c r="P25" s="8"/>
      <c r="Q25" s="8"/>
      <c r="R25" s="8"/>
      <c r="S25" s="205"/>
      <c r="T25" s="9"/>
      <c r="U25" s="8"/>
      <c r="V25" s="9"/>
      <c r="W25" s="7"/>
      <c r="X25" s="8"/>
      <c r="Y25" s="8"/>
      <c r="Z25" s="8"/>
      <c r="AA25" s="8"/>
      <c r="AB25" s="8"/>
      <c r="AC25" s="205"/>
      <c r="AD25" s="9"/>
      <c r="AE25" s="7"/>
      <c r="AF25" s="8"/>
      <c r="AG25" s="8"/>
      <c r="AH25" s="8"/>
      <c r="AI25" s="8"/>
      <c r="AJ25" s="8"/>
      <c r="AK25" s="10"/>
      <c r="AL25" s="113"/>
      <c r="AM25" s="14"/>
      <c r="AN25" s="113"/>
      <c r="AO25" s="14"/>
      <c r="AP25" s="105"/>
      <c r="AQ25" s="109"/>
    </row>
    <row r="26" spans="3:43" x14ac:dyDescent="0.25">
      <c r="C26" s="7"/>
      <c r="D26" s="8"/>
      <c r="E26" s="8"/>
      <c r="F26" s="8"/>
      <c r="G26" s="9"/>
      <c r="H26" s="7"/>
      <c r="I26" s="8"/>
      <c r="J26" s="8"/>
      <c r="K26" s="9"/>
      <c r="L26" s="7"/>
      <c r="M26" s="8"/>
      <c r="N26" s="8"/>
      <c r="O26" s="8"/>
      <c r="P26" s="8"/>
      <c r="Q26" s="8"/>
      <c r="R26" s="8"/>
      <c r="S26" s="205"/>
      <c r="T26" s="9"/>
      <c r="U26" s="8"/>
      <c r="V26" s="9"/>
      <c r="W26" s="7"/>
      <c r="X26" s="8"/>
      <c r="Y26" s="8"/>
      <c r="Z26" s="8"/>
      <c r="AA26" s="8"/>
      <c r="AB26" s="8"/>
      <c r="AC26" s="205"/>
      <c r="AD26" s="9"/>
      <c r="AE26" s="7"/>
      <c r="AF26" s="8"/>
      <c r="AG26" s="8"/>
      <c r="AH26" s="8"/>
      <c r="AI26" s="8"/>
      <c r="AJ26" s="8"/>
      <c r="AK26" s="10"/>
      <c r="AL26" s="113"/>
      <c r="AM26" s="14"/>
      <c r="AN26" s="113"/>
      <c r="AO26" s="14"/>
      <c r="AP26" s="105"/>
      <c r="AQ26" s="109"/>
    </row>
    <row r="27" spans="3:43" x14ac:dyDescent="0.25">
      <c r="C27" s="7"/>
      <c r="D27" s="8"/>
      <c r="E27" s="8"/>
      <c r="F27" s="8"/>
      <c r="G27" s="9"/>
      <c r="H27" s="7"/>
      <c r="I27" s="8"/>
      <c r="J27" s="8"/>
      <c r="K27" s="9"/>
      <c r="L27" s="7"/>
      <c r="M27" s="8"/>
      <c r="N27" s="8"/>
      <c r="O27" s="8"/>
      <c r="P27" s="8"/>
      <c r="Q27" s="8"/>
      <c r="R27" s="8"/>
      <c r="S27" s="205"/>
      <c r="T27" s="9"/>
      <c r="U27" s="8"/>
      <c r="V27" s="9"/>
      <c r="W27" s="7"/>
      <c r="X27" s="8"/>
      <c r="Y27" s="8"/>
      <c r="Z27" s="8"/>
      <c r="AA27" s="8"/>
      <c r="AB27" s="8"/>
      <c r="AC27" s="205"/>
      <c r="AD27" s="9"/>
      <c r="AE27" s="7"/>
      <c r="AF27" s="8"/>
      <c r="AG27" s="8"/>
      <c r="AH27" s="8"/>
      <c r="AI27" s="8"/>
      <c r="AJ27" s="8"/>
      <c r="AK27" s="10"/>
      <c r="AL27" s="113"/>
      <c r="AM27" s="14"/>
      <c r="AN27" s="113"/>
      <c r="AO27" s="14"/>
      <c r="AP27" s="105"/>
      <c r="AQ27" s="109"/>
    </row>
    <row r="28" spans="3:43" x14ac:dyDescent="0.25">
      <c r="C28" s="7"/>
      <c r="D28" s="8"/>
      <c r="E28" s="8"/>
      <c r="F28" s="8"/>
      <c r="G28" s="9"/>
      <c r="H28" s="7"/>
      <c r="I28" s="8"/>
      <c r="J28" s="8"/>
      <c r="K28" s="9"/>
      <c r="L28" s="7"/>
      <c r="M28" s="8"/>
      <c r="N28" s="8"/>
      <c r="O28" s="8"/>
      <c r="P28" s="8"/>
      <c r="Q28" s="8"/>
      <c r="R28" s="8"/>
      <c r="S28" s="205"/>
      <c r="T28" s="9"/>
      <c r="U28" s="8"/>
      <c r="V28" s="9"/>
      <c r="W28" s="7"/>
      <c r="X28" s="8"/>
      <c r="Y28" s="8"/>
      <c r="Z28" s="8"/>
      <c r="AA28" s="8"/>
      <c r="AB28" s="8"/>
      <c r="AC28" s="205"/>
      <c r="AD28" s="9"/>
      <c r="AE28" s="7"/>
      <c r="AF28" s="8"/>
      <c r="AG28" s="8"/>
      <c r="AH28" s="8"/>
      <c r="AI28" s="8"/>
      <c r="AJ28" s="8"/>
      <c r="AK28" s="10"/>
      <c r="AL28" s="113"/>
      <c r="AM28" s="14"/>
      <c r="AN28" s="113"/>
      <c r="AO28" s="14"/>
      <c r="AP28" s="105"/>
      <c r="AQ28" s="109"/>
    </row>
    <row r="29" spans="3:43" x14ac:dyDescent="0.25">
      <c r="C29" s="7"/>
      <c r="D29" s="8"/>
      <c r="E29" s="8"/>
      <c r="F29" s="8"/>
      <c r="G29" s="9"/>
      <c r="H29" s="7"/>
      <c r="I29" s="8"/>
      <c r="J29" s="8"/>
      <c r="K29" s="9"/>
      <c r="L29" s="7"/>
      <c r="M29" s="8"/>
      <c r="N29" s="8"/>
      <c r="O29" s="8"/>
      <c r="P29" s="8"/>
      <c r="Q29" s="8"/>
      <c r="R29" s="8"/>
      <c r="S29" s="205"/>
      <c r="T29" s="9"/>
      <c r="U29" s="8"/>
      <c r="V29" s="9"/>
      <c r="W29" s="7"/>
      <c r="X29" s="8"/>
      <c r="Y29" s="8"/>
      <c r="Z29" s="8"/>
      <c r="AA29" s="8"/>
      <c r="AB29" s="8"/>
      <c r="AC29" s="205"/>
      <c r="AD29" s="9"/>
      <c r="AE29" s="7"/>
      <c r="AF29" s="8"/>
      <c r="AG29" s="8"/>
      <c r="AH29" s="8"/>
      <c r="AI29" s="8"/>
      <c r="AJ29" s="8"/>
      <c r="AK29" s="10"/>
      <c r="AL29" s="113"/>
      <c r="AM29" s="14"/>
      <c r="AN29" s="113"/>
      <c r="AO29" s="14"/>
      <c r="AP29" s="105"/>
      <c r="AQ29" s="109"/>
    </row>
    <row r="30" spans="3:43" x14ac:dyDescent="0.25">
      <c r="C30" s="7"/>
      <c r="D30" s="8"/>
      <c r="E30" s="8"/>
      <c r="F30" s="8"/>
      <c r="G30" s="9"/>
      <c r="H30" s="7"/>
      <c r="I30" s="8"/>
      <c r="J30" s="8"/>
      <c r="K30" s="9"/>
      <c r="L30" s="7"/>
      <c r="M30" s="8"/>
      <c r="N30" s="8"/>
      <c r="O30" s="8"/>
      <c r="P30" s="8"/>
      <c r="Q30" s="8"/>
      <c r="R30" s="8"/>
      <c r="S30" s="205"/>
      <c r="T30" s="9"/>
      <c r="U30" s="8"/>
      <c r="V30" s="9"/>
      <c r="W30" s="7"/>
      <c r="X30" s="8"/>
      <c r="Y30" s="8"/>
      <c r="Z30" s="8"/>
      <c r="AA30" s="8"/>
      <c r="AB30" s="8"/>
      <c r="AC30" s="205"/>
      <c r="AD30" s="9"/>
      <c r="AE30" s="7"/>
      <c r="AF30" s="8"/>
      <c r="AG30" s="8"/>
      <c r="AH30" s="8"/>
      <c r="AI30" s="8"/>
      <c r="AJ30" s="8"/>
      <c r="AK30" s="10"/>
      <c r="AL30" s="113"/>
      <c r="AM30" s="14"/>
      <c r="AN30" s="113"/>
      <c r="AO30" s="14"/>
      <c r="AP30" s="105"/>
      <c r="AQ30" s="109"/>
    </row>
    <row r="31" spans="3:43" x14ac:dyDescent="0.25">
      <c r="C31" s="7"/>
      <c r="D31" s="8"/>
      <c r="E31" s="8"/>
      <c r="F31" s="8"/>
      <c r="G31" s="9"/>
      <c r="H31" s="7"/>
      <c r="I31" s="8"/>
      <c r="J31" s="8"/>
      <c r="K31" s="9"/>
      <c r="L31" s="7"/>
      <c r="M31" s="8"/>
      <c r="N31" s="8"/>
      <c r="O31" s="8"/>
      <c r="P31" s="8"/>
      <c r="Q31" s="8"/>
      <c r="R31" s="8"/>
      <c r="S31" s="205"/>
      <c r="T31" s="9"/>
      <c r="U31" s="8"/>
      <c r="V31" s="9"/>
      <c r="W31" s="7"/>
      <c r="X31" s="8"/>
      <c r="Y31" s="8"/>
      <c r="Z31" s="8"/>
      <c r="AA31" s="8"/>
      <c r="AB31" s="8"/>
      <c r="AC31" s="205"/>
      <c r="AD31" s="9"/>
      <c r="AE31" s="7"/>
      <c r="AF31" s="8"/>
      <c r="AG31" s="8"/>
      <c r="AH31" s="8"/>
      <c r="AI31" s="8"/>
      <c r="AJ31" s="8"/>
      <c r="AK31" s="10"/>
      <c r="AL31" s="113"/>
      <c r="AM31" s="14"/>
      <c r="AN31" s="113"/>
      <c r="AO31" s="14"/>
      <c r="AP31" s="105"/>
      <c r="AQ31" s="109"/>
    </row>
    <row r="32" spans="3:43" x14ac:dyDescent="0.25">
      <c r="C32" s="7"/>
      <c r="D32" s="8"/>
      <c r="E32" s="8"/>
      <c r="F32" s="8"/>
      <c r="G32" s="9"/>
      <c r="H32" s="7"/>
      <c r="I32" s="8"/>
      <c r="J32" s="8"/>
      <c r="K32" s="9"/>
      <c r="L32" s="7"/>
      <c r="M32" s="8"/>
      <c r="N32" s="8"/>
      <c r="O32" s="8"/>
      <c r="P32" s="8"/>
      <c r="Q32" s="8"/>
      <c r="R32" s="8"/>
      <c r="S32" s="205"/>
      <c r="T32" s="9"/>
      <c r="U32" s="8"/>
      <c r="V32" s="9"/>
      <c r="W32" s="7"/>
      <c r="X32" s="8"/>
      <c r="Y32" s="8"/>
      <c r="Z32" s="8"/>
      <c r="AA32" s="8"/>
      <c r="AB32" s="8"/>
      <c r="AC32" s="205"/>
      <c r="AD32" s="9"/>
      <c r="AE32" s="7"/>
      <c r="AF32" s="8"/>
      <c r="AG32" s="8"/>
      <c r="AH32" s="8"/>
      <c r="AI32" s="8"/>
      <c r="AJ32" s="8"/>
      <c r="AK32" s="10"/>
      <c r="AL32" s="113"/>
      <c r="AM32" s="14"/>
      <c r="AN32" s="113"/>
      <c r="AO32" s="14"/>
      <c r="AP32" s="105"/>
      <c r="AQ32" s="109"/>
    </row>
    <row r="33" spans="3:43" x14ac:dyDescent="0.25">
      <c r="C33" s="7"/>
      <c r="D33" s="8"/>
      <c r="E33" s="8"/>
      <c r="F33" s="8"/>
      <c r="G33" s="9"/>
      <c r="H33" s="7"/>
      <c r="I33" s="8"/>
      <c r="J33" s="8"/>
      <c r="K33" s="9"/>
      <c r="L33" s="7"/>
      <c r="M33" s="8"/>
      <c r="N33" s="8"/>
      <c r="O33" s="8"/>
      <c r="P33" s="8"/>
      <c r="Q33" s="8"/>
      <c r="R33" s="8"/>
      <c r="S33" s="205"/>
      <c r="T33" s="9"/>
      <c r="U33" s="8"/>
      <c r="V33" s="9"/>
      <c r="W33" s="7"/>
      <c r="X33" s="8"/>
      <c r="Y33" s="8"/>
      <c r="Z33" s="8"/>
      <c r="AA33" s="8"/>
      <c r="AB33" s="8"/>
      <c r="AC33" s="205"/>
      <c r="AD33" s="9"/>
      <c r="AE33" s="7"/>
      <c r="AF33" s="8"/>
      <c r="AG33" s="8"/>
      <c r="AH33" s="8"/>
      <c r="AI33" s="8"/>
      <c r="AJ33" s="8"/>
      <c r="AK33" s="10"/>
      <c r="AL33" s="113"/>
      <c r="AM33" s="14"/>
      <c r="AN33" s="113"/>
      <c r="AO33" s="14"/>
      <c r="AP33" s="105"/>
      <c r="AQ33" s="109"/>
    </row>
    <row r="34" spans="3:43" x14ac:dyDescent="0.25">
      <c r="C34" s="7"/>
      <c r="D34" s="8"/>
      <c r="E34" s="8"/>
      <c r="F34" s="8"/>
      <c r="G34" s="9"/>
      <c r="H34" s="7"/>
      <c r="I34" s="8"/>
      <c r="J34" s="8"/>
      <c r="K34" s="9"/>
      <c r="L34" s="7"/>
      <c r="M34" s="8"/>
      <c r="N34" s="8"/>
      <c r="O34" s="8"/>
      <c r="P34" s="8"/>
      <c r="Q34" s="8"/>
      <c r="R34" s="8"/>
      <c r="S34" s="205"/>
      <c r="T34" s="9"/>
      <c r="U34" s="8"/>
      <c r="V34" s="9"/>
      <c r="W34" s="7"/>
      <c r="X34" s="8"/>
      <c r="Y34" s="8"/>
      <c r="Z34" s="8"/>
      <c r="AA34" s="8"/>
      <c r="AB34" s="8"/>
      <c r="AC34" s="205"/>
      <c r="AD34" s="9"/>
      <c r="AE34" s="7"/>
      <c r="AF34" s="8"/>
      <c r="AG34" s="8"/>
      <c r="AH34" s="8"/>
      <c r="AI34" s="8"/>
      <c r="AJ34" s="8"/>
      <c r="AK34" s="10"/>
      <c r="AL34" s="113"/>
      <c r="AM34" s="14"/>
      <c r="AN34" s="113"/>
      <c r="AO34" s="14"/>
      <c r="AP34" s="105"/>
      <c r="AQ34" s="109"/>
    </row>
    <row r="35" spans="3:43" x14ac:dyDescent="0.25">
      <c r="C35" s="7"/>
      <c r="D35" s="8"/>
      <c r="E35" s="8"/>
      <c r="F35" s="8"/>
      <c r="G35" s="9"/>
      <c r="H35" s="7"/>
      <c r="I35" s="8"/>
      <c r="J35" s="8"/>
      <c r="K35" s="9"/>
      <c r="L35" s="7"/>
      <c r="M35" s="8"/>
      <c r="N35" s="8"/>
      <c r="O35" s="8"/>
      <c r="P35" s="8"/>
      <c r="Q35" s="8"/>
      <c r="R35" s="8"/>
      <c r="S35" s="205"/>
      <c r="T35" s="9"/>
      <c r="U35" s="8"/>
      <c r="V35" s="9"/>
      <c r="W35" s="7"/>
      <c r="X35" s="8"/>
      <c r="Y35" s="8"/>
      <c r="Z35" s="8"/>
      <c r="AA35" s="8"/>
      <c r="AB35" s="8"/>
      <c r="AC35" s="205"/>
      <c r="AD35" s="9"/>
      <c r="AE35" s="7"/>
      <c r="AF35" s="8"/>
      <c r="AG35" s="8"/>
      <c r="AH35" s="8"/>
      <c r="AI35" s="8"/>
      <c r="AJ35" s="8"/>
      <c r="AK35" s="10"/>
      <c r="AL35" s="113"/>
      <c r="AM35" s="14"/>
      <c r="AN35" s="113"/>
      <c r="AO35" s="14"/>
      <c r="AP35" s="105"/>
      <c r="AQ35" s="109"/>
    </row>
    <row r="36" spans="3:43" x14ac:dyDescent="0.25">
      <c r="C36" s="7"/>
      <c r="D36" s="8"/>
      <c r="E36" s="8"/>
      <c r="F36" s="8"/>
      <c r="G36" s="9"/>
      <c r="H36" s="7"/>
      <c r="I36" s="8"/>
      <c r="J36" s="8"/>
      <c r="K36" s="9"/>
      <c r="L36" s="7"/>
      <c r="M36" s="8"/>
      <c r="N36" s="8"/>
      <c r="O36" s="8"/>
      <c r="P36" s="8"/>
      <c r="Q36" s="8"/>
      <c r="R36" s="8"/>
      <c r="S36" s="205"/>
      <c r="T36" s="9"/>
      <c r="U36" s="8"/>
      <c r="V36" s="9"/>
      <c r="W36" s="7"/>
      <c r="X36" s="8"/>
      <c r="Y36" s="8"/>
      <c r="Z36" s="8"/>
      <c r="AA36" s="8"/>
      <c r="AB36" s="8"/>
      <c r="AC36" s="205"/>
      <c r="AD36" s="9"/>
      <c r="AE36" s="7"/>
      <c r="AF36" s="8"/>
      <c r="AG36" s="8"/>
      <c r="AH36" s="8"/>
      <c r="AI36" s="8"/>
      <c r="AJ36" s="8"/>
      <c r="AK36" s="10"/>
      <c r="AL36" s="113"/>
      <c r="AM36" s="14"/>
      <c r="AN36" s="113"/>
      <c r="AO36" s="14"/>
      <c r="AP36" s="105"/>
      <c r="AQ36" s="109"/>
    </row>
    <row r="37" spans="3:43" x14ac:dyDescent="0.25">
      <c r="C37" s="7"/>
      <c r="D37" s="8"/>
      <c r="E37" s="8"/>
      <c r="F37" s="8"/>
      <c r="G37" s="9"/>
      <c r="H37" s="7"/>
      <c r="I37" s="8"/>
      <c r="J37" s="8"/>
      <c r="K37" s="9"/>
      <c r="L37" s="7"/>
      <c r="M37" s="8"/>
      <c r="N37" s="8"/>
      <c r="O37" s="8"/>
      <c r="P37" s="8"/>
      <c r="Q37" s="8"/>
      <c r="R37" s="8"/>
      <c r="S37" s="205"/>
      <c r="T37" s="9"/>
      <c r="U37" s="8"/>
      <c r="V37" s="9"/>
      <c r="W37" s="7"/>
      <c r="X37" s="8"/>
      <c r="Y37" s="8"/>
      <c r="Z37" s="8"/>
      <c r="AA37" s="8"/>
      <c r="AB37" s="8"/>
      <c r="AC37" s="205"/>
      <c r="AD37" s="9"/>
      <c r="AE37" s="7"/>
      <c r="AF37" s="8"/>
      <c r="AG37" s="8"/>
      <c r="AH37" s="8"/>
      <c r="AI37" s="8"/>
      <c r="AJ37" s="8"/>
      <c r="AK37" s="10"/>
      <c r="AL37" s="113"/>
      <c r="AM37" s="14"/>
      <c r="AN37" s="113"/>
      <c r="AO37" s="14"/>
      <c r="AP37" s="105"/>
      <c r="AQ37" s="109"/>
    </row>
    <row r="38" spans="3:43" x14ac:dyDescent="0.25">
      <c r="C38" s="7"/>
      <c r="D38" s="8"/>
      <c r="E38" s="8"/>
      <c r="F38" s="8"/>
      <c r="G38" s="9"/>
      <c r="H38" s="7"/>
      <c r="I38" s="8"/>
      <c r="J38" s="8"/>
      <c r="K38" s="9"/>
      <c r="L38" s="7"/>
      <c r="M38" s="8"/>
      <c r="N38" s="8"/>
      <c r="O38" s="8"/>
      <c r="P38" s="8"/>
      <c r="Q38" s="8"/>
      <c r="R38" s="8"/>
      <c r="S38" s="205"/>
      <c r="T38" s="9"/>
      <c r="U38" s="8"/>
      <c r="V38" s="9"/>
      <c r="W38" s="7"/>
      <c r="X38" s="8"/>
      <c r="Y38" s="8"/>
      <c r="Z38" s="8"/>
      <c r="AA38" s="8"/>
      <c r="AB38" s="8"/>
      <c r="AC38" s="205"/>
      <c r="AD38" s="9"/>
      <c r="AE38" s="7"/>
      <c r="AF38" s="8"/>
      <c r="AG38" s="8"/>
      <c r="AH38" s="8"/>
      <c r="AI38" s="8"/>
      <c r="AJ38" s="8"/>
      <c r="AK38" s="10"/>
      <c r="AL38" s="113"/>
      <c r="AM38" s="14"/>
      <c r="AN38" s="113"/>
      <c r="AO38" s="14"/>
      <c r="AP38" s="105"/>
      <c r="AQ38" s="109"/>
    </row>
    <row r="39" spans="3:43" x14ac:dyDescent="0.25">
      <c r="C39" s="7"/>
      <c r="D39" s="8"/>
      <c r="E39" s="8"/>
      <c r="F39" s="8"/>
      <c r="G39" s="9"/>
      <c r="H39" s="7"/>
      <c r="I39" s="8"/>
      <c r="J39" s="8"/>
      <c r="K39" s="9"/>
      <c r="L39" s="7"/>
      <c r="M39" s="8"/>
      <c r="N39" s="8"/>
      <c r="O39" s="8"/>
      <c r="P39" s="8"/>
      <c r="Q39" s="8"/>
      <c r="R39" s="8"/>
      <c r="S39" s="205"/>
      <c r="T39" s="9"/>
      <c r="U39" s="8"/>
      <c r="V39" s="9"/>
      <c r="W39" s="7"/>
      <c r="X39" s="8"/>
      <c r="Y39" s="8"/>
      <c r="Z39" s="8"/>
      <c r="AA39" s="8"/>
      <c r="AB39" s="8"/>
      <c r="AC39" s="205"/>
      <c r="AD39" s="9"/>
      <c r="AE39" s="7"/>
      <c r="AF39" s="8"/>
      <c r="AG39" s="8"/>
      <c r="AH39" s="8"/>
      <c r="AI39" s="8"/>
      <c r="AJ39" s="8"/>
      <c r="AK39" s="10"/>
      <c r="AL39" s="113"/>
      <c r="AM39" s="14"/>
      <c r="AN39" s="113"/>
      <c r="AO39" s="14"/>
      <c r="AP39" s="105"/>
      <c r="AQ39" s="109"/>
    </row>
    <row r="40" spans="3:43" x14ac:dyDescent="0.25">
      <c r="C40" s="7"/>
      <c r="D40" s="8"/>
      <c r="E40" s="8"/>
      <c r="F40" s="8"/>
      <c r="G40" s="9"/>
      <c r="H40" s="7"/>
      <c r="I40" s="8"/>
      <c r="J40" s="8"/>
      <c r="K40" s="9"/>
      <c r="L40" s="7"/>
      <c r="M40" s="8"/>
      <c r="N40" s="8"/>
      <c r="O40" s="8"/>
      <c r="P40" s="8"/>
      <c r="Q40" s="8"/>
      <c r="R40" s="8"/>
      <c r="S40" s="205"/>
      <c r="T40" s="9"/>
      <c r="U40" s="8"/>
      <c r="V40" s="9"/>
      <c r="W40" s="7"/>
      <c r="X40" s="8"/>
      <c r="Y40" s="8"/>
      <c r="Z40" s="8"/>
      <c r="AA40" s="8"/>
      <c r="AB40" s="8"/>
      <c r="AC40" s="205"/>
      <c r="AD40" s="9"/>
      <c r="AE40" s="7"/>
      <c r="AF40" s="8"/>
      <c r="AG40" s="8"/>
      <c r="AH40" s="8"/>
      <c r="AI40" s="8"/>
      <c r="AJ40" s="8"/>
      <c r="AK40" s="10"/>
      <c r="AL40" s="113"/>
      <c r="AM40" s="14"/>
      <c r="AN40" s="113"/>
      <c r="AO40" s="14"/>
      <c r="AP40" s="105"/>
      <c r="AQ40" s="109"/>
    </row>
    <row r="41" spans="3:43" x14ac:dyDescent="0.25">
      <c r="C41" s="7"/>
      <c r="D41" s="8"/>
      <c r="E41" s="8"/>
      <c r="F41" s="8"/>
      <c r="G41" s="9"/>
      <c r="H41" s="7"/>
      <c r="I41" s="8"/>
      <c r="J41" s="8"/>
      <c r="K41" s="9"/>
      <c r="L41" s="7"/>
      <c r="M41" s="8"/>
      <c r="N41" s="8"/>
      <c r="O41" s="8"/>
      <c r="P41" s="8"/>
      <c r="Q41" s="8"/>
      <c r="R41" s="8"/>
      <c r="S41" s="205"/>
      <c r="T41" s="9"/>
      <c r="U41" s="8"/>
      <c r="V41" s="9"/>
      <c r="W41" s="7"/>
      <c r="X41" s="8"/>
      <c r="Y41" s="8"/>
      <c r="Z41" s="8"/>
      <c r="AA41" s="8"/>
      <c r="AB41" s="8"/>
      <c r="AC41" s="205"/>
      <c r="AD41" s="9"/>
      <c r="AE41" s="7"/>
      <c r="AF41" s="8"/>
      <c r="AG41" s="8"/>
      <c r="AH41" s="8"/>
      <c r="AI41" s="8"/>
      <c r="AJ41" s="8"/>
      <c r="AK41" s="10"/>
      <c r="AL41" s="113"/>
      <c r="AM41" s="14"/>
      <c r="AN41" s="113"/>
      <c r="AO41" s="14"/>
      <c r="AP41" s="105"/>
      <c r="AQ41" s="109"/>
    </row>
    <row r="42" spans="3:43" x14ac:dyDescent="0.25">
      <c r="C42" s="7"/>
      <c r="D42" s="8"/>
      <c r="E42" s="8"/>
      <c r="F42" s="8"/>
      <c r="G42" s="9"/>
      <c r="H42" s="7"/>
      <c r="I42" s="8"/>
      <c r="J42" s="8"/>
      <c r="K42" s="9"/>
      <c r="L42" s="7"/>
      <c r="M42" s="8"/>
      <c r="N42" s="8"/>
      <c r="O42" s="8"/>
      <c r="P42" s="8"/>
      <c r="Q42" s="8"/>
      <c r="R42" s="8"/>
      <c r="S42" s="205"/>
      <c r="T42" s="9"/>
      <c r="U42" s="8"/>
      <c r="V42" s="9"/>
      <c r="W42" s="7"/>
      <c r="X42" s="8"/>
      <c r="Y42" s="8"/>
      <c r="Z42" s="8"/>
      <c r="AA42" s="8"/>
      <c r="AB42" s="8"/>
      <c r="AC42" s="205"/>
      <c r="AD42" s="9"/>
      <c r="AE42" s="7"/>
      <c r="AF42" s="8"/>
      <c r="AG42" s="8"/>
      <c r="AH42" s="8"/>
      <c r="AI42" s="8"/>
      <c r="AJ42" s="8"/>
      <c r="AK42" s="10"/>
      <c r="AL42" s="113"/>
      <c r="AM42" s="14"/>
      <c r="AN42" s="113"/>
      <c r="AO42" s="14"/>
      <c r="AP42" s="105"/>
      <c r="AQ42" s="109"/>
    </row>
    <row r="43" spans="3:43" x14ac:dyDescent="0.25">
      <c r="C43" s="7"/>
      <c r="D43" s="8"/>
      <c r="E43" s="8"/>
      <c r="F43" s="8"/>
      <c r="G43" s="9"/>
      <c r="H43" s="7"/>
      <c r="I43" s="8"/>
      <c r="J43" s="8"/>
      <c r="K43" s="9"/>
      <c r="L43" s="7"/>
      <c r="M43" s="8"/>
      <c r="N43" s="8"/>
      <c r="O43" s="8"/>
      <c r="P43" s="8"/>
      <c r="Q43" s="8"/>
      <c r="R43" s="8"/>
      <c r="S43" s="205"/>
      <c r="T43" s="9"/>
      <c r="U43" s="8"/>
      <c r="V43" s="9"/>
      <c r="W43" s="7"/>
      <c r="X43" s="8"/>
      <c r="Y43" s="8"/>
      <c r="Z43" s="8"/>
      <c r="AA43" s="8"/>
      <c r="AB43" s="8"/>
      <c r="AC43" s="205"/>
      <c r="AD43" s="9"/>
      <c r="AE43" s="7"/>
      <c r="AF43" s="8"/>
      <c r="AG43" s="8"/>
      <c r="AH43" s="8"/>
      <c r="AI43" s="8"/>
      <c r="AJ43" s="8"/>
      <c r="AK43" s="10"/>
      <c r="AL43" s="113"/>
      <c r="AM43" s="14"/>
      <c r="AN43" s="113"/>
      <c r="AO43" s="14"/>
      <c r="AP43" s="105"/>
      <c r="AQ43" s="109"/>
    </row>
    <row r="44" spans="3:43" x14ac:dyDescent="0.25">
      <c r="C44" s="7"/>
      <c r="D44" s="8"/>
      <c r="E44" s="8"/>
      <c r="F44" s="8"/>
      <c r="G44" s="9"/>
      <c r="H44" s="7"/>
      <c r="I44" s="8"/>
      <c r="J44" s="8"/>
      <c r="K44" s="9"/>
      <c r="L44" s="7"/>
      <c r="M44" s="8"/>
      <c r="N44" s="8"/>
      <c r="O44" s="8"/>
      <c r="P44" s="8"/>
      <c r="Q44" s="8"/>
      <c r="R44" s="8"/>
      <c r="S44" s="205"/>
      <c r="T44" s="9"/>
      <c r="U44" s="8"/>
      <c r="V44" s="9"/>
      <c r="W44" s="7"/>
      <c r="X44" s="8"/>
      <c r="Y44" s="8"/>
      <c r="Z44" s="8"/>
      <c r="AA44" s="8"/>
      <c r="AB44" s="8"/>
      <c r="AC44" s="205"/>
      <c r="AD44" s="9"/>
      <c r="AE44" s="7"/>
      <c r="AF44" s="8"/>
      <c r="AG44" s="8"/>
      <c r="AH44" s="8"/>
      <c r="AI44" s="8"/>
      <c r="AJ44" s="8"/>
      <c r="AK44" s="10"/>
      <c r="AL44" s="113"/>
      <c r="AM44" s="14"/>
      <c r="AN44" s="113"/>
      <c r="AO44" s="14"/>
      <c r="AP44" s="105"/>
      <c r="AQ44" s="109"/>
    </row>
    <row r="45" spans="3:43" x14ac:dyDescent="0.25">
      <c r="C45" s="7"/>
      <c r="D45" s="8"/>
      <c r="E45" s="8"/>
      <c r="F45" s="8"/>
      <c r="G45" s="9"/>
      <c r="H45" s="7"/>
      <c r="I45" s="8"/>
      <c r="J45" s="8"/>
      <c r="K45" s="9"/>
      <c r="L45" s="7"/>
      <c r="M45" s="8"/>
      <c r="N45" s="8"/>
      <c r="O45" s="8"/>
      <c r="P45" s="8"/>
      <c r="Q45" s="8"/>
      <c r="R45" s="8"/>
      <c r="S45" s="205"/>
      <c r="T45" s="9"/>
      <c r="U45" s="8"/>
      <c r="V45" s="9"/>
      <c r="W45" s="7"/>
      <c r="X45" s="8"/>
      <c r="Y45" s="8"/>
      <c r="Z45" s="8"/>
      <c r="AA45" s="8"/>
      <c r="AB45" s="8"/>
      <c r="AC45" s="205"/>
      <c r="AD45" s="9"/>
      <c r="AE45" s="7"/>
      <c r="AF45" s="8"/>
      <c r="AG45" s="8"/>
      <c r="AH45" s="8"/>
      <c r="AI45" s="8"/>
      <c r="AJ45" s="8"/>
      <c r="AK45" s="10"/>
      <c r="AL45" s="113"/>
      <c r="AM45" s="14"/>
      <c r="AN45" s="113"/>
      <c r="AO45" s="14"/>
      <c r="AP45" s="105"/>
      <c r="AQ45" s="109"/>
    </row>
    <row r="46" spans="3:43" x14ac:dyDescent="0.25">
      <c r="C46" s="7"/>
      <c r="D46" s="8"/>
      <c r="E46" s="8"/>
      <c r="F46" s="8"/>
      <c r="G46" s="9"/>
      <c r="H46" s="7"/>
      <c r="I46" s="8"/>
      <c r="J46" s="8"/>
      <c r="K46" s="9"/>
      <c r="L46" s="7"/>
      <c r="M46" s="8"/>
      <c r="N46" s="8"/>
      <c r="O46" s="8"/>
      <c r="P46" s="8"/>
      <c r="Q46" s="8"/>
      <c r="R46" s="8"/>
      <c r="S46" s="205"/>
      <c r="T46" s="9"/>
      <c r="U46" s="8"/>
      <c r="V46" s="9"/>
      <c r="W46" s="7"/>
      <c r="X46" s="8"/>
      <c r="Y46" s="8"/>
      <c r="Z46" s="8"/>
      <c r="AA46" s="8"/>
      <c r="AB46" s="8"/>
      <c r="AC46" s="205"/>
      <c r="AD46" s="9"/>
      <c r="AE46" s="7"/>
      <c r="AF46" s="8"/>
      <c r="AG46" s="8"/>
      <c r="AH46" s="8"/>
      <c r="AI46" s="8"/>
      <c r="AJ46" s="8"/>
      <c r="AK46" s="10"/>
      <c r="AL46" s="113"/>
      <c r="AM46" s="14"/>
      <c r="AN46" s="113"/>
      <c r="AO46" s="14"/>
      <c r="AP46" s="105"/>
      <c r="AQ46" s="109"/>
    </row>
    <row r="47" spans="3:43" x14ac:dyDescent="0.25">
      <c r="C47" s="7"/>
      <c r="D47" s="8"/>
      <c r="E47" s="8"/>
      <c r="F47" s="8"/>
      <c r="G47" s="9"/>
      <c r="H47" s="7"/>
      <c r="I47" s="8"/>
      <c r="J47" s="8"/>
      <c r="K47" s="9"/>
      <c r="L47" s="7"/>
      <c r="M47" s="8"/>
      <c r="N47" s="8"/>
      <c r="O47" s="8"/>
      <c r="P47" s="8"/>
      <c r="Q47" s="8"/>
      <c r="R47" s="8"/>
      <c r="S47" s="205"/>
      <c r="T47" s="9"/>
      <c r="U47" s="8"/>
      <c r="V47" s="9"/>
      <c r="W47" s="7"/>
      <c r="X47" s="8"/>
      <c r="Y47" s="8"/>
      <c r="Z47" s="8"/>
      <c r="AA47" s="8"/>
      <c r="AB47" s="8"/>
      <c r="AC47" s="205"/>
      <c r="AD47" s="9"/>
      <c r="AE47" s="7"/>
      <c r="AF47" s="8"/>
      <c r="AG47" s="8"/>
      <c r="AH47" s="8"/>
      <c r="AI47" s="8"/>
      <c r="AJ47" s="8"/>
      <c r="AK47" s="10"/>
      <c r="AL47" s="113"/>
      <c r="AM47" s="14"/>
      <c r="AN47" s="113"/>
      <c r="AO47" s="14"/>
      <c r="AP47" s="105"/>
      <c r="AQ47" s="109"/>
    </row>
    <row r="48" spans="3:43" x14ac:dyDescent="0.25">
      <c r="C48" s="7"/>
      <c r="D48" s="8"/>
      <c r="E48" s="8"/>
      <c r="F48" s="8"/>
      <c r="G48" s="9"/>
      <c r="H48" s="7"/>
      <c r="I48" s="8"/>
      <c r="J48" s="8"/>
      <c r="K48" s="9"/>
      <c r="L48" s="7"/>
      <c r="M48" s="8"/>
      <c r="N48" s="8"/>
      <c r="O48" s="8"/>
      <c r="P48" s="8"/>
      <c r="Q48" s="8"/>
      <c r="R48" s="8"/>
      <c r="S48" s="205"/>
      <c r="T48" s="9"/>
      <c r="U48" s="8"/>
      <c r="V48" s="9"/>
      <c r="W48" s="7"/>
      <c r="X48" s="8"/>
      <c r="Y48" s="8"/>
      <c r="Z48" s="8"/>
      <c r="AA48" s="8"/>
      <c r="AB48" s="8"/>
      <c r="AC48" s="205"/>
      <c r="AD48" s="9"/>
      <c r="AE48" s="7"/>
      <c r="AF48" s="8"/>
      <c r="AG48" s="8"/>
      <c r="AH48" s="8"/>
      <c r="AI48" s="8"/>
      <c r="AJ48" s="8"/>
      <c r="AK48" s="10"/>
      <c r="AL48" s="113"/>
      <c r="AM48" s="14"/>
      <c r="AN48" s="113"/>
      <c r="AO48" s="14"/>
      <c r="AP48" s="105"/>
      <c r="AQ48" s="109"/>
    </row>
    <row r="49" spans="3:43" x14ac:dyDescent="0.25">
      <c r="C49" s="7"/>
      <c r="D49" s="8"/>
      <c r="E49" s="8"/>
      <c r="F49" s="8"/>
      <c r="G49" s="8"/>
      <c r="H49" s="8"/>
      <c r="I49" s="8"/>
      <c r="J49" s="8"/>
      <c r="K49" s="9"/>
      <c r="L49" s="7"/>
      <c r="M49" s="8"/>
      <c r="N49" s="8"/>
      <c r="O49" s="8"/>
      <c r="P49" s="8"/>
      <c r="Q49" s="8"/>
      <c r="R49" s="8"/>
      <c r="S49" s="205"/>
      <c r="T49" s="9"/>
      <c r="U49" s="8"/>
      <c r="V49" s="9"/>
      <c r="W49" s="7"/>
      <c r="X49" s="8"/>
      <c r="Y49" s="8"/>
      <c r="Z49" s="8"/>
      <c r="AA49" s="8"/>
      <c r="AB49" s="8"/>
      <c r="AC49" s="205"/>
      <c r="AD49" s="9"/>
      <c r="AE49" s="7"/>
      <c r="AF49" s="8"/>
      <c r="AG49" s="8"/>
      <c r="AH49" s="8"/>
      <c r="AI49" s="8"/>
      <c r="AJ49" s="8"/>
      <c r="AK49" s="10"/>
      <c r="AL49" s="113"/>
      <c r="AM49" s="14"/>
      <c r="AN49" s="113"/>
      <c r="AO49" s="14"/>
      <c r="AP49" s="105"/>
      <c r="AQ49" s="109"/>
    </row>
    <row r="50" spans="3:43" x14ac:dyDescent="0.25">
      <c r="C50" s="7"/>
      <c r="D50" s="8"/>
      <c r="E50" s="8"/>
      <c r="F50" s="8"/>
      <c r="G50" s="8"/>
      <c r="H50" s="8"/>
      <c r="I50" s="8"/>
      <c r="J50" s="8"/>
      <c r="K50" s="9"/>
      <c r="L50" s="7"/>
      <c r="M50" s="8"/>
      <c r="N50" s="8"/>
      <c r="O50" s="8"/>
      <c r="P50" s="8"/>
      <c r="Q50" s="8"/>
      <c r="R50" s="8"/>
      <c r="S50" s="205"/>
      <c r="T50" s="9"/>
      <c r="U50" s="8"/>
      <c r="V50" s="9"/>
      <c r="W50" s="7"/>
      <c r="X50" s="8"/>
      <c r="Y50" s="8"/>
      <c r="Z50" s="8"/>
      <c r="AA50" s="8"/>
      <c r="AB50" s="8"/>
      <c r="AC50" s="205"/>
      <c r="AD50" s="9"/>
      <c r="AE50" s="7"/>
      <c r="AF50" s="8"/>
      <c r="AG50" s="8"/>
      <c r="AH50" s="8"/>
      <c r="AI50" s="8"/>
      <c r="AJ50" s="8"/>
      <c r="AK50" s="10"/>
      <c r="AL50" s="113"/>
      <c r="AM50" s="14"/>
      <c r="AN50" s="113"/>
      <c r="AO50" s="14"/>
      <c r="AP50" s="105"/>
      <c r="AQ50" s="109"/>
    </row>
    <row r="51" spans="3:43" x14ac:dyDescent="0.25">
      <c r="C51" s="7"/>
      <c r="D51" s="8"/>
      <c r="E51" s="8"/>
      <c r="F51" s="8"/>
      <c r="G51" s="8"/>
      <c r="H51" s="8"/>
      <c r="I51" s="8"/>
      <c r="J51" s="8"/>
      <c r="K51" s="9"/>
      <c r="L51" s="7"/>
      <c r="M51" s="8"/>
      <c r="N51" s="8"/>
      <c r="O51" s="8"/>
      <c r="P51" s="8"/>
      <c r="Q51" s="8"/>
      <c r="R51" s="8"/>
      <c r="S51" s="205"/>
      <c r="T51" s="9"/>
      <c r="U51" s="8"/>
      <c r="V51" s="9"/>
      <c r="W51" s="7"/>
      <c r="X51" s="8"/>
      <c r="Y51" s="8"/>
      <c r="Z51" s="8"/>
      <c r="AA51" s="8"/>
      <c r="AB51" s="8"/>
      <c r="AC51" s="205"/>
      <c r="AD51" s="9"/>
      <c r="AE51" s="7"/>
      <c r="AF51" s="8"/>
      <c r="AG51" s="8"/>
      <c r="AH51" s="8"/>
      <c r="AI51" s="8"/>
      <c r="AJ51" s="8"/>
      <c r="AK51" s="10"/>
      <c r="AL51" s="113"/>
      <c r="AM51" s="14"/>
      <c r="AN51" s="113"/>
      <c r="AO51" s="14"/>
      <c r="AP51" s="105"/>
      <c r="AQ51" s="109"/>
    </row>
    <row r="52" spans="3:43" x14ac:dyDescent="0.25">
      <c r="C52" s="7"/>
      <c r="D52" s="8"/>
      <c r="E52" s="8"/>
      <c r="F52" s="8"/>
      <c r="G52" s="8"/>
      <c r="H52" s="8"/>
      <c r="I52" s="8"/>
      <c r="J52" s="8"/>
      <c r="K52" s="9"/>
      <c r="L52" s="7"/>
      <c r="M52" s="8"/>
      <c r="N52" s="8"/>
      <c r="O52" s="8"/>
      <c r="P52" s="8"/>
      <c r="Q52" s="8"/>
      <c r="R52" s="8"/>
      <c r="S52" s="205"/>
      <c r="T52" s="9"/>
      <c r="U52" s="8"/>
      <c r="V52" s="9"/>
      <c r="W52" s="7"/>
      <c r="X52" s="8"/>
      <c r="Y52" s="8"/>
      <c r="Z52" s="8"/>
      <c r="AA52" s="8"/>
      <c r="AB52" s="8"/>
      <c r="AC52" s="205"/>
      <c r="AD52" s="9"/>
      <c r="AE52" s="7"/>
      <c r="AF52" s="8"/>
      <c r="AG52" s="8"/>
      <c r="AH52" s="8"/>
      <c r="AI52" s="8"/>
      <c r="AJ52" s="8"/>
      <c r="AK52" s="10"/>
      <c r="AL52" s="113"/>
      <c r="AM52" s="14"/>
      <c r="AN52" s="113"/>
      <c r="AO52" s="14"/>
      <c r="AP52" s="105"/>
      <c r="AQ52" s="109"/>
    </row>
    <row r="53" spans="3:43" x14ac:dyDescent="0.25">
      <c r="C53" s="7"/>
      <c r="D53" s="8"/>
      <c r="E53" s="8"/>
      <c r="F53" s="8"/>
      <c r="G53" s="8"/>
      <c r="H53" s="8"/>
      <c r="I53" s="8"/>
      <c r="J53" s="8"/>
      <c r="K53" s="9"/>
      <c r="L53" s="7"/>
      <c r="M53" s="8"/>
      <c r="N53" s="8"/>
      <c r="O53" s="8"/>
      <c r="P53" s="8"/>
      <c r="Q53" s="8"/>
      <c r="R53" s="8"/>
      <c r="S53" s="205"/>
      <c r="T53" s="9"/>
      <c r="U53" s="8"/>
      <c r="V53" s="9"/>
      <c r="W53" s="7"/>
      <c r="X53" s="8"/>
      <c r="Y53" s="8"/>
      <c r="Z53" s="8"/>
      <c r="AA53" s="8"/>
      <c r="AB53" s="8"/>
      <c r="AC53" s="205"/>
      <c r="AD53" s="9"/>
      <c r="AE53" s="7"/>
      <c r="AF53" s="8"/>
      <c r="AG53" s="8"/>
      <c r="AH53" s="8"/>
      <c r="AI53" s="8"/>
      <c r="AJ53" s="8"/>
      <c r="AK53" s="10"/>
      <c r="AL53" s="113"/>
      <c r="AM53" s="14"/>
      <c r="AN53" s="113"/>
      <c r="AO53" s="14"/>
      <c r="AP53" s="105"/>
      <c r="AQ53" s="109"/>
    </row>
    <row r="54" spans="3:43" x14ac:dyDescent="0.25">
      <c r="C54" s="7"/>
      <c r="D54" s="8"/>
      <c r="E54" s="8"/>
      <c r="F54" s="8"/>
      <c r="G54" s="8"/>
      <c r="H54" s="8"/>
      <c r="I54" s="8"/>
      <c r="J54" s="8"/>
      <c r="K54" s="9"/>
      <c r="L54" s="7"/>
      <c r="M54" s="8"/>
      <c r="N54" s="8"/>
      <c r="O54" s="8"/>
      <c r="P54" s="8"/>
      <c r="Q54" s="8"/>
      <c r="R54" s="8"/>
      <c r="S54" s="205"/>
      <c r="T54" s="9"/>
      <c r="U54" s="8"/>
      <c r="V54" s="9"/>
      <c r="W54" s="7"/>
      <c r="X54" s="8"/>
      <c r="Y54" s="8"/>
      <c r="Z54" s="8"/>
      <c r="AA54" s="8"/>
      <c r="AB54" s="8"/>
      <c r="AC54" s="205"/>
      <c r="AD54" s="9"/>
      <c r="AE54" s="7"/>
      <c r="AF54" s="8"/>
      <c r="AG54" s="8"/>
      <c r="AH54" s="8"/>
      <c r="AI54" s="8"/>
      <c r="AJ54" s="8"/>
      <c r="AK54" s="10"/>
      <c r="AL54" s="113"/>
      <c r="AM54" s="14"/>
      <c r="AN54" s="113"/>
      <c r="AO54" s="14"/>
      <c r="AP54" s="105"/>
      <c r="AQ54" s="109"/>
    </row>
    <row r="55" spans="3:43" x14ac:dyDescent="0.25">
      <c r="C55" s="7"/>
      <c r="D55" s="8"/>
      <c r="E55" s="8"/>
      <c r="F55" s="8"/>
      <c r="G55" s="8"/>
      <c r="H55" s="8"/>
      <c r="I55" s="8"/>
      <c r="J55" s="8"/>
      <c r="K55" s="8"/>
      <c r="L55" s="8"/>
      <c r="M55" s="8"/>
      <c r="N55" s="8"/>
      <c r="O55" s="8"/>
      <c r="P55" s="8"/>
      <c r="Q55" s="8"/>
      <c r="R55" s="8"/>
      <c r="S55" s="205"/>
      <c r="T55" s="9"/>
      <c r="U55" s="8"/>
      <c r="V55" s="8"/>
      <c r="W55" s="8"/>
      <c r="X55" s="8"/>
      <c r="Y55" s="8"/>
      <c r="Z55" s="8"/>
      <c r="AA55" s="8"/>
      <c r="AB55" s="8"/>
      <c r="AC55" s="205"/>
      <c r="AD55" s="9"/>
      <c r="AE55" s="7"/>
      <c r="AF55" s="8"/>
      <c r="AG55" s="8"/>
      <c r="AH55" s="8"/>
      <c r="AI55" s="8"/>
      <c r="AJ55" s="8"/>
      <c r="AK55" s="10"/>
      <c r="AL55" s="113"/>
      <c r="AM55" s="14"/>
      <c r="AN55" s="113"/>
      <c r="AO55" s="14"/>
      <c r="AP55" s="105"/>
      <c r="AQ55" s="109"/>
    </row>
    <row r="56" spans="3:43" x14ac:dyDescent="0.25">
      <c r="C56" s="7"/>
      <c r="D56" s="8"/>
      <c r="E56" s="8"/>
      <c r="F56" s="8"/>
      <c r="G56" s="8"/>
      <c r="H56" s="8"/>
      <c r="I56" s="8"/>
      <c r="J56" s="8"/>
      <c r="K56" s="8"/>
      <c r="L56" s="8"/>
      <c r="M56" s="8"/>
      <c r="N56" s="8"/>
      <c r="O56" s="8"/>
      <c r="P56" s="8"/>
      <c r="Q56" s="8"/>
      <c r="R56" s="8"/>
      <c r="S56" s="205"/>
      <c r="T56" s="9"/>
      <c r="U56" s="8"/>
      <c r="V56" s="8"/>
      <c r="W56" s="8"/>
      <c r="X56" s="8"/>
      <c r="Y56" s="8"/>
      <c r="Z56" s="8"/>
      <c r="AA56" s="8"/>
      <c r="AB56" s="8"/>
      <c r="AC56" s="205"/>
      <c r="AD56" s="9"/>
      <c r="AE56" s="7"/>
      <c r="AF56" s="8"/>
      <c r="AG56" s="8"/>
      <c r="AH56" s="8"/>
      <c r="AI56" s="8"/>
      <c r="AJ56" s="8"/>
      <c r="AK56" s="10"/>
      <c r="AL56" s="113"/>
      <c r="AM56" s="14"/>
      <c r="AN56" s="113"/>
      <c r="AO56" s="14"/>
      <c r="AP56" s="105"/>
      <c r="AQ56" s="109"/>
    </row>
    <row r="57" spans="3:43" x14ac:dyDescent="0.25">
      <c r="C57" s="7"/>
      <c r="D57" s="8"/>
      <c r="E57" s="8"/>
      <c r="F57" s="8"/>
      <c r="G57" s="8"/>
      <c r="H57" s="8"/>
      <c r="I57" s="8"/>
      <c r="J57" s="8"/>
      <c r="K57" s="8"/>
      <c r="L57" s="8"/>
      <c r="M57" s="8"/>
      <c r="N57" s="8"/>
      <c r="O57" s="8"/>
      <c r="P57" s="8"/>
      <c r="Q57" s="8"/>
      <c r="R57" s="8"/>
      <c r="S57" s="205"/>
      <c r="T57" s="9"/>
      <c r="U57" s="8"/>
      <c r="V57" s="8"/>
      <c r="W57" s="8"/>
      <c r="X57" s="8"/>
      <c r="Y57" s="8"/>
      <c r="Z57" s="8"/>
      <c r="AA57" s="8"/>
      <c r="AB57" s="8"/>
      <c r="AC57" s="205"/>
      <c r="AD57" s="9"/>
      <c r="AE57" s="7"/>
      <c r="AF57" s="8"/>
      <c r="AG57" s="8"/>
      <c r="AH57" s="8"/>
      <c r="AI57" s="8"/>
      <c r="AJ57" s="8"/>
      <c r="AK57" s="10"/>
      <c r="AL57" s="113"/>
      <c r="AM57" s="14"/>
      <c r="AN57" s="113"/>
      <c r="AO57" s="14"/>
      <c r="AP57" s="105"/>
      <c r="AQ57" s="109"/>
    </row>
    <row r="58" spans="3:43" x14ac:dyDescent="0.25">
      <c r="C58" s="7"/>
      <c r="D58" s="8"/>
      <c r="E58" s="8"/>
      <c r="F58" s="8"/>
      <c r="G58" s="8"/>
      <c r="H58" s="8"/>
      <c r="I58" s="8"/>
      <c r="J58" s="8"/>
      <c r="K58" s="8"/>
      <c r="L58" s="8"/>
      <c r="M58" s="8"/>
      <c r="N58" s="8"/>
      <c r="O58" s="8"/>
      <c r="P58" s="8"/>
      <c r="Q58" s="8"/>
      <c r="R58" s="8"/>
      <c r="S58" s="205"/>
      <c r="T58" s="9"/>
      <c r="U58" s="8"/>
      <c r="V58" s="8"/>
      <c r="W58" s="8"/>
      <c r="X58" s="8"/>
      <c r="Y58" s="8"/>
      <c r="Z58" s="8"/>
      <c r="AA58" s="8"/>
      <c r="AB58" s="8"/>
      <c r="AC58" s="205"/>
      <c r="AD58" s="9"/>
      <c r="AE58" s="7"/>
      <c r="AF58" s="8"/>
      <c r="AG58" s="8"/>
      <c r="AH58" s="8"/>
      <c r="AI58" s="8"/>
      <c r="AJ58" s="8"/>
      <c r="AK58" s="10"/>
      <c r="AL58" s="113"/>
      <c r="AM58" s="14"/>
      <c r="AN58" s="113"/>
      <c r="AO58" s="14"/>
      <c r="AP58" s="105"/>
      <c r="AQ58" s="109"/>
    </row>
    <row r="59" spans="3:43" x14ac:dyDescent="0.25">
      <c r="C59" s="7"/>
      <c r="D59" s="8"/>
      <c r="E59" s="8"/>
      <c r="F59" s="8"/>
      <c r="G59" s="8"/>
      <c r="H59" s="8"/>
      <c r="I59" s="8"/>
      <c r="J59" s="8"/>
      <c r="K59" s="8"/>
      <c r="L59" s="8"/>
      <c r="M59" s="8"/>
      <c r="N59" s="8"/>
      <c r="O59" s="8"/>
      <c r="P59" s="8"/>
      <c r="Q59" s="8"/>
      <c r="R59" s="8"/>
      <c r="S59" s="205"/>
      <c r="T59" s="9"/>
      <c r="U59" s="8"/>
      <c r="V59" s="8"/>
      <c r="W59" s="8"/>
      <c r="X59" s="8"/>
      <c r="Y59" s="8"/>
      <c r="Z59" s="8"/>
      <c r="AA59" s="8"/>
      <c r="AB59" s="8"/>
      <c r="AC59" s="205"/>
      <c r="AD59" s="9"/>
      <c r="AE59" s="7"/>
      <c r="AF59" s="8"/>
      <c r="AG59" s="8"/>
      <c r="AH59" s="8"/>
      <c r="AI59" s="8"/>
      <c r="AJ59" s="8"/>
      <c r="AK59" s="10"/>
      <c r="AL59" s="113"/>
      <c r="AM59" s="14"/>
      <c r="AN59" s="113"/>
      <c r="AO59" s="14"/>
      <c r="AP59" s="105"/>
      <c r="AQ59" s="109"/>
    </row>
    <row r="60" spans="3:43" x14ac:dyDescent="0.25">
      <c r="C60" s="7"/>
      <c r="D60" s="8"/>
      <c r="E60" s="8"/>
      <c r="F60" s="8"/>
      <c r="G60" s="8"/>
      <c r="H60" s="8"/>
      <c r="I60" s="8"/>
      <c r="J60" s="8"/>
      <c r="K60" s="8"/>
      <c r="L60" s="8"/>
      <c r="M60" s="8"/>
      <c r="N60" s="8"/>
      <c r="O60" s="8"/>
      <c r="P60" s="8"/>
      <c r="Q60" s="8"/>
      <c r="R60" s="8"/>
      <c r="S60" s="205"/>
      <c r="T60" s="9"/>
      <c r="U60" s="8"/>
      <c r="V60" s="8"/>
      <c r="W60" s="8"/>
      <c r="X60" s="8"/>
      <c r="Y60" s="8"/>
      <c r="Z60" s="8"/>
      <c r="AA60" s="8"/>
      <c r="AB60" s="8"/>
      <c r="AC60" s="205"/>
      <c r="AD60" s="9"/>
      <c r="AE60" s="7"/>
      <c r="AF60" s="8"/>
      <c r="AG60" s="8"/>
      <c r="AH60" s="8"/>
      <c r="AI60" s="8"/>
      <c r="AJ60" s="8"/>
      <c r="AK60" s="10"/>
      <c r="AL60" s="113"/>
      <c r="AM60" s="14"/>
      <c r="AN60" s="113"/>
      <c r="AO60" s="14"/>
      <c r="AP60" s="105"/>
      <c r="AQ60" s="109"/>
    </row>
    <row r="61" spans="3:43" x14ac:dyDescent="0.25">
      <c r="C61" s="7"/>
      <c r="D61" s="8"/>
      <c r="E61" s="8"/>
      <c r="F61" s="8"/>
      <c r="G61" s="8"/>
      <c r="H61" s="8"/>
      <c r="I61" s="8"/>
      <c r="J61" s="8"/>
      <c r="K61" s="8"/>
      <c r="L61" s="8"/>
      <c r="M61" s="8"/>
      <c r="N61" s="8"/>
      <c r="O61" s="8"/>
      <c r="P61" s="8"/>
      <c r="Q61" s="8"/>
      <c r="R61" s="8"/>
      <c r="S61" s="205"/>
      <c r="T61" s="9"/>
      <c r="U61" s="8"/>
      <c r="V61" s="8"/>
      <c r="W61" s="8"/>
      <c r="X61" s="8"/>
      <c r="Y61" s="8"/>
      <c r="Z61" s="8"/>
      <c r="AA61" s="8"/>
      <c r="AB61" s="8"/>
      <c r="AC61" s="205"/>
      <c r="AD61" s="9"/>
      <c r="AE61" s="7"/>
      <c r="AF61" s="8"/>
      <c r="AG61" s="8"/>
      <c r="AH61" s="8"/>
      <c r="AI61" s="8"/>
      <c r="AJ61" s="8"/>
      <c r="AK61" s="10"/>
      <c r="AL61" s="113"/>
      <c r="AM61" s="14"/>
      <c r="AN61" s="113"/>
      <c r="AO61" s="14"/>
      <c r="AP61" s="105"/>
      <c r="AQ61" s="109"/>
    </row>
    <row r="62" spans="3:43" x14ac:dyDescent="0.25">
      <c r="C62" s="7"/>
      <c r="D62" s="8"/>
      <c r="E62" s="8"/>
      <c r="F62" s="8"/>
      <c r="G62" s="8"/>
      <c r="H62" s="8"/>
      <c r="I62" s="8"/>
      <c r="J62" s="8"/>
      <c r="K62" s="8"/>
      <c r="L62" s="8"/>
      <c r="M62" s="8"/>
      <c r="N62" s="8"/>
      <c r="O62" s="8"/>
      <c r="P62" s="8"/>
      <c r="Q62" s="8"/>
      <c r="R62" s="8"/>
      <c r="S62" s="205"/>
      <c r="T62" s="9"/>
      <c r="U62" s="8"/>
      <c r="V62" s="8"/>
      <c r="W62" s="8"/>
      <c r="X62" s="8"/>
      <c r="Y62" s="8"/>
      <c r="Z62" s="8"/>
      <c r="AA62" s="8"/>
      <c r="AB62" s="8"/>
      <c r="AC62" s="205"/>
      <c r="AD62" s="9"/>
      <c r="AE62" s="7"/>
      <c r="AF62" s="8"/>
      <c r="AG62" s="8"/>
      <c r="AH62" s="8"/>
      <c r="AI62" s="8"/>
      <c r="AJ62" s="8"/>
      <c r="AK62" s="10"/>
      <c r="AL62" s="113"/>
      <c r="AM62" s="14"/>
      <c r="AN62" s="113"/>
      <c r="AO62" s="14"/>
      <c r="AP62" s="105"/>
      <c r="AQ62" s="109"/>
    </row>
    <row r="63" spans="3:43" x14ac:dyDescent="0.25">
      <c r="C63" s="7"/>
      <c r="D63" s="8"/>
      <c r="E63" s="8"/>
      <c r="F63" s="8"/>
      <c r="G63" s="8"/>
      <c r="H63" s="8"/>
      <c r="I63" s="8"/>
      <c r="J63" s="8"/>
      <c r="K63" s="8"/>
      <c r="L63" s="8"/>
      <c r="M63" s="8"/>
      <c r="N63" s="8"/>
      <c r="O63" s="8"/>
      <c r="P63" s="8"/>
      <c r="Q63" s="8"/>
      <c r="R63" s="8"/>
      <c r="S63" s="205"/>
      <c r="T63" s="9"/>
      <c r="U63" s="8"/>
      <c r="V63" s="8"/>
      <c r="W63" s="8"/>
      <c r="X63" s="8"/>
      <c r="Y63" s="8"/>
      <c r="Z63" s="8"/>
      <c r="AA63" s="8"/>
      <c r="AB63" s="8"/>
      <c r="AC63" s="205"/>
      <c r="AD63" s="9"/>
      <c r="AE63" s="7"/>
      <c r="AF63" s="8"/>
      <c r="AG63" s="8"/>
      <c r="AH63" s="8"/>
      <c r="AI63" s="8"/>
      <c r="AJ63" s="8"/>
      <c r="AK63" s="10"/>
      <c r="AL63" s="113"/>
      <c r="AM63" s="14"/>
      <c r="AN63" s="113"/>
      <c r="AO63" s="14"/>
      <c r="AP63" s="105"/>
      <c r="AQ63" s="109"/>
    </row>
    <row r="64" spans="3:43" x14ac:dyDescent="0.25">
      <c r="C64" s="7"/>
      <c r="D64" s="8"/>
      <c r="E64" s="8"/>
      <c r="F64" s="8"/>
      <c r="G64" s="8"/>
      <c r="H64" s="8"/>
      <c r="I64" s="8"/>
      <c r="J64" s="8"/>
      <c r="K64" s="8"/>
      <c r="L64" s="8"/>
      <c r="M64" s="8"/>
      <c r="N64" s="8"/>
      <c r="O64" s="8"/>
      <c r="P64" s="8"/>
      <c r="Q64" s="8"/>
      <c r="R64" s="8"/>
      <c r="S64" s="205"/>
      <c r="T64" s="9"/>
      <c r="U64" s="8"/>
      <c r="V64" s="8"/>
      <c r="W64" s="8"/>
      <c r="X64" s="8"/>
      <c r="Y64" s="8"/>
      <c r="Z64" s="8"/>
      <c r="AA64" s="8"/>
      <c r="AB64" s="8"/>
      <c r="AC64" s="205"/>
      <c r="AD64" s="9"/>
      <c r="AE64" s="7"/>
      <c r="AF64" s="8"/>
      <c r="AG64" s="8"/>
      <c r="AH64" s="8"/>
      <c r="AI64" s="8"/>
      <c r="AJ64" s="8"/>
      <c r="AK64" s="10"/>
      <c r="AL64" s="113"/>
      <c r="AM64" s="14"/>
      <c r="AN64" s="113"/>
      <c r="AO64" s="14"/>
      <c r="AP64" s="105"/>
      <c r="AQ64" s="109"/>
    </row>
    <row r="65" spans="3:43" x14ac:dyDescent="0.25">
      <c r="C65" s="7"/>
      <c r="D65" s="8"/>
      <c r="E65" s="8"/>
      <c r="F65" s="8"/>
      <c r="G65" s="8"/>
      <c r="H65" s="8"/>
      <c r="I65" s="8"/>
      <c r="J65" s="8"/>
      <c r="K65" s="8"/>
      <c r="L65" s="8"/>
      <c r="M65" s="8"/>
      <c r="N65" s="8"/>
      <c r="O65" s="8"/>
      <c r="P65" s="8"/>
      <c r="Q65" s="8"/>
      <c r="R65" s="8"/>
      <c r="S65" s="205"/>
      <c r="T65" s="9"/>
      <c r="U65" s="8"/>
      <c r="V65" s="8"/>
      <c r="W65" s="8"/>
      <c r="X65" s="8"/>
      <c r="Y65" s="8"/>
      <c r="Z65" s="8"/>
      <c r="AA65" s="8"/>
      <c r="AB65" s="8"/>
      <c r="AC65" s="205"/>
      <c r="AD65" s="9"/>
      <c r="AE65" s="7"/>
      <c r="AF65" s="8"/>
      <c r="AG65" s="8"/>
      <c r="AH65" s="8"/>
      <c r="AI65" s="8"/>
      <c r="AJ65" s="8"/>
      <c r="AK65" s="10"/>
      <c r="AL65" s="113"/>
      <c r="AM65" s="14"/>
      <c r="AN65" s="113"/>
      <c r="AO65" s="14"/>
      <c r="AP65" s="105"/>
      <c r="AQ65" s="109"/>
    </row>
    <row r="66" spans="3:43" x14ac:dyDescent="0.25">
      <c r="C66" s="7"/>
      <c r="D66" s="8"/>
      <c r="E66" s="8"/>
      <c r="F66" s="8"/>
      <c r="G66" s="8"/>
      <c r="H66" s="8"/>
      <c r="I66" s="8"/>
      <c r="J66" s="8"/>
      <c r="K66" s="8"/>
      <c r="L66" s="8"/>
      <c r="M66" s="8"/>
      <c r="N66" s="8"/>
      <c r="O66" s="8"/>
      <c r="P66" s="8"/>
      <c r="Q66" s="8"/>
      <c r="R66" s="8"/>
      <c r="S66" s="205"/>
      <c r="T66" s="9"/>
      <c r="U66" s="8"/>
      <c r="V66" s="8"/>
      <c r="W66" s="8"/>
      <c r="X66" s="8"/>
      <c r="Y66" s="8"/>
      <c r="Z66" s="8"/>
      <c r="AA66" s="8"/>
      <c r="AB66" s="8"/>
      <c r="AC66" s="205"/>
      <c r="AD66" s="9"/>
      <c r="AE66" s="7"/>
      <c r="AF66" s="8"/>
      <c r="AG66" s="8"/>
      <c r="AH66" s="8"/>
      <c r="AI66" s="8"/>
      <c r="AJ66" s="8"/>
      <c r="AK66" s="10"/>
      <c r="AL66" s="113"/>
      <c r="AM66" s="14"/>
      <c r="AN66" s="113"/>
      <c r="AO66" s="14"/>
      <c r="AP66" s="105"/>
      <c r="AQ66" s="109"/>
    </row>
    <row r="67" spans="3:43" x14ac:dyDescent="0.25">
      <c r="C67" s="7"/>
      <c r="D67" s="8"/>
      <c r="E67" s="8"/>
      <c r="F67" s="8"/>
      <c r="G67" s="8"/>
      <c r="H67" s="8"/>
      <c r="I67" s="8"/>
      <c r="J67" s="8"/>
      <c r="K67" s="8"/>
      <c r="L67" s="8"/>
      <c r="M67" s="8"/>
      <c r="N67" s="8"/>
      <c r="O67" s="8"/>
      <c r="P67" s="8"/>
      <c r="Q67" s="8"/>
      <c r="R67" s="8"/>
      <c r="S67" s="205"/>
      <c r="T67" s="9"/>
      <c r="U67" s="8"/>
      <c r="V67" s="8"/>
      <c r="W67" s="8"/>
      <c r="X67" s="8"/>
      <c r="Y67" s="8"/>
      <c r="Z67" s="8"/>
      <c r="AA67" s="8"/>
      <c r="AB67" s="8"/>
      <c r="AC67" s="205"/>
      <c r="AD67" s="9"/>
      <c r="AE67" s="7"/>
      <c r="AF67" s="8"/>
      <c r="AG67" s="8"/>
      <c r="AH67" s="8"/>
      <c r="AI67" s="8"/>
      <c r="AJ67" s="8"/>
      <c r="AK67" s="10"/>
      <c r="AL67" s="113"/>
      <c r="AM67" s="14"/>
      <c r="AN67" s="113"/>
      <c r="AO67" s="14"/>
      <c r="AP67" s="105"/>
      <c r="AQ67" s="109"/>
    </row>
    <row r="68" spans="3:43" x14ac:dyDescent="0.25">
      <c r="C68" s="7"/>
      <c r="D68" s="8"/>
      <c r="E68" s="8"/>
      <c r="F68" s="8"/>
      <c r="G68" s="8"/>
      <c r="H68" s="8"/>
      <c r="I68" s="8"/>
      <c r="J68" s="8"/>
      <c r="K68" s="8"/>
      <c r="L68" s="8"/>
      <c r="M68" s="8"/>
      <c r="N68" s="8"/>
      <c r="O68" s="8"/>
      <c r="P68" s="8"/>
      <c r="Q68" s="8"/>
      <c r="R68" s="8"/>
      <c r="S68" s="205"/>
      <c r="T68" s="9"/>
      <c r="U68" s="8"/>
      <c r="V68" s="8"/>
      <c r="W68" s="8"/>
      <c r="X68" s="8"/>
      <c r="Y68" s="8"/>
      <c r="Z68" s="8"/>
      <c r="AA68" s="8"/>
      <c r="AB68" s="8"/>
      <c r="AC68" s="205"/>
      <c r="AD68" s="9"/>
      <c r="AE68" s="7"/>
      <c r="AF68" s="8"/>
      <c r="AG68" s="8"/>
      <c r="AH68" s="8"/>
      <c r="AI68" s="8"/>
      <c r="AJ68" s="8"/>
      <c r="AK68" s="10"/>
      <c r="AL68" s="113"/>
      <c r="AM68" s="14"/>
      <c r="AN68" s="113"/>
      <c r="AO68" s="14"/>
      <c r="AP68" s="105"/>
      <c r="AQ68" s="109"/>
    </row>
    <row r="69" spans="3:43" x14ac:dyDescent="0.25">
      <c r="C69" s="7"/>
      <c r="D69" s="8"/>
      <c r="E69" s="8"/>
      <c r="F69" s="8"/>
      <c r="G69" s="8"/>
      <c r="H69" s="8"/>
      <c r="I69" s="8"/>
      <c r="J69" s="8"/>
      <c r="K69" s="8"/>
      <c r="L69" s="8"/>
      <c r="M69" s="8"/>
      <c r="N69" s="8"/>
      <c r="O69" s="8"/>
      <c r="P69" s="8"/>
      <c r="Q69" s="8"/>
      <c r="R69" s="8"/>
      <c r="S69" s="205"/>
      <c r="T69" s="9"/>
      <c r="U69" s="8"/>
      <c r="V69" s="8"/>
      <c r="W69" s="8"/>
      <c r="X69" s="8"/>
      <c r="Y69" s="8"/>
      <c r="Z69" s="8"/>
      <c r="AA69" s="8"/>
      <c r="AB69" s="8"/>
      <c r="AC69" s="205"/>
      <c r="AD69" s="9"/>
      <c r="AE69" s="7"/>
      <c r="AF69" s="8"/>
      <c r="AG69" s="8"/>
      <c r="AH69" s="8"/>
      <c r="AI69" s="8"/>
      <c r="AJ69" s="8"/>
      <c r="AK69" s="10"/>
      <c r="AL69" s="113"/>
      <c r="AM69" s="14"/>
      <c r="AN69" s="113"/>
      <c r="AO69" s="14"/>
      <c r="AP69" s="105"/>
      <c r="AQ69" s="109"/>
    </row>
    <row r="70" spans="3:43" x14ac:dyDescent="0.25">
      <c r="C70" s="7"/>
      <c r="D70" s="8"/>
      <c r="E70" s="8"/>
      <c r="F70" s="8"/>
      <c r="G70" s="8"/>
      <c r="H70" s="8"/>
      <c r="I70" s="8"/>
      <c r="J70" s="8"/>
      <c r="K70" s="8"/>
      <c r="L70" s="8"/>
      <c r="M70" s="8"/>
      <c r="N70" s="8"/>
      <c r="O70" s="8"/>
      <c r="P70" s="8"/>
      <c r="Q70" s="8"/>
      <c r="R70" s="8"/>
      <c r="S70" s="205"/>
      <c r="T70" s="9"/>
      <c r="U70" s="8"/>
      <c r="V70" s="8"/>
      <c r="W70" s="8"/>
      <c r="X70" s="8"/>
      <c r="Y70" s="8"/>
      <c r="Z70" s="8"/>
      <c r="AA70" s="8"/>
      <c r="AB70" s="8"/>
      <c r="AC70" s="205"/>
      <c r="AD70" s="9"/>
      <c r="AE70" s="7"/>
      <c r="AF70" s="8"/>
      <c r="AG70" s="8"/>
      <c r="AH70" s="8"/>
      <c r="AI70" s="8"/>
      <c r="AJ70" s="8"/>
      <c r="AK70" s="10"/>
      <c r="AL70" s="113"/>
      <c r="AM70" s="14"/>
      <c r="AN70" s="113"/>
      <c r="AO70" s="14"/>
      <c r="AP70" s="105"/>
      <c r="AQ70" s="109"/>
    </row>
    <row r="71" spans="3:43" x14ac:dyDescent="0.25">
      <c r="C71" s="7"/>
      <c r="D71" s="8"/>
      <c r="E71" s="8"/>
      <c r="F71" s="8"/>
      <c r="G71" s="8"/>
      <c r="H71" s="8"/>
      <c r="I71" s="8"/>
      <c r="J71" s="8"/>
      <c r="K71" s="8"/>
      <c r="L71" s="8"/>
      <c r="M71" s="8"/>
      <c r="N71" s="8"/>
      <c r="O71" s="8"/>
      <c r="P71" s="8"/>
      <c r="Q71" s="8"/>
      <c r="R71" s="8"/>
      <c r="S71" s="205"/>
      <c r="T71" s="9"/>
      <c r="U71" s="8"/>
      <c r="V71" s="8"/>
      <c r="W71" s="8"/>
      <c r="X71" s="8"/>
      <c r="Y71" s="8"/>
      <c r="Z71" s="8"/>
      <c r="AA71" s="8"/>
      <c r="AB71" s="8"/>
      <c r="AC71" s="205"/>
      <c r="AD71" s="9"/>
      <c r="AE71" s="7"/>
      <c r="AF71" s="8"/>
      <c r="AG71" s="8"/>
      <c r="AH71" s="8"/>
      <c r="AI71" s="8"/>
      <c r="AJ71" s="8"/>
      <c r="AK71" s="10"/>
      <c r="AL71" s="113"/>
      <c r="AM71" s="14"/>
      <c r="AN71" s="113"/>
      <c r="AO71" s="14"/>
      <c r="AP71" s="105"/>
      <c r="AQ71" s="109"/>
    </row>
    <row r="72" spans="3:43" x14ac:dyDescent="0.25">
      <c r="C72" s="7"/>
      <c r="D72" s="8"/>
      <c r="E72" s="8"/>
      <c r="F72" s="8"/>
      <c r="G72" s="8"/>
      <c r="H72" s="8"/>
      <c r="I72" s="8"/>
      <c r="J72" s="8"/>
      <c r="K72" s="8"/>
      <c r="L72" s="8"/>
      <c r="M72" s="8"/>
      <c r="N72" s="8"/>
      <c r="O72" s="8"/>
      <c r="P72" s="8"/>
      <c r="Q72" s="8"/>
      <c r="R72" s="8"/>
      <c r="S72" s="205"/>
      <c r="T72" s="9"/>
      <c r="U72" s="8"/>
      <c r="V72" s="8"/>
      <c r="W72" s="8"/>
      <c r="X72" s="8"/>
      <c r="Y72" s="8"/>
      <c r="Z72" s="8"/>
      <c r="AA72" s="8"/>
      <c r="AB72" s="8"/>
      <c r="AC72" s="205"/>
      <c r="AD72" s="9"/>
      <c r="AE72" s="7"/>
      <c r="AF72" s="8"/>
      <c r="AG72" s="8"/>
      <c r="AH72" s="8"/>
      <c r="AI72" s="8"/>
      <c r="AJ72" s="8"/>
      <c r="AK72" s="10"/>
      <c r="AL72" s="113"/>
      <c r="AM72" s="14"/>
      <c r="AN72" s="113"/>
      <c r="AO72" s="14"/>
      <c r="AP72" s="105"/>
      <c r="AQ72" s="109"/>
    </row>
    <row r="73" spans="3:43" x14ac:dyDescent="0.25">
      <c r="C73" s="7"/>
      <c r="D73" s="8"/>
      <c r="E73" s="8"/>
      <c r="F73" s="8"/>
      <c r="G73" s="8"/>
      <c r="H73" s="8"/>
      <c r="I73" s="8"/>
      <c r="J73" s="8"/>
      <c r="K73" s="8"/>
      <c r="L73" s="8"/>
      <c r="M73" s="8"/>
      <c r="N73" s="8"/>
      <c r="O73" s="8"/>
      <c r="P73" s="8"/>
      <c r="Q73" s="8"/>
      <c r="R73" s="8"/>
      <c r="S73" s="205"/>
      <c r="T73" s="9"/>
      <c r="U73" s="8"/>
      <c r="V73" s="8"/>
      <c r="W73" s="8"/>
      <c r="X73" s="8"/>
      <c r="Y73" s="8"/>
      <c r="Z73" s="8"/>
      <c r="AA73" s="8"/>
      <c r="AB73" s="8"/>
      <c r="AC73" s="205"/>
      <c r="AD73" s="9"/>
      <c r="AE73" s="7"/>
      <c r="AF73" s="8"/>
      <c r="AG73" s="8"/>
      <c r="AH73" s="8"/>
      <c r="AI73" s="8"/>
      <c r="AJ73" s="8"/>
      <c r="AK73" s="10"/>
      <c r="AL73" s="113"/>
      <c r="AM73" s="14"/>
      <c r="AN73" s="113"/>
      <c r="AO73" s="14"/>
      <c r="AP73" s="105"/>
      <c r="AQ73" s="109"/>
    </row>
    <row r="74" spans="3:43" x14ac:dyDescent="0.25">
      <c r="C74" s="7"/>
      <c r="D74" s="8"/>
      <c r="E74" s="8"/>
      <c r="F74" s="8"/>
      <c r="G74" s="8"/>
      <c r="H74" s="8"/>
      <c r="I74" s="8"/>
      <c r="J74" s="8"/>
      <c r="K74" s="8"/>
      <c r="L74" s="8"/>
      <c r="M74" s="8"/>
      <c r="N74" s="8"/>
      <c r="O74" s="8"/>
      <c r="P74" s="8"/>
      <c r="Q74" s="8"/>
      <c r="R74" s="8"/>
      <c r="S74" s="205"/>
      <c r="T74" s="9"/>
      <c r="U74" s="8"/>
      <c r="V74" s="8"/>
      <c r="W74" s="8"/>
      <c r="X74" s="8"/>
      <c r="Y74" s="8"/>
      <c r="Z74" s="8"/>
      <c r="AA74" s="8"/>
      <c r="AB74" s="8"/>
      <c r="AC74" s="205"/>
      <c r="AD74" s="9"/>
      <c r="AE74" s="7"/>
      <c r="AF74" s="8"/>
      <c r="AG74" s="8"/>
      <c r="AH74" s="8"/>
      <c r="AI74" s="8"/>
      <c r="AJ74" s="8"/>
      <c r="AK74" s="10"/>
      <c r="AL74" s="113"/>
      <c r="AM74" s="14"/>
      <c r="AN74" s="113"/>
      <c r="AO74" s="14"/>
      <c r="AP74" s="105"/>
      <c r="AQ74" s="109"/>
    </row>
    <row r="75" spans="3:43" x14ac:dyDescent="0.25">
      <c r="C75" s="7"/>
      <c r="D75" s="8"/>
      <c r="E75" s="8"/>
      <c r="F75" s="8"/>
      <c r="G75" s="8"/>
      <c r="H75" s="8"/>
      <c r="I75" s="8"/>
      <c r="J75" s="8"/>
      <c r="K75" s="8"/>
      <c r="L75" s="8"/>
      <c r="M75" s="8"/>
      <c r="N75" s="8"/>
      <c r="O75" s="8"/>
      <c r="P75" s="8"/>
      <c r="Q75" s="8"/>
      <c r="R75" s="8"/>
      <c r="S75" s="205"/>
      <c r="T75" s="9"/>
      <c r="U75" s="8"/>
      <c r="V75" s="8"/>
      <c r="W75" s="8"/>
      <c r="X75" s="8"/>
      <c r="Y75" s="8"/>
      <c r="Z75" s="8"/>
      <c r="AA75" s="8"/>
      <c r="AB75" s="8"/>
      <c r="AC75" s="205"/>
      <c r="AD75" s="9"/>
      <c r="AE75" s="7"/>
      <c r="AF75" s="8"/>
      <c r="AG75" s="8"/>
      <c r="AH75" s="8"/>
      <c r="AI75" s="8"/>
      <c r="AJ75" s="8"/>
      <c r="AK75" s="10"/>
      <c r="AL75" s="113"/>
      <c r="AM75" s="14"/>
      <c r="AN75" s="113"/>
      <c r="AO75" s="14"/>
      <c r="AP75" s="105"/>
      <c r="AQ75" s="109"/>
    </row>
    <row r="76" spans="3:43" x14ac:dyDescent="0.25">
      <c r="C76" s="7"/>
      <c r="D76" s="8"/>
      <c r="E76" s="8"/>
      <c r="F76" s="8"/>
      <c r="G76" s="8"/>
      <c r="H76" s="8"/>
      <c r="I76" s="8"/>
      <c r="J76" s="8"/>
      <c r="K76" s="8"/>
      <c r="L76" s="8"/>
      <c r="M76" s="8"/>
      <c r="N76" s="8"/>
      <c r="O76" s="8"/>
      <c r="P76" s="8"/>
      <c r="Q76" s="8"/>
      <c r="R76" s="8"/>
      <c r="S76" s="205"/>
      <c r="T76" s="9"/>
      <c r="U76" s="8"/>
      <c r="V76" s="8"/>
      <c r="W76" s="8"/>
      <c r="X76" s="8"/>
      <c r="Y76" s="8"/>
      <c r="Z76" s="8"/>
      <c r="AA76" s="8"/>
      <c r="AB76" s="8"/>
      <c r="AC76" s="205"/>
      <c r="AD76" s="9"/>
      <c r="AE76" s="7"/>
      <c r="AF76" s="8"/>
      <c r="AG76" s="8"/>
      <c r="AH76" s="8"/>
      <c r="AI76" s="8"/>
      <c r="AJ76" s="8"/>
      <c r="AK76" s="10"/>
      <c r="AL76" s="113"/>
      <c r="AM76" s="14"/>
      <c r="AN76" s="113"/>
      <c r="AO76" s="14"/>
      <c r="AP76" s="105"/>
      <c r="AQ76" s="109"/>
    </row>
    <row r="77" spans="3:43" x14ac:dyDescent="0.25">
      <c r="C77" s="7"/>
      <c r="D77" s="8"/>
      <c r="E77" s="8"/>
      <c r="F77" s="8"/>
      <c r="G77" s="8"/>
      <c r="H77" s="8"/>
      <c r="I77" s="8"/>
      <c r="J77" s="8"/>
      <c r="K77" s="8"/>
      <c r="L77" s="8"/>
      <c r="M77" s="8"/>
      <c r="N77" s="8"/>
      <c r="O77" s="8"/>
      <c r="P77" s="8"/>
      <c r="Q77" s="8"/>
      <c r="R77" s="8"/>
      <c r="S77" s="205"/>
      <c r="T77" s="9"/>
      <c r="U77" s="8"/>
      <c r="V77" s="8"/>
      <c r="W77" s="8"/>
      <c r="X77" s="8"/>
      <c r="Y77" s="8"/>
      <c r="Z77" s="8"/>
      <c r="AA77" s="8"/>
      <c r="AB77" s="8"/>
      <c r="AC77" s="205"/>
      <c r="AD77" s="9"/>
      <c r="AE77" s="7"/>
      <c r="AF77" s="8"/>
      <c r="AG77" s="8"/>
      <c r="AH77" s="8"/>
      <c r="AI77" s="8"/>
      <c r="AJ77" s="8"/>
      <c r="AK77" s="10"/>
      <c r="AL77" s="113"/>
      <c r="AM77" s="14"/>
      <c r="AN77" s="113"/>
      <c r="AO77" s="14"/>
      <c r="AP77" s="105"/>
      <c r="AQ77" s="109"/>
    </row>
    <row r="78" spans="3:43" x14ac:dyDescent="0.25">
      <c r="C78" s="7"/>
      <c r="D78" s="8"/>
      <c r="E78" s="8"/>
      <c r="F78" s="8"/>
      <c r="G78" s="8"/>
      <c r="H78" s="8"/>
      <c r="I78" s="8"/>
      <c r="J78" s="8"/>
      <c r="K78" s="8"/>
      <c r="L78" s="8"/>
      <c r="M78" s="8"/>
      <c r="N78" s="8"/>
      <c r="O78" s="8"/>
      <c r="P78" s="8"/>
      <c r="Q78" s="8"/>
      <c r="R78" s="8"/>
      <c r="S78" s="205"/>
      <c r="T78" s="9"/>
      <c r="U78" s="8"/>
      <c r="V78" s="8"/>
      <c r="W78" s="8"/>
      <c r="X78" s="8"/>
      <c r="Y78" s="8"/>
      <c r="Z78" s="8"/>
      <c r="AA78" s="8"/>
      <c r="AB78" s="8"/>
      <c r="AC78" s="205"/>
      <c r="AD78" s="9"/>
      <c r="AE78" s="7"/>
      <c r="AF78" s="8"/>
      <c r="AG78" s="8"/>
      <c r="AH78" s="8"/>
      <c r="AI78" s="8"/>
      <c r="AJ78" s="8"/>
      <c r="AK78" s="10"/>
      <c r="AL78" s="113"/>
      <c r="AM78" s="14"/>
      <c r="AN78" s="113"/>
      <c r="AO78" s="14"/>
      <c r="AP78" s="105"/>
      <c r="AQ78" s="109"/>
    </row>
    <row r="79" spans="3:43" x14ac:dyDescent="0.25">
      <c r="C79" s="7"/>
      <c r="D79" s="8"/>
      <c r="E79" s="8"/>
      <c r="F79" s="8"/>
      <c r="G79" s="8"/>
      <c r="H79" s="8"/>
      <c r="I79" s="8"/>
      <c r="J79" s="8"/>
      <c r="K79" s="8"/>
      <c r="L79" s="8"/>
      <c r="M79" s="8"/>
      <c r="N79" s="8"/>
      <c r="O79" s="8"/>
      <c r="P79" s="8"/>
      <c r="Q79" s="8"/>
      <c r="R79" s="8"/>
      <c r="S79" s="205"/>
      <c r="T79" s="9"/>
      <c r="U79" s="8"/>
      <c r="V79" s="8"/>
      <c r="W79" s="8"/>
      <c r="X79" s="8"/>
      <c r="Y79" s="8"/>
      <c r="Z79" s="8"/>
      <c r="AA79" s="8"/>
      <c r="AB79" s="8"/>
      <c r="AC79" s="205"/>
      <c r="AD79" s="9"/>
      <c r="AE79" s="7"/>
      <c r="AF79" s="8"/>
      <c r="AG79" s="8"/>
      <c r="AH79" s="8"/>
      <c r="AI79" s="8"/>
      <c r="AJ79" s="8"/>
      <c r="AK79" s="10"/>
      <c r="AL79" s="113"/>
      <c r="AM79" s="14"/>
      <c r="AN79" s="113"/>
      <c r="AO79" s="14"/>
      <c r="AP79" s="105"/>
      <c r="AQ79" s="109"/>
    </row>
    <row r="80" spans="3:43" x14ac:dyDescent="0.25">
      <c r="C80" s="7"/>
      <c r="D80" s="8"/>
      <c r="E80" s="8"/>
      <c r="F80" s="8"/>
      <c r="G80" s="8"/>
      <c r="H80" s="8"/>
      <c r="I80" s="8"/>
      <c r="J80" s="8"/>
      <c r="K80" s="8"/>
      <c r="L80" s="8"/>
      <c r="M80" s="8"/>
      <c r="N80" s="8"/>
      <c r="O80" s="8"/>
      <c r="P80" s="8"/>
      <c r="Q80" s="8"/>
      <c r="R80" s="8"/>
      <c r="S80" s="205"/>
      <c r="T80" s="9"/>
      <c r="U80" s="8"/>
      <c r="V80" s="8"/>
      <c r="W80" s="8"/>
      <c r="X80" s="8"/>
      <c r="Y80" s="8"/>
      <c r="Z80" s="8"/>
      <c r="AA80" s="8"/>
      <c r="AB80" s="8"/>
      <c r="AC80" s="205"/>
      <c r="AD80" s="9"/>
      <c r="AE80" s="7"/>
      <c r="AF80" s="8"/>
      <c r="AG80" s="8"/>
      <c r="AH80" s="8"/>
      <c r="AI80" s="8"/>
      <c r="AJ80" s="8"/>
      <c r="AK80" s="10"/>
      <c r="AL80" s="113"/>
      <c r="AM80" s="14"/>
      <c r="AN80" s="113"/>
      <c r="AO80" s="14"/>
      <c r="AP80" s="105"/>
      <c r="AQ80" s="109"/>
    </row>
    <row r="81" spans="3:43" x14ac:dyDescent="0.25">
      <c r="C81" s="7"/>
      <c r="D81" s="8"/>
      <c r="E81" s="8"/>
      <c r="F81" s="8"/>
      <c r="G81" s="8"/>
      <c r="H81" s="8"/>
      <c r="I81" s="8"/>
      <c r="J81" s="8"/>
      <c r="K81" s="8"/>
      <c r="L81" s="8"/>
      <c r="M81" s="8"/>
      <c r="N81" s="8"/>
      <c r="O81" s="8"/>
      <c r="P81" s="8"/>
      <c r="Q81" s="8"/>
      <c r="R81" s="8"/>
      <c r="S81" s="205"/>
      <c r="T81" s="9"/>
      <c r="U81" s="8"/>
      <c r="V81" s="8"/>
      <c r="W81" s="8"/>
      <c r="X81" s="8"/>
      <c r="Y81" s="8"/>
      <c r="Z81" s="8"/>
      <c r="AA81" s="8"/>
      <c r="AB81" s="8"/>
      <c r="AC81" s="205"/>
      <c r="AD81" s="9"/>
      <c r="AE81" s="7"/>
      <c r="AF81" s="8"/>
      <c r="AG81" s="8"/>
      <c r="AH81" s="8"/>
      <c r="AI81" s="8"/>
      <c r="AJ81" s="8"/>
      <c r="AK81" s="10"/>
      <c r="AL81" s="113"/>
      <c r="AM81" s="14"/>
      <c r="AN81" s="113"/>
      <c r="AO81" s="14"/>
      <c r="AP81" s="105"/>
      <c r="AQ81" s="109"/>
    </row>
    <row r="82" spans="3:43" x14ac:dyDescent="0.25">
      <c r="C82" s="7"/>
      <c r="D82" s="8"/>
      <c r="E82" s="8"/>
      <c r="F82" s="8"/>
      <c r="G82" s="8"/>
      <c r="H82" s="8"/>
      <c r="I82" s="8"/>
      <c r="J82" s="8"/>
      <c r="K82" s="8"/>
      <c r="L82" s="8"/>
      <c r="M82" s="8"/>
      <c r="N82" s="8"/>
      <c r="O82" s="8"/>
      <c r="P82" s="8"/>
      <c r="Q82" s="8"/>
      <c r="R82" s="8"/>
      <c r="S82" s="205"/>
      <c r="T82" s="9"/>
      <c r="U82" s="8"/>
      <c r="V82" s="8"/>
      <c r="W82" s="8"/>
      <c r="X82" s="8"/>
      <c r="Y82" s="8"/>
      <c r="Z82" s="8"/>
      <c r="AA82" s="8"/>
      <c r="AB82" s="8"/>
      <c r="AC82" s="205"/>
      <c r="AD82" s="9"/>
      <c r="AE82" s="7"/>
      <c r="AF82" s="8"/>
      <c r="AG82" s="8"/>
      <c r="AH82" s="8"/>
      <c r="AI82" s="8"/>
      <c r="AJ82" s="8"/>
      <c r="AK82" s="10"/>
      <c r="AL82" s="113"/>
      <c r="AM82" s="14"/>
      <c r="AN82" s="113"/>
      <c r="AO82" s="14"/>
      <c r="AP82" s="105"/>
      <c r="AQ82" s="109"/>
    </row>
    <row r="83" spans="3:43" x14ac:dyDescent="0.25">
      <c r="C83" s="7"/>
      <c r="D83" s="8"/>
      <c r="E83" s="8"/>
      <c r="F83" s="8"/>
      <c r="G83" s="8"/>
      <c r="H83" s="8"/>
      <c r="I83" s="8"/>
      <c r="J83" s="8"/>
      <c r="K83" s="8"/>
      <c r="L83" s="8"/>
      <c r="M83" s="8"/>
      <c r="N83" s="8"/>
      <c r="O83" s="8"/>
      <c r="P83" s="8"/>
      <c r="Q83" s="8"/>
      <c r="R83" s="8"/>
      <c r="S83" s="205"/>
      <c r="T83" s="9"/>
      <c r="U83" s="8"/>
      <c r="V83" s="8"/>
      <c r="W83" s="8"/>
      <c r="X83" s="8"/>
      <c r="Y83" s="8"/>
      <c r="Z83" s="8"/>
      <c r="AA83" s="8"/>
      <c r="AB83" s="8"/>
      <c r="AC83" s="205"/>
      <c r="AD83" s="9"/>
      <c r="AE83" s="7"/>
      <c r="AF83" s="8"/>
      <c r="AG83" s="8"/>
      <c r="AH83" s="8"/>
      <c r="AI83" s="8"/>
      <c r="AJ83" s="8"/>
      <c r="AK83" s="10"/>
      <c r="AL83" s="113"/>
      <c r="AM83" s="14"/>
      <c r="AN83" s="113"/>
      <c r="AO83" s="14"/>
      <c r="AP83" s="105"/>
      <c r="AQ83" s="109"/>
    </row>
    <row r="84" spans="3:43" x14ac:dyDescent="0.25">
      <c r="C84" s="7"/>
      <c r="D84" s="8"/>
      <c r="E84" s="8"/>
      <c r="F84" s="8"/>
      <c r="G84" s="8"/>
      <c r="H84" s="8"/>
      <c r="I84" s="8"/>
      <c r="J84" s="8"/>
      <c r="K84" s="8"/>
      <c r="L84" s="8"/>
      <c r="M84" s="8"/>
      <c r="N84" s="8"/>
      <c r="O84" s="8"/>
      <c r="P84" s="8"/>
      <c r="Q84" s="8"/>
      <c r="R84" s="8"/>
      <c r="S84" s="205"/>
      <c r="T84" s="9"/>
      <c r="U84" s="8"/>
      <c r="V84" s="8"/>
      <c r="W84" s="8"/>
      <c r="X84" s="8"/>
      <c r="Y84" s="8"/>
      <c r="Z84" s="8"/>
      <c r="AA84" s="8"/>
      <c r="AB84" s="8"/>
      <c r="AC84" s="205"/>
      <c r="AD84" s="9"/>
      <c r="AE84" s="7"/>
      <c r="AF84" s="8"/>
      <c r="AG84" s="8"/>
      <c r="AH84" s="8"/>
      <c r="AI84" s="8"/>
      <c r="AJ84" s="8"/>
      <c r="AK84" s="10"/>
      <c r="AL84" s="113"/>
      <c r="AM84" s="14"/>
      <c r="AN84" s="113"/>
      <c r="AO84" s="14"/>
      <c r="AP84" s="105"/>
      <c r="AQ84" s="109"/>
    </row>
    <row r="85" spans="3:43" x14ac:dyDescent="0.25">
      <c r="C85" s="7"/>
      <c r="D85" s="8"/>
      <c r="E85" s="8"/>
      <c r="F85" s="8"/>
      <c r="G85" s="8"/>
      <c r="H85" s="8"/>
      <c r="I85" s="8"/>
      <c r="J85" s="8"/>
      <c r="K85" s="8"/>
      <c r="L85" s="8"/>
      <c r="M85" s="8"/>
      <c r="N85" s="8"/>
      <c r="O85" s="8"/>
      <c r="P85" s="8"/>
      <c r="Q85" s="8"/>
      <c r="R85" s="8"/>
      <c r="S85" s="205"/>
      <c r="T85" s="9"/>
      <c r="U85" s="8"/>
      <c r="V85" s="8"/>
      <c r="W85" s="8"/>
      <c r="X85" s="8"/>
      <c r="Y85" s="8"/>
      <c r="Z85" s="8"/>
      <c r="AA85" s="8"/>
      <c r="AB85" s="8"/>
      <c r="AC85" s="205"/>
      <c r="AD85" s="9"/>
      <c r="AE85" s="7"/>
      <c r="AF85" s="8"/>
      <c r="AG85" s="8"/>
      <c r="AH85" s="8"/>
      <c r="AI85" s="8"/>
      <c r="AJ85" s="8"/>
      <c r="AK85" s="10"/>
      <c r="AL85" s="113"/>
      <c r="AM85" s="14"/>
      <c r="AN85" s="113"/>
      <c r="AO85" s="14"/>
      <c r="AP85" s="105"/>
      <c r="AQ85" s="109"/>
    </row>
    <row r="86" spans="3:43" x14ac:dyDescent="0.25">
      <c r="C86" s="7"/>
      <c r="D86" s="8"/>
      <c r="E86" s="8"/>
      <c r="F86" s="8"/>
      <c r="G86" s="8"/>
      <c r="H86" s="8"/>
      <c r="I86" s="8"/>
      <c r="J86" s="8"/>
      <c r="K86" s="8"/>
      <c r="L86" s="8"/>
      <c r="M86" s="8"/>
      <c r="N86" s="8"/>
      <c r="O86" s="8"/>
      <c r="P86" s="8"/>
      <c r="Q86" s="8"/>
      <c r="R86" s="8"/>
      <c r="S86" s="205"/>
      <c r="T86" s="9"/>
      <c r="U86" s="8"/>
      <c r="V86" s="8"/>
      <c r="W86" s="8"/>
      <c r="X86" s="8"/>
      <c r="Y86" s="8"/>
      <c r="Z86" s="8"/>
      <c r="AA86" s="8"/>
      <c r="AB86" s="8"/>
      <c r="AC86" s="205"/>
      <c r="AD86" s="9"/>
      <c r="AE86" s="7"/>
      <c r="AF86" s="8"/>
      <c r="AG86" s="8"/>
      <c r="AH86" s="8"/>
      <c r="AI86" s="8"/>
      <c r="AJ86" s="8"/>
      <c r="AK86" s="10"/>
      <c r="AL86" s="113"/>
      <c r="AM86" s="14"/>
      <c r="AN86" s="113"/>
      <c r="AO86" s="14"/>
      <c r="AP86" s="105"/>
      <c r="AQ86" s="109"/>
    </row>
    <row r="87" spans="3:43" x14ac:dyDescent="0.25">
      <c r="C87" s="7"/>
      <c r="D87" s="8"/>
      <c r="E87" s="8"/>
      <c r="F87" s="8"/>
      <c r="G87" s="8"/>
      <c r="H87" s="8"/>
      <c r="I87" s="8"/>
      <c r="J87" s="8"/>
      <c r="K87" s="8"/>
      <c r="L87" s="8"/>
      <c r="M87" s="8"/>
      <c r="N87" s="8"/>
      <c r="O87" s="8"/>
      <c r="P87" s="8"/>
      <c r="Q87" s="8"/>
      <c r="R87" s="8"/>
      <c r="S87" s="205"/>
      <c r="T87" s="9"/>
      <c r="U87" s="8"/>
      <c r="V87" s="8"/>
      <c r="W87" s="8"/>
      <c r="X87" s="8"/>
      <c r="Y87" s="8"/>
      <c r="Z87" s="8"/>
      <c r="AA87" s="8"/>
      <c r="AB87" s="8"/>
      <c r="AC87" s="205"/>
      <c r="AD87" s="9"/>
      <c r="AE87" s="7"/>
      <c r="AF87" s="8"/>
      <c r="AG87" s="8"/>
      <c r="AH87" s="8"/>
      <c r="AI87" s="8"/>
      <c r="AJ87" s="8"/>
      <c r="AK87" s="10"/>
      <c r="AL87" s="113"/>
      <c r="AM87" s="14"/>
      <c r="AN87" s="113"/>
      <c r="AO87" s="14"/>
      <c r="AP87" s="105"/>
      <c r="AQ87" s="109"/>
    </row>
    <row r="88" spans="3:43" x14ac:dyDescent="0.25">
      <c r="C88" s="7"/>
      <c r="D88" s="8"/>
      <c r="E88" s="8"/>
      <c r="F88" s="8"/>
      <c r="G88" s="8"/>
      <c r="H88" s="8"/>
      <c r="I88" s="8"/>
      <c r="J88" s="8"/>
      <c r="K88" s="8"/>
      <c r="L88" s="8"/>
      <c r="M88" s="8"/>
      <c r="N88" s="8"/>
      <c r="O88" s="8"/>
      <c r="P88" s="8"/>
      <c r="Q88" s="8"/>
      <c r="R88" s="8"/>
      <c r="S88" s="205"/>
      <c r="T88" s="9"/>
      <c r="U88" s="8"/>
      <c r="V88" s="8"/>
      <c r="W88" s="8"/>
      <c r="X88" s="8"/>
      <c r="Y88" s="8"/>
      <c r="Z88" s="8"/>
      <c r="AA88" s="8"/>
      <c r="AB88" s="8"/>
      <c r="AC88" s="205"/>
      <c r="AD88" s="9"/>
      <c r="AE88" s="7"/>
      <c r="AF88" s="8"/>
      <c r="AG88" s="8"/>
      <c r="AH88" s="8"/>
      <c r="AI88" s="8"/>
      <c r="AJ88" s="8"/>
      <c r="AK88" s="10"/>
      <c r="AL88" s="113"/>
      <c r="AM88" s="14"/>
      <c r="AN88" s="113"/>
      <c r="AO88" s="14"/>
      <c r="AP88" s="105"/>
      <c r="AQ88" s="109"/>
    </row>
    <row r="89" spans="3:43" x14ac:dyDescent="0.25">
      <c r="C89" s="7"/>
      <c r="D89" s="8"/>
      <c r="E89" s="8"/>
      <c r="F89" s="8"/>
      <c r="G89" s="8"/>
      <c r="H89" s="8"/>
      <c r="I89" s="8"/>
      <c r="J89" s="8"/>
      <c r="K89" s="8"/>
      <c r="L89" s="8"/>
      <c r="M89" s="8"/>
      <c r="N89" s="8"/>
      <c r="O89" s="8"/>
      <c r="P89" s="8"/>
      <c r="Q89" s="8"/>
      <c r="R89" s="8"/>
      <c r="S89" s="205"/>
      <c r="T89" s="9"/>
      <c r="U89" s="8"/>
      <c r="V89" s="8"/>
      <c r="W89" s="8"/>
      <c r="X89" s="8"/>
      <c r="Y89" s="8"/>
      <c r="Z89" s="8"/>
      <c r="AA89" s="8"/>
      <c r="AB89" s="8"/>
      <c r="AC89" s="205"/>
      <c r="AD89" s="9"/>
      <c r="AE89" s="7"/>
      <c r="AF89" s="8"/>
      <c r="AG89" s="8"/>
      <c r="AH89" s="8"/>
      <c r="AI89" s="8"/>
      <c r="AJ89" s="8"/>
      <c r="AK89" s="10"/>
      <c r="AL89" s="113"/>
      <c r="AM89" s="14"/>
      <c r="AN89" s="113"/>
      <c r="AO89" s="14"/>
      <c r="AP89" s="105"/>
      <c r="AQ89" s="109"/>
    </row>
    <row r="90" spans="3:43" x14ac:dyDescent="0.25">
      <c r="C90" s="7"/>
      <c r="D90" s="8"/>
      <c r="E90" s="8"/>
      <c r="F90" s="8"/>
      <c r="G90" s="8"/>
      <c r="H90" s="8"/>
      <c r="I90" s="8"/>
      <c r="J90" s="8"/>
      <c r="K90" s="8"/>
      <c r="L90" s="8"/>
      <c r="M90" s="8"/>
      <c r="N90" s="8"/>
      <c r="O90" s="8"/>
      <c r="P90" s="8"/>
      <c r="Q90" s="8"/>
      <c r="R90" s="8"/>
      <c r="S90" s="205"/>
      <c r="T90" s="9"/>
      <c r="U90" s="8"/>
      <c r="V90" s="8"/>
      <c r="W90" s="8"/>
      <c r="X90" s="8"/>
      <c r="Y90" s="8"/>
      <c r="Z90" s="8"/>
      <c r="AA90" s="8"/>
      <c r="AB90" s="8"/>
      <c r="AC90" s="205"/>
      <c r="AD90" s="9"/>
      <c r="AE90" s="7"/>
      <c r="AF90" s="8"/>
      <c r="AG90" s="8"/>
      <c r="AH90" s="8"/>
      <c r="AI90" s="8"/>
      <c r="AJ90" s="8"/>
      <c r="AK90" s="10"/>
      <c r="AL90" s="113"/>
      <c r="AM90" s="14"/>
      <c r="AN90" s="113"/>
      <c r="AO90" s="14"/>
      <c r="AP90" s="105"/>
      <c r="AQ90" s="109"/>
    </row>
    <row r="91" spans="3:43" x14ac:dyDescent="0.25">
      <c r="C91" s="7"/>
      <c r="D91" s="8"/>
      <c r="E91" s="8"/>
      <c r="F91" s="8"/>
      <c r="G91" s="8"/>
      <c r="H91" s="8"/>
      <c r="I91" s="8"/>
      <c r="J91" s="8"/>
      <c r="K91" s="8"/>
      <c r="L91" s="8"/>
      <c r="M91" s="8"/>
      <c r="N91" s="8"/>
      <c r="O91" s="8"/>
      <c r="P91" s="8"/>
      <c r="Q91" s="8"/>
      <c r="R91" s="8"/>
      <c r="S91" s="205"/>
      <c r="T91" s="9"/>
      <c r="U91" s="8"/>
      <c r="V91" s="8"/>
      <c r="W91" s="8"/>
      <c r="X91" s="8"/>
      <c r="Y91" s="8"/>
      <c r="Z91" s="8"/>
      <c r="AA91" s="8"/>
      <c r="AB91" s="8"/>
      <c r="AC91" s="205"/>
      <c r="AD91" s="9"/>
      <c r="AE91" s="7"/>
      <c r="AF91" s="8"/>
      <c r="AG91" s="8"/>
      <c r="AH91" s="8"/>
      <c r="AI91" s="8"/>
      <c r="AJ91" s="8"/>
      <c r="AK91" s="10"/>
      <c r="AL91" s="113"/>
      <c r="AM91" s="14"/>
      <c r="AN91" s="113"/>
      <c r="AO91" s="14"/>
      <c r="AP91" s="105"/>
      <c r="AQ91" s="109"/>
    </row>
    <row r="92" spans="3:43" x14ac:dyDescent="0.25">
      <c r="C92" s="7"/>
      <c r="D92" s="8"/>
      <c r="E92" s="8"/>
      <c r="F92" s="8"/>
      <c r="G92" s="8"/>
      <c r="H92" s="8"/>
      <c r="I92" s="8"/>
      <c r="J92" s="8"/>
      <c r="K92" s="8"/>
      <c r="L92" s="8"/>
      <c r="M92" s="8"/>
      <c r="N92" s="8"/>
      <c r="O92" s="8"/>
      <c r="P92" s="8"/>
      <c r="Q92" s="8"/>
      <c r="R92" s="8"/>
      <c r="S92" s="205"/>
      <c r="T92" s="9"/>
      <c r="U92" s="8"/>
      <c r="V92" s="8"/>
      <c r="W92" s="8"/>
      <c r="X92" s="8"/>
      <c r="Y92" s="8"/>
      <c r="Z92" s="8"/>
      <c r="AA92" s="8"/>
      <c r="AB92" s="8"/>
      <c r="AC92" s="205"/>
      <c r="AD92" s="9"/>
      <c r="AE92" s="7"/>
      <c r="AF92" s="8"/>
      <c r="AG92" s="8"/>
      <c r="AH92" s="8"/>
      <c r="AI92" s="8"/>
      <c r="AJ92" s="8"/>
      <c r="AK92" s="10"/>
      <c r="AL92" s="113"/>
      <c r="AM92" s="14"/>
      <c r="AN92" s="113"/>
      <c r="AO92" s="14"/>
      <c r="AP92" s="105"/>
      <c r="AQ92" s="109"/>
    </row>
    <row r="93" spans="3:43" x14ac:dyDescent="0.25">
      <c r="C93" s="7"/>
      <c r="D93" s="8"/>
      <c r="E93" s="8"/>
      <c r="F93" s="8"/>
      <c r="G93" s="8"/>
      <c r="H93" s="8"/>
      <c r="I93" s="8"/>
      <c r="J93" s="8"/>
      <c r="K93" s="8"/>
      <c r="L93" s="8"/>
      <c r="M93" s="8"/>
      <c r="N93" s="8"/>
      <c r="O93" s="8"/>
      <c r="P93" s="8"/>
      <c r="Q93" s="8"/>
      <c r="R93" s="8"/>
      <c r="S93" s="205"/>
      <c r="T93" s="9"/>
      <c r="U93" s="8"/>
      <c r="V93" s="8"/>
      <c r="W93" s="8"/>
      <c r="X93" s="8"/>
      <c r="Y93" s="8"/>
      <c r="Z93" s="8"/>
      <c r="AA93" s="8"/>
      <c r="AB93" s="8"/>
      <c r="AC93" s="205"/>
      <c r="AD93" s="9"/>
      <c r="AE93" s="7"/>
      <c r="AF93" s="8"/>
      <c r="AG93" s="8"/>
      <c r="AH93" s="8"/>
      <c r="AI93" s="8"/>
      <c r="AJ93" s="8"/>
      <c r="AK93" s="10"/>
      <c r="AL93" s="113"/>
      <c r="AM93" s="14"/>
      <c r="AN93" s="113"/>
      <c r="AO93" s="14"/>
      <c r="AP93" s="105"/>
      <c r="AQ93" s="109"/>
    </row>
    <row r="94" spans="3:43" x14ac:dyDescent="0.25">
      <c r="C94" s="7"/>
      <c r="D94" s="8"/>
      <c r="E94" s="8"/>
      <c r="F94" s="8"/>
      <c r="G94" s="8"/>
      <c r="H94" s="8"/>
      <c r="I94" s="8"/>
      <c r="J94" s="8"/>
      <c r="K94" s="8"/>
      <c r="L94" s="8"/>
      <c r="M94" s="8"/>
      <c r="N94" s="8"/>
      <c r="O94" s="8"/>
      <c r="P94" s="8"/>
      <c r="Q94" s="8"/>
      <c r="R94" s="8"/>
      <c r="S94" s="205"/>
      <c r="T94" s="9"/>
      <c r="U94" s="8"/>
      <c r="V94" s="8"/>
      <c r="W94" s="8"/>
      <c r="X94" s="8"/>
      <c r="Y94" s="8"/>
      <c r="Z94" s="8"/>
      <c r="AA94" s="8"/>
      <c r="AB94" s="8"/>
      <c r="AC94" s="205"/>
      <c r="AD94" s="9"/>
      <c r="AE94" s="7"/>
      <c r="AF94" s="8"/>
      <c r="AG94" s="8"/>
      <c r="AH94" s="8"/>
      <c r="AI94" s="8"/>
      <c r="AJ94" s="8"/>
      <c r="AK94" s="10"/>
      <c r="AL94" s="113"/>
      <c r="AM94" s="14"/>
      <c r="AN94" s="113"/>
      <c r="AO94" s="14"/>
      <c r="AP94" s="105"/>
      <c r="AQ94" s="109"/>
    </row>
    <row r="95" spans="3:43" x14ac:dyDescent="0.25">
      <c r="C95" s="7"/>
      <c r="D95" s="8"/>
      <c r="E95" s="8"/>
      <c r="F95" s="8"/>
      <c r="G95" s="8"/>
      <c r="H95" s="8"/>
      <c r="I95" s="8"/>
      <c r="J95" s="8"/>
      <c r="K95" s="8"/>
      <c r="L95" s="8"/>
      <c r="M95" s="8"/>
      <c r="N95" s="8"/>
      <c r="O95" s="8"/>
      <c r="P95" s="8"/>
      <c r="Q95" s="8"/>
      <c r="R95" s="8"/>
      <c r="S95" s="205"/>
      <c r="T95" s="9"/>
      <c r="U95" s="8"/>
      <c r="V95" s="8"/>
      <c r="W95" s="8"/>
      <c r="X95" s="8"/>
      <c r="Y95" s="8"/>
      <c r="Z95" s="8"/>
      <c r="AA95" s="8"/>
      <c r="AB95" s="8"/>
      <c r="AC95" s="205"/>
      <c r="AD95" s="9"/>
      <c r="AE95" s="7"/>
      <c r="AF95" s="8"/>
      <c r="AG95" s="8"/>
      <c r="AH95" s="8"/>
      <c r="AI95" s="8"/>
      <c r="AJ95" s="8"/>
      <c r="AK95" s="10"/>
      <c r="AL95" s="113"/>
      <c r="AM95" s="14"/>
      <c r="AN95" s="113"/>
      <c r="AO95" s="14"/>
      <c r="AP95" s="105"/>
      <c r="AQ95" s="109"/>
    </row>
    <row r="96" spans="3:43" x14ac:dyDescent="0.25">
      <c r="C96" s="7"/>
      <c r="D96" s="8"/>
      <c r="E96" s="8"/>
      <c r="F96" s="8"/>
      <c r="G96" s="8"/>
      <c r="H96" s="8"/>
      <c r="I96" s="8"/>
      <c r="J96" s="8"/>
      <c r="K96" s="8"/>
      <c r="L96" s="8"/>
      <c r="M96" s="8"/>
      <c r="N96" s="8"/>
      <c r="O96" s="8"/>
      <c r="P96" s="8"/>
      <c r="Q96" s="8"/>
      <c r="R96" s="8"/>
      <c r="S96" s="205"/>
      <c r="T96" s="9"/>
      <c r="U96" s="8"/>
      <c r="V96" s="8"/>
      <c r="W96" s="8"/>
      <c r="X96" s="8"/>
      <c r="Y96" s="8"/>
      <c r="Z96" s="8"/>
      <c r="AA96" s="8"/>
      <c r="AB96" s="8"/>
      <c r="AC96" s="205"/>
      <c r="AD96" s="9"/>
      <c r="AE96" s="7"/>
      <c r="AF96" s="8"/>
      <c r="AG96" s="8"/>
      <c r="AH96" s="8"/>
      <c r="AI96" s="8"/>
      <c r="AJ96" s="8"/>
      <c r="AK96" s="10"/>
      <c r="AL96" s="113"/>
      <c r="AM96" s="14"/>
      <c r="AN96" s="113"/>
      <c r="AO96" s="14"/>
      <c r="AP96" s="105"/>
      <c r="AQ96" s="109"/>
    </row>
    <row r="97" spans="3:43" x14ac:dyDescent="0.25">
      <c r="C97" s="12"/>
      <c r="D97" s="13"/>
      <c r="E97" s="13"/>
      <c r="F97" s="13"/>
      <c r="G97" s="13"/>
      <c r="H97" s="13"/>
      <c r="I97" s="13"/>
      <c r="J97" s="13"/>
      <c r="K97" s="13"/>
      <c r="L97" s="13"/>
      <c r="M97" s="13"/>
      <c r="N97" s="13"/>
      <c r="O97" s="13"/>
      <c r="P97" s="13"/>
      <c r="Q97" s="13"/>
      <c r="R97" s="13"/>
      <c r="S97" s="206"/>
      <c r="T97" s="14"/>
      <c r="U97" s="13"/>
      <c r="V97" s="13"/>
      <c r="W97" s="13"/>
      <c r="X97" s="13"/>
      <c r="Y97" s="13"/>
      <c r="Z97" s="13"/>
      <c r="AA97" s="13"/>
      <c r="AB97" s="13"/>
      <c r="AC97" s="206"/>
      <c r="AD97" s="14"/>
      <c r="AE97" s="12"/>
      <c r="AF97" s="13"/>
      <c r="AG97" s="13"/>
      <c r="AH97" s="13"/>
      <c r="AI97" s="13"/>
      <c r="AJ97" s="13"/>
      <c r="AK97" s="15"/>
      <c r="AL97" s="113"/>
      <c r="AM97" s="14"/>
      <c r="AN97" s="113"/>
      <c r="AO97" s="14"/>
      <c r="AP97" s="105"/>
      <c r="AQ97" s="109"/>
    </row>
    <row r="98" spans="3:43" x14ac:dyDescent="0.25">
      <c r="C98" s="12"/>
      <c r="D98" s="13"/>
      <c r="E98" s="13"/>
      <c r="F98" s="13"/>
      <c r="G98" s="13"/>
      <c r="H98" s="13"/>
      <c r="I98" s="13"/>
      <c r="J98" s="13"/>
      <c r="K98" s="13"/>
      <c r="L98" s="13"/>
      <c r="M98" s="13"/>
      <c r="N98" s="13"/>
      <c r="O98" s="13"/>
      <c r="P98" s="13"/>
      <c r="Q98" s="13"/>
      <c r="R98" s="13"/>
      <c r="S98" s="206"/>
      <c r="T98" s="14"/>
      <c r="U98" s="13"/>
      <c r="V98" s="13"/>
      <c r="W98" s="13"/>
      <c r="X98" s="13"/>
      <c r="Y98" s="13"/>
      <c r="Z98" s="13"/>
      <c r="AA98" s="13"/>
      <c r="AB98" s="13"/>
      <c r="AC98" s="206"/>
      <c r="AD98" s="14"/>
      <c r="AE98" s="12"/>
      <c r="AF98" s="13"/>
      <c r="AG98" s="13"/>
      <c r="AH98" s="13"/>
      <c r="AI98" s="13"/>
      <c r="AJ98" s="13"/>
      <c r="AK98" s="15"/>
      <c r="AL98" s="113"/>
      <c r="AM98" s="14"/>
      <c r="AN98" s="113"/>
      <c r="AO98" s="14"/>
      <c r="AP98" s="105"/>
      <c r="AQ98" s="109"/>
    </row>
    <row r="99" spans="3:43" x14ac:dyDescent="0.25">
      <c r="C99" s="12"/>
      <c r="D99" s="13"/>
      <c r="E99" s="13"/>
      <c r="F99" s="13"/>
      <c r="G99" s="13"/>
      <c r="H99" s="13"/>
      <c r="I99" s="13"/>
      <c r="J99" s="13"/>
      <c r="K99" s="13"/>
      <c r="L99" s="13"/>
      <c r="M99" s="13"/>
      <c r="N99" s="13"/>
      <c r="O99" s="13"/>
      <c r="P99" s="13"/>
      <c r="Q99" s="13"/>
      <c r="R99" s="13"/>
      <c r="S99" s="206"/>
      <c r="T99" s="14"/>
      <c r="U99" s="13"/>
      <c r="V99" s="13"/>
      <c r="W99" s="13"/>
      <c r="X99" s="13"/>
      <c r="Y99" s="13"/>
      <c r="Z99" s="13"/>
      <c r="AA99" s="13"/>
      <c r="AB99" s="13"/>
      <c r="AC99" s="206"/>
      <c r="AD99" s="14"/>
      <c r="AE99" s="12"/>
      <c r="AF99" s="13"/>
      <c r="AG99" s="13"/>
      <c r="AH99" s="13"/>
      <c r="AI99" s="13"/>
      <c r="AJ99" s="13"/>
      <c r="AK99" s="15"/>
      <c r="AL99" s="113"/>
      <c r="AM99" s="14"/>
      <c r="AN99" s="113"/>
      <c r="AO99" s="14"/>
      <c r="AP99" s="105"/>
      <c r="AQ99" s="109"/>
    </row>
    <row r="100" spans="3:43" x14ac:dyDescent="0.25">
      <c r="C100" s="12"/>
      <c r="D100" s="13"/>
      <c r="E100" s="13"/>
      <c r="F100" s="13"/>
      <c r="G100" s="13"/>
      <c r="H100" s="13"/>
      <c r="I100" s="13"/>
      <c r="J100" s="13"/>
      <c r="K100" s="13"/>
      <c r="L100" s="13"/>
      <c r="M100" s="13"/>
      <c r="N100" s="13"/>
      <c r="O100" s="13"/>
      <c r="P100" s="13"/>
      <c r="Q100" s="13"/>
      <c r="R100" s="13"/>
      <c r="S100" s="206"/>
      <c r="T100" s="14"/>
      <c r="U100" s="13"/>
      <c r="V100" s="13"/>
      <c r="W100" s="13"/>
      <c r="X100" s="13"/>
      <c r="Y100" s="13"/>
      <c r="Z100" s="13"/>
      <c r="AA100" s="13"/>
      <c r="AB100" s="13"/>
      <c r="AC100" s="206"/>
      <c r="AD100" s="14"/>
      <c r="AE100" s="12"/>
      <c r="AF100" s="13"/>
      <c r="AG100" s="13"/>
      <c r="AH100" s="13"/>
      <c r="AI100" s="13"/>
      <c r="AJ100" s="13"/>
      <c r="AK100" s="15"/>
      <c r="AL100" s="113"/>
      <c r="AM100" s="14"/>
      <c r="AN100" s="113"/>
      <c r="AO100" s="14"/>
      <c r="AP100" s="105"/>
      <c r="AQ100" s="109"/>
    </row>
    <row r="101" spans="3:43" x14ac:dyDescent="0.25">
      <c r="C101" s="12"/>
      <c r="D101" s="13"/>
      <c r="E101" s="13"/>
      <c r="F101" s="13"/>
      <c r="G101" s="13"/>
      <c r="H101" s="13"/>
      <c r="I101" s="13"/>
      <c r="J101" s="13"/>
      <c r="K101" s="13"/>
      <c r="L101" s="13"/>
      <c r="M101" s="13"/>
      <c r="N101" s="13"/>
      <c r="O101" s="13"/>
      <c r="P101" s="13"/>
      <c r="Q101" s="13"/>
      <c r="R101" s="13"/>
      <c r="S101" s="206"/>
      <c r="T101" s="14"/>
      <c r="U101" s="13"/>
      <c r="V101" s="13"/>
      <c r="W101" s="13"/>
      <c r="X101" s="13"/>
      <c r="Y101" s="13"/>
      <c r="Z101" s="13"/>
      <c r="AA101" s="13"/>
      <c r="AB101" s="13"/>
      <c r="AC101" s="206"/>
      <c r="AD101" s="14"/>
      <c r="AE101" s="12"/>
      <c r="AF101" s="13"/>
      <c r="AG101" s="13"/>
      <c r="AH101" s="13"/>
      <c r="AI101" s="13"/>
      <c r="AJ101" s="13"/>
      <c r="AK101" s="15"/>
      <c r="AL101" s="113"/>
      <c r="AM101" s="14"/>
      <c r="AN101" s="113"/>
      <c r="AO101" s="14"/>
      <c r="AP101" s="105"/>
      <c r="AQ101" s="109"/>
    </row>
    <row r="102" spans="3:43" x14ac:dyDescent="0.25">
      <c r="C102" s="12"/>
      <c r="D102" s="13"/>
      <c r="E102" s="13"/>
      <c r="F102" s="13"/>
      <c r="G102" s="13"/>
      <c r="H102" s="13"/>
      <c r="I102" s="13"/>
      <c r="J102" s="13"/>
      <c r="K102" s="13"/>
      <c r="L102" s="13"/>
      <c r="M102" s="13"/>
      <c r="N102" s="13"/>
      <c r="O102" s="13"/>
      <c r="P102" s="13"/>
      <c r="Q102" s="13"/>
      <c r="R102" s="13"/>
      <c r="S102" s="206"/>
      <c r="T102" s="14"/>
      <c r="U102" s="13"/>
      <c r="V102" s="13"/>
      <c r="W102" s="13"/>
      <c r="X102" s="13"/>
      <c r="Y102" s="13"/>
      <c r="Z102" s="13"/>
      <c r="AA102" s="13"/>
      <c r="AB102" s="13"/>
      <c r="AC102" s="206"/>
      <c r="AD102" s="14"/>
      <c r="AE102" s="12"/>
      <c r="AF102" s="13"/>
      <c r="AG102" s="13"/>
      <c r="AH102" s="13"/>
      <c r="AI102" s="13"/>
      <c r="AJ102" s="13"/>
      <c r="AK102" s="15"/>
      <c r="AL102" s="113"/>
      <c r="AM102" s="14"/>
      <c r="AN102" s="113"/>
      <c r="AO102" s="14"/>
      <c r="AP102" s="105"/>
      <c r="AQ102" s="109"/>
    </row>
    <row r="103" spans="3:43" x14ac:dyDescent="0.25">
      <c r="C103" s="12"/>
      <c r="D103" s="13"/>
      <c r="E103" s="13"/>
      <c r="F103" s="13"/>
      <c r="G103" s="13"/>
      <c r="H103" s="13"/>
      <c r="I103" s="13"/>
      <c r="J103" s="13"/>
      <c r="K103" s="13"/>
      <c r="L103" s="13"/>
      <c r="M103" s="13"/>
      <c r="N103" s="13"/>
      <c r="O103" s="13"/>
      <c r="P103" s="13"/>
      <c r="Q103" s="13"/>
      <c r="R103" s="13"/>
      <c r="S103" s="206"/>
      <c r="T103" s="14"/>
      <c r="U103" s="13"/>
      <c r="V103" s="13"/>
      <c r="W103" s="13"/>
      <c r="X103" s="13"/>
      <c r="Y103" s="13"/>
      <c r="Z103" s="13"/>
      <c r="AA103" s="13"/>
      <c r="AB103" s="13"/>
      <c r="AC103" s="206"/>
      <c r="AD103" s="14"/>
      <c r="AE103" s="12"/>
      <c r="AF103" s="13"/>
      <c r="AG103" s="13"/>
      <c r="AH103" s="13"/>
      <c r="AI103" s="13"/>
      <c r="AJ103" s="13"/>
      <c r="AK103" s="15"/>
      <c r="AL103" s="113"/>
      <c r="AM103" s="14"/>
      <c r="AN103" s="113"/>
      <c r="AO103" s="14"/>
      <c r="AP103" s="105"/>
      <c r="AQ103" s="109"/>
    </row>
    <row r="104" spans="3:43" x14ac:dyDescent="0.25">
      <c r="C104" s="12"/>
      <c r="D104" s="13"/>
      <c r="E104" s="13"/>
      <c r="F104" s="13"/>
      <c r="G104" s="13"/>
      <c r="H104" s="13"/>
      <c r="I104" s="13"/>
      <c r="J104" s="13"/>
      <c r="K104" s="13"/>
      <c r="L104" s="13"/>
      <c r="M104" s="13"/>
      <c r="N104" s="13"/>
      <c r="O104" s="13"/>
      <c r="P104" s="13"/>
      <c r="Q104" s="13"/>
      <c r="R104" s="13"/>
      <c r="S104" s="206"/>
      <c r="T104" s="14"/>
      <c r="U104" s="13"/>
      <c r="V104" s="13"/>
      <c r="W104" s="13"/>
      <c r="X104" s="13"/>
      <c r="Y104" s="13"/>
      <c r="Z104" s="13"/>
      <c r="AA104" s="13"/>
      <c r="AB104" s="13"/>
      <c r="AC104" s="206"/>
      <c r="AD104" s="14"/>
      <c r="AE104" s="12"/>
      <c r="AF104" s="13"/>
      <c r="AG104" s="13"/>
      <c r="AH104" s="13"/>
      <c r="AI104" s="13"/>
      <c r="AJ104" s="13"/>
      <c r="AK104" s="15"/>
      <c r="AL104" s="113"/>
      <c r="AM104" s="14"/>
      <c r="AN104" s="113"/>
      <c r="AO104" s="14"/>
      <c r="AP104" s="105"/>
      <c r="AQ104" s="109"/>
    </row>
    <row r="105" spans="3:43" x14ac:dyDescent="0.25">
      <c r="C105" s="12"/>
      <c r="D105" s="13"/>
      <c r="E105" s="13"/>
      <c r="F105" s="13"/>
      <c r="G105" s="13"/>
      <c r="H105" s="13"/>
      <c r="I105" s="13"/>
      <c r="J105" s="13"/>
      <c r="K105" s="13"/>
      <c r="L105" s="13"/>
      <c r="M105" s="13"/>
      <c r="N105" s="13"/>
      <c r="O105" s="13"/>
      <c r="P105" s="13"/>
      <c r="Q105" s="13"/>
      <c r="R105" s="13"/>
      <c r="S105" s="206"/>
      <c r="T105" s="14"/>
      <c r="U105" s="13"/>
      <c r="V105" s="13"/>
      <c r="W105" s="13"/>
      <c r="X105" s="13"/>
      <c r="Y105" s="13"/>
      <c r="Z105" s="13"/>
      <c r="AA105" s="13"/>
      <c r="AB105" s="13"/>
      <c r="AC105" s="206"/>
      <c r="AD105" s="14"/>
      <c r="AE105" s="12"/>
      <c r="AF105" s="13"/>
      <c r="AG105" s="13"/>
      <c r="AH105" s="13"/>
      <c r="AI105" s="13"/>
      <c r="AJ105" s="13"/>
      <c r="AK105" s="15"/>
      <c r="AL105" s="113"/>
      <c r="AM105" s="14"/>
      <c r="AN105" s="113"/>
      <c r="AO105" s="14"/>
      <c r="AP105" s="105"/>
      <c r="AQ105" s="109"/>
    </row>
    <row r="106" spans="3:43" x14ac:dyDescent="0.25">
      <c r="C106" s="12"/>
      <c r="D106" s="13"/>
      <c r="E106" s="13"/>
      <c r="F106" s="13"/>
      <c r="G106" s="13"/>
      <c r="H106" s="13"/>
      <c r="I106" s="13"/>
      <c r="J106" s="13"/>
      <c r="K106" s="13"/>
      <c r="L106" s="13"/>
      <c r="M106" s="13"/>
      <c r="N106" s="13"/>
      <c r="O106" s="13"/>
      <c r="P106" s="13"/>
      <c r="Q106" s="13"/>
      <c r="R106" s="13"/>
      <c r="S106" s="206"/>
      <c r="T106" s="14"/>
      <c r="U106" s="13"/>
      <c r="V106" s="13"/>
      <c r="W106" s="13"/>
      <c r="X106" s="13"/>
      <c r="Y106" s="13"/>
      <c r="Z106" s="13"/>
      <c r="AA106" s="13"/>
      <c r="AB106" s="13"/>
      <c r="AC106" s="206"/>
      <c r="AD106" s="14"/>
      <c r="AE106" s="12"/>
      <c r="AF106" s="13"/>
      <c r="AG106" s="13"/>
      <c r="AH106" s="13"/>
      <c r="AI106" s="13"/>
      <c r="AJ106" s="13"/>
      <c r="AK106" s="15"/>
      <c r="AL106" s="113"/>
      <c r="AM106" s="14"/>
      <c r="AN106" s="113"/>
      <c r="AO106" s="14"/>
      <c r="AP106" s="105"/>
      <c r="AQ106" s="109"/>
    </row>
    <row r="107" spans="3:43" x14ac:dyDescent="0.25">
      <c r="C107" s="12"/>
      <c r="D107" s="13"/>
      <c r="E107" s="13"/>
      <c r="F107" s="13"/>
      <c r="G107" s="13"/>
      <c r="H107" s="13"/>
      <c r="I107" s="13"/>
      <c r="J107" s="13"/>
      <c r="K107" s="13"/>
      <c r="L107" s="13"/>
      <c r="M107" s="13"/>
      <c r="N107" s="13"/>
      <c r="O107" s="13"/>
      <c r="P107" s="13"/>
      <c r="Q107" s="13"/>
      <c r="R107" s="13"/>
      <c r="S107" s="206"/>
      <c r="T107" s="14"/>
      <c r="U107" s="13"/>
      <c r="V107" s="13"/>
      <c r="W107" s="13"/>
      <c r="X107" s="13"/>
      <c r="Y107" s="13"/>
      <c r="Z107" s="13"/>
      <c r="AA107" s="13"/>
      <c r="AB107" s="13"/>
      <c r="AC107" s="206"/>
      <c r="AD107" s="14"/>
      <c r="AE107" s="12"/>
      <c r="AF107" s="13"/>
      <c r="AG107" s="13"/>
      <c r="AH107" s="13"/>
      <c r="AI107" s="13"/>
      <c r="AJ107" s="13"/>
      <c r="AK107" s="15"/>
      <c r="AL107" s="113"/>
      <c r="AM107" s="14"/>
      <c r="AN107" s="113"/>
      <c r="AO107" s="14"/>
      <c r="AP107" s="105"/>
      <c r="AQ107" s="109"/>
    </row>
    <row r="108" spans="3:43" x14ac:dyDescent="0.25">
      <c r="C108" s="12"/>
      <c r="D108" s="13"/>
      <c r="E108" s="13"/>
      <c r="F108" s="13"/>
      <c r="G108" s="13"/>
      <c r="H108" s="13"/>
      <c r="I108" s="13"/>
      <c r="J108" s="13"/>
      <c r="K108" s="13"/>
      <c r="L108" s="13"/>
      <c r="M108" s="13"/>
      <c r="N108" s="13"/>
      <c r="O108" s="13"/>
      <c r="P108" s="13"/>
      <c r="Q108" s="13"/>
      <c r="R108" s="13"/>
      <c r="S108" s="206"/>
      <c r="T108" s="14"/>
      <c r="U108" s="13"/>
      <c r="V108" s="13"/>
      <c r="W108" s="13"/>
      <c r="X108" s="13"/>
      <c r="Y108" s="13"/>
      <c r="Z108" s="13"/>
      <c r="AA108" s="13"/>
      <c r="AB108" s="13"/>
      <c r="AC108" s="206"/>
      <c r="AD108" s="14"/>
      <c r="AE108" s="12"/>
      <c r="AF108" s="13"/>
      <c r="AG108" s="13"/>
      <c r="AH108" s="13"/>
      <c r="AI108" s="13"/>
      <c r="AJ108" s="13"/>
      <c r="AK108" s="15"/>
      <c r="AL108" s="113"/>
      <c r="AM108" s="14"/>
      <c r="AN108" s="113"/>
      <c r="AO108" s="14"/>
      <c r="AP108" s="105"/>
      <c r="AQ108" s="109"/>
    </row>
    <row r="109" spans="3:43" x14ac:dyDescent="0.25">
      <c r="C109" s="12"/>
      <c r="D109" s="13"/>
      <c r="E109" s="13"/>
      <c r="F109" s="13"/>
      <c r="G109" s="13"/>
      <c r="H109" s="13"/>
      <c r="I109" s="13"/>
      <c r="J109" s="13"/>
      <c r="K109" s="13"/>
      <c r="L109" s="13"/>
      <c r="M109" s="13"/>
      <c r="N109" s="13"/>
      <c r="O109" s="13"/>
      <c r="P109" s="13"/>
      <c r="Q109" s="13"/>
      <c r="R109" s="13"/>
      <c r="S109" s="206"/>
      <c r="T109" s="14"/>
      <c r="U109" s="13"/>
      <c r="V109" s="13"/>
      <c r="W109" s="13"/>
      <c r="X109" s="13"/>
      <c r="Y109" s="13"/>
      <c r="Z109" s="13"/>
      <c r="AA109" s="13"/>
      <c r="AB109" s="13"/>
      <c r="AC109" s="206"/>
      <c r="AD109" s="14"/>
      <c r="AE109" s="12"/>
      <c r="AF109" s="13"/>
      <c r="AG109" s="13"/>
      <c r="AH109" s="13"/>
      <c r="AI109" s="13"/>
      <c r="AJ109" s="13"/>
      <c r="AK109" s="15"/>
      <c r="AL109" s="113"/>
      <c r="AM109" s="14"/>
      <c r="AN109" s="113"/>
      <c r="AO109" s="14"/>
      <c r="AP109" s="105"/>
      <c r="AQ109" s="109"/>
    </row>
    <row r="110" spans="3:43" x14ac:dyDescent="0.25">
      <c r="C110" s="12"/>
      <c r="D110" s="13"/>
      <c r="E110" s="13"/>
      <c r="F110" s="13"/>
      <c r="G110" s="13"/>
      <c r="H110" s="13"/>
      <c r="I110" s="13"/>
      <c r="J110" s="13"/>
      <c r="K110" s="13"/>
      <c r="L110" s="13"/>
      <c r="M110" s="13"/>
      <c r="N110" s="13"/>
      <c r="O110" s="13"/>
      <c r="P110" s="13"/>
      <c r="Q110" s="13"/>
      <c r="R110" s="13"/>
      <c r="S110" s="206"/>
      <c r="T110" s="14"/>
      <c r="U110" s="13"/>
      <c r="V110" s="13"/>
      <c r="W110" s="13"/>
      <c r="X110" s="13"/>
      <c r="Y110" s="13"/>
      <c r="Z110" s="13"/>
      <c r="AA110" s="13"/>
      <c r="AB110" s="13"/>
      <c r="AC110" s="206"/>
      <c r="AD110" s="14"/>
      <c r="AE110" s="12"/>
      <c r="AF110" s="13"/>
      <c r="AG110" s="13"/>
      <c r="AH110" s="13"/>
      <c r="AI110" s="13"/>
      <c r="AJ110" s="13"/>
      <c r="AK110" s="15"/>
      <c r="AL110" s="113"/>
      <c r="AM110" s="14"/>
      <c r="AN110" s="113"/>
      <c r="AO110" s="14"/>
      <c r="AP110" s="105"/>
      <c r="AQ110" s="109"/>
    </row>
    <row r="111" spans="3:43" x14ac:dyDescent="0.25">
      <c r="C111" s="12"/>
      <c r="D111" s="13"/>
      <c r="E111" s="13"/>
      <c r="F111" s="13"/>
      <c r="G111" s="13"/>
      <c r="H111" s="13"/>
      <c r="I111" s="13"/>
      <c r="J111" s="13"/>
      <c r="K111" s="13"/>
      <c r="L111" s="13"/>
      <c r="M111" s="13"/>
      <c r="N111" s="13"/>
      <c r="O111" s="13"/>
      <c r="P111" s="13"/>
      <c r="Q111" s="13"/>
      <c r="R111" s="13"/>
      <c r="S111" s="206"/>
      <c r="T111" s="14"/>
      <c r="U111" s="13"/>
      <c r="V111" s="13"/>
      <c r="W111" s="13"/>
      <c r="X111" s="13"/>
      <c r="Y111" s="13"/>
      <c r="Z111" s="13"/>
      <c r="AA111" s="13"/>
      <c r="AB111" s="13"/>
      <c r="AC111" s="206"/>
      <c r="AD111" s="14"/>
      <c r="AE111" s="12"/>
      <c r="AF111" s="13"/>
      <c r="AG111" s="13"/>
      <c r="AH111" s="13"/>
      <c r="AI111" s="13"/>
      <c r="AJ111" s="13"/>
      <c r="AK111" s="15"/>
      <c r="AL111" s="113"/>
      <c r="AM111" s="14"/>
      <c r="AN111" s="113"/>
      <c r="AO111" s="14"/>
      <c r="AP111" s="105"/>
      <c r="AQ111" s="109"/>
    </row>
    <row r="112" spans="3:43" x14ac:dyDescent="0.25">
      <c r="C112" s="12"/>
      <c r="D112" s="13"/>
      <c r="E112" s="13"/>
      <c r="F112" s="13"/>
      <c r="G112" s="13"/>
      <c r="H112" s="13"/>
      <c r="I112" s="13"/>
      <c r="J112" s="13"/>
      <c r="K112" s="13"/>
      <c r="L112" s="13"/>
      <c r="M112" s="13"/>
      <c r="N112" s="13"/>
      <c r="O112" s="13"/>
      <c r="P112" s="13"/>
      <c r="Q112" s="13"/>
      <c r="R112" s="13"/>
      <c r="S112" s="206"/>
      <c r="T112" s="14"/>
      <c r="U112" s="13"/>
      <c r="V112" s="13"/>
      <c r="W112" s="13"/>
      <c r="X112" s="13"/>
      <c r="Y112" s="13"/>
      <c r="Z112" s="13"/>
      <c r="AA112" s="13"/>
      <c r="AB112" s="13"/>
      <c r="AC112" s="206"/>
      <c r="AD112" s="14"/>
      <c r="AE112" s="12"/>
      <c r="AF112" s="13"/>
      <c r="AG112" s="13"/>
      <c r="AH112" s="13"/>
      <c r="AI112" s="13"/>
      <c r="AJ112" s="13"/>
      <c r="AK112" s="15"/>
      <c r="AL112" s="113"/>
      <c r="AM112" s="14"/>
      <c r="AN112" s="113"/>
      <c r="AO112" s="14"/>
      <c r="AP112" s="105"/>
      <c r="AQ112" s="109"/>
    </row>
    <row r="113" spans="3:43" x14ac:dyDescent="0.25">
      <c r="C113" s="12"/>
      <c r="D113" s="13"/>
      <c r="E113" s="13"/>
      <c r="F113" s="13"/>
      <c r="G113" s="13"/>
      <c r="H113" s="13"/>
      <c r="I113" s="13"/>
      <c r="J113" s="13"/>
      <c r="K113" s="13"/>
      <c r="L113" s="13"/>
      <c r="M113" s="13"/>
      <c r="N113" s="13"/>
      <c r="O113" s="13"/>
      <c r="P113" s="13"/>
      <c r="Q113" s="13"/>
      <c r="R113" s="13"/>
      <c r="S113" s="206"/>
      <c r="T113" s="14"/>
      <c r="U113" s="13"/>
      <c r="V113" s="13"/>
      <c r="W113" s="13"/>
      <c r="X113" s="13"/>
      <c r="Y113" s="13"/>
      <c r="Z113" s="13"/>
      <c r="AA113" s="13"/>
      <c r="AB113" s="13"/>
      <c r="AC113" s="206"/>
      <c r="AD113" s="14"/>
      <c r="AE113" s="12"/>
      <c r="AF113" s="13"/>
      <c r="AG113" s="13"/>
      <c r="AH113" s="13"/>
      <c r="AI113" s="13"/>
      <c r="AJ113" s="13"/>
      <c r="AK113" s="15"/>
      <c r="AL113" s="113"/>
      <c r="AM113" s="14"/>
      <c r="AN113" s="113"/>
      <c r="AO113" s="14"/>
      <c r="AP113" s="105"/>
      <c r="AQ113" s="109"/>
    </row>
    <row r="114" spans="3:43" x14ac:dyDescent="0.25">
      <c r="C114" s="12"/>
      <c r="D114" s="13"/>
      <c r="E114" s="13"/>
      <c r="F114" s="13"/>
      <c r="G114" s="13"/>
      <c r="H114" s="13"/>
      <c r="I114" s="13"/>
      <c r="J114" s="13"/>
      <c r="K114" s="13"/>
      <c r="L114" s="13"/>
      <c r="M114" s="13"/>
      <c r="N114" s="13"/>
      <c r="O114" s="13"/>
      <c r="P114" s="13"/>
      <c r="Q114" s="13"/>
      <c r="R114" s="13"/>
      <c r="S114" s="206"/>
      <c r="T114" s="14"/>
      <c r="U114" s="13"/>
      <c r="V114" s="13"/>
      <c r="W114" s="13"/>
      <c r="X114" s="13"/>
      <c r="Y114" s="13"/>
      <c r="Z114" s="13"/>
      <c r="AA114" s="13"/>
      <c r="AB114" s="13"/>
      <c r="AC114" s="206"/>
      <c r="AD114" s="14"/>
      <c r="AE114" s="12"/>
      <c r="AF114" s="13"/>
      <c r="AG114" s="13"/>
      <c r="AH114" s="13"/>
      <c r="AI114" s="13"/>
      <c r="AJ114" s="13"/>
      <c r="AK114" s="15"/>
      <c r="AL114" s="113"/>
      <c r="AM114" s="14"/>
      <c r="AN114" s="113"/>
      <c r="AO114" s="14"/>
      <c r="AP114" s="105"/>
      <c r="AQ114" s="109"/>
    </row>
    <row r="115" spans="3:43" x14ac:dyDescent="0.25">
      <c r="C115" s="12"/>
      <c r="D115" s="13"/>
      <c r="E115" s="13"/>
      <c r="F115" s="13"/>
      <c r="G115" s="13"/>
      <c r="H115" s="13"/>
      <c r="I115" s="13"/>
      <c r="J115" s="13"/>
      <c r="K115" s="13"/>
      <c r="L115" s="13"/>
      <c r="M115" s="13"/>
      <c r="N115" s="13"/>
      <c r="O115" s="13"/>
      <c r="P115" s="13"/>
      <c r="Q115" s="13"/>
      <c r="R115" s="13"/>
      <c r="S115" s="206"/>
      <c r="T115" s="14"/>
      <c r="U115" s="13"/>
      <c r="V115" s="13"/>
      <c r="W115" s="13"/>
      <c r="X115" s="13"/>
      <c r="Y115" s="13"/>
      <c r="Z115" s="13"/>
      <c r="AA115" s="13"/>
      <c r="AB115" s="13"/>
      <c r="AC115" s="206"/>
      <c r="AD115" s="14"/>
      <c r="AE115" s="12"/>
      <c r="AF115" s="13"/>
      <c r="AG115" s="13"/>
      <c r="AH115" s="13"/>
      <c r="AI115" s="13"/>
      <c r="AJ115" s="13"/>
      <c r="AK115" s="15"/>
      <c r="AL115" s="113"/>
      <c r="AM115" s="14"/>
      <c r="AN115" s="113"/>
      <c r="AO115" s="14"/>
      <c r="AP115" s="105"/>
      <c r="AQ115" s="109"/>
    </row>
    <row r="116" spans="3:43" x14ac:dyDescent="0.25">
      <c r="C116" s="12"/>
      <c r="D116" s="13"/>
      <c r="E116" s="13"/>
      <c r="F116" s="13"/>
      <c r="G116" s="13"/>
      <c r="H116" s="13"/>
      <c r="I116" s="13"/>
      <c r="J116" s="13"/>
      <c r="K116" s="13"/>
      <c r="L116" s="13"/>
      <c r="M116" s="13"/>
      <c r="N116" s="13"/>
      <c r="O116" s="13"/>
      <c r="P116" s="13"/>
      <c r="Q116" s="13"/>
      <c r="R116" s="13"/>
      <c r="S116" s="206"/>
      <c r="T116" s="14"/>
      <c r="U116" s="13"/>
      <c r="V116" s="13"/>
      <c r="W116" s="13"/>
      <c r="X116" s="13"/>
      <c r="Y116" s="13"/>
      <c r="Z116" s="13"/>
      <c r="AA116" s="13"/>
      <c r="AB116" s="13"/>
      <c r="AC116" s="206"/>
      <c r="AD116" s="14"/>
      <c r="AE116" s="12"/>
      <c r="AF116" s="13"/>
      <c r="AG116" s="13"/>
      <c r="AH116" s="13"/>
      <c r="AI116" s="13"/>
      <c r="AJ116" s="13"/>
      <c r="AK116" s="15"/>
      <c r="AL116" s="113"/>
      <c r="AM116" s="14"/>
      <c r="AN116" s="113"/>
      <c r="AO116" s="14"/>
      <c r="AP116" s="105"/>
      <c r="AQ116" s="109"/>
    </row>
    <row r="117" spans="3:43" x14ac:dyDescent="0.25">
      <c r="AL117" s="113"/>
      <c r="AM117" s="14"/>
      <c r="AN117" s="113"/>
      <c r="AO117" s="14"/>
      <c r="AP117" s="105"/>
      <c r="AQ117" s="109"/>
    </row>
    <row r="118" spans="3:43" x14ac:dyDescent="0.25">
      <c r="AL118" s="113"/>
      <c r="AM118" s="14"/>
      <c r="AN118" s="113"/>
      <c r="AO118" s="14"/>
      <c r="AP118" s="105"/>
      <c r="AQ118" s="109"/>
    </row>
    <row r="119" spans="3:43" x14ac:dyDescent="0.25">
      <c r="AL119" s="113"/>
      <c r="AM119" s="14"/>
      <c r="AN119" s="113"/>
      <c r="AO119" s="14"/>
      <c r="AP119" s="105"/>
      <c r="AQ119" s="109"/>
    </row>
    <row r="120" spans="3:43" x14ac:dyDescent="0.25">
      <c r="AL120" s="113"/>
      <c r="AM120" s="14"/>
      <c r="AN120" s="113"/>
      <c r="AO120" s="14"/>
      <c r="AP120" s="105"/>
      <c r="AQ120" s="109"/>
    </row>
    <row r="121" spans="3:43" x14ac:dyDescent="0.25">
      <c r="AL121" s="113"/>
      <c r="AM121" s="14"/>
      <c r="AN121" s="113"/>
      <c r="AO121" s="14"/>
      <c r="AP121" s="105"/>
      <c r="AQ121" s="109"/>
    </row>
    <row r="122" spans="3:43" x14ac:dyDescent="0.25">
      <c r="AL122" s="113"/>
      <c r="AM122" s="14"/>
      <c r="AN122" s="113"/>
      <c r="AO122" s="14"/>
      <c r="AP122" s="105"/>
      <c r="AQ122" s="109"/>
    </row>
    <row r="123" spans="3:43" x14ac:dyDescent="0.25">
      <c r="AL123" s="113"/>
      <c r="AM123" s="14"/>
      <c r="AN123" s="113"/>
      <c r="AO123" s="14"/>
      <c r="AP123" s="105"/>
      <c r="AQ123" s="109"/>
    </row>
    <row r="124" spans="3:43" x14ac:dyDescent="0.25">
      <c r="AL124" s="113"/>
      <c r="AM124" s="14"/>
      <c r="AN124" s="113"/>
      <c r="AO124" s="14"/>
      <c r="AP124" s="105"/>
      <c r="AQ124" s="109"/>
    </row>
    <row r="125" spans="3:43" x14ac:dyDescent="0.25">
      <c r="AL125" s="113"/>
      <c r="AM125" s="14"/>
      <c r="AN125" s="113"/>
      <c r="AO125" s="14"/>
      <c r="AP125" s="105"/>
      <c r="AQ125" s="109"/>
    </row>
    <row r="126" spans="3:43" x14ac:dyDescent="0.25">
      <c r="AL126" s="113"/>
      <c r="AM126" s="14"/>
      <c r="AN126" s="113"/>
      <c r="AO126" s="14"/>
      <c r="AP126" s="105"/>
      <c r="AQ126" s="109"/>
    </row>
    <row r="127" spans="3:43" x14ac:dyDescent="0.25">
      <c r="AL127" s="113"/>
      <c r="AM127" s="14"/>
      <c r="AN127" s="113"/>
      <c r="AO127" s="14"/>
      <c r="AP127" s="105"/>
      <c r="AQ127" s="109"/>
    </row>
    <row r="128" spans="3:43" x14ac:dyDescent="0.25">
      <c r="AL128" s="113"/>
      <c r="AM128" s="14"/>
      <c r="AN128" s="113"/>
      <c r="AO128" s="14"/>
      <c r="AP128" s="105"/>
      <c r="AQ128" s="109"/>
    </row>
    <row r="129" spans="38:43" x14ac:dyDescent="0.25">
      <c r="AL129" s="113"/>
      <c r="AM129" s="14"/>
      <c r="AN129" s="113"/>
      <c r="AO129" s="14"/>
      <c r="AP129" s="105"/>
      <c r="AQ129" s="109"/>
    </row>
    <row r="130" spans="38:43" x14ac:dyDescent="0.25">
      <c r="AL130" s="111"/>
      <c r="AM130" s="112"/>
      <c r="AN130" s="123"/>
      <c r="AO130" s="124"/>
      <c r="AP130" s="110"/>
      <c r="AQ130" s="112"/>
    </row>
    <row r="131" spans="38:43" x14ac:dyDescent="0.25">
      <c r="AN131" s="125"/>
      <c r="AO131" s="126"/>
    </row>
    <row r="132" spans="38:43" x14ac:dyDescent="0.25">
      <c r="AN132" s="125"/>
      <c r="AO132" s="126"/>
    </row>
    <row r="133" spans="38:43" x14ac:dyDescent="0.25">
      <c r="AN133" s="125"/>
      <c r="AO133" s="126"/>
    </row>
    <row r="134" spans="38:43" x14ac:dyDescent="0.25">
      <c r="AN134" s="125"/>
      <c r="AO134" s="126"/>
    </row>
    <row r="135" spans="38:43" x14ac:dyDescent="0.25">
      <c r="AN135" s="125"/>
      <c r="AO135" s="126"/>
    </row>
    <row r="136" spans="38:43" x14ac:dyDescent="0.25">
      <c r="AN136" s="125"/>
      <c r="AO136" s="126"/>
    </row>
    <row r="137" spans="38:43" x14ac:dyDescent="0.25">
      <c r="AN137" s="125"/>
      <c r="AO137" s="126"/>
    </row>
    <row r="138" spans="38:43" x14ac:dyDescent="0.25">
      <c r="AN138" s="125"/>
      <c r="AO138" s="126"/>
    </row>
    <row r="139" spans="38:43" x14ac:dyDescent="0.25">
      <c r="AN139" s="125"/>
      <c r="AO139" s="126"/>
    </row>
    <row r="140" spans="38:43" x14ac:dyDescent="0.25">
      <c r="AN140" s="125"/>
      <c r="AO140" s="126"/>
    </row>
    <row r="141" spans="38:43" x14ac:dyDescent="0.25">
      <c r="AN141" s="125"/>
      <c r="AO141" s="126"/>
    </row>
    <row r="142" spans="38:43" x14ac:dyDescent="0.25">
      <c r="AN142" s="125"/>
      <c r="AO142" s="126"/>
    </row>
    <row r="143" spans="38:43" x14ac:dyDescent="0.25">
      <c r="AN143" s="125"/>
      <c r="AO143" s="126"/>
    </row>
    <row r="144" spans="38:43" x14ac:dyDescent="0.25">
      <c r="AN144" s="125"/>
      <c r="AO144" s="126"/>
    </row>
    <row r="145" spans="40:41" x14ac:dyDescent="0.25">
      <c r="AN145" s="125"/>
      <c r="AO145" s="126"/>
    </row>
    <row r="146" spans="40:41" x14ac:dyDescent="0.25">
      <c r="AN146" s="125"/>
      <c r="AO146" s="126"/>
    </row>
    <row r="147" spans="40:41" x14ac:dyDescent="0.25">
      <c r="AN147" s="125"/>
      <c r="AO147" s="126"/>
    </row>
    <row r="148" spans="40:41" x14ac:dyDescent="0.25">
      <c r="AN148" s="125"/>
      <c r="AO148" s="126"/>
    </row>
    <row r="149" spans="40:41" x14ac:dyDescent="0.25">
      <c r="AN149" s="125"/>
      <c r="AO149" s="126"/>
    </row>
    <row r="150" spans="40:41" x14ac:dyDescent="0.25">
      <c r="AN150" s="125"/>
      <c r="AO150" s="126"/>
    </row>
    <row r="151" spans="40:41" x14ac:dyDescent="0.25">
      <c r="AN151" s="125"/>
      <c r="AO151" s="126"/>
    </row>
    <row r="152" spans="40:41" x14ac:dyDescent="0.25">
      <c r="AN152" s="125"/>
      <c r="AO152" s="126"/>
    </row>
    <row r="153" spans="40:41" x14ac:dyDescent="0.25">
      <c r="AN153" s="125"/>
      <c r="AO153" s="126"/>
    </row>
    <row r="154" spans="40:41" x14ac:dyDescent="0.25">
      <c r="AN154" s="125"/>
      <c r="AO154" s="126"/>
    </row>
    <row r="155" spans="40:41" x14ac:dyDescent="0.25">
      <c r="AN155" s="125"/>
      <c r="AO155" s="126"/>
    </row>
    <row r="156" spans="40:41" x14ac:dyDescent="0.25">
      <c r="AN156" s="125"/>
      <c r="AO156" s="126"/>
    </row>
    <row r="157" spans="40:41" x14ac:dyDescent="0.25">
      <c r="AN157" s="125"/>
      <c r="AO157" s="126"/>
    </row>
    <row r="158" spans="40:41" x14ac:dyDescent="0.25">
      <c r="AN158" s="125"/>
      <c r="AO158" s="126"/>
    </row>
    <row r="159" spans="40:41" x14ac:dyDescent="0.25">
      <c r="AN159" s="125"/>
      <c r="AO159" s="126"/>
    </row>
    <row r="160" spans="40:41" x14ac:dyDescent="0.25">
      <c r="AN160" s="125"/>
      <c r="AO160" s="126"/>
    </row>
    <row r="161" spans="40:41" x14ac:dyDescent="0.25">
      <c r="AN161" s="125"/>
      <c r="AO161" s="126"/>
    </row>
    <row r="162" spans="40:41" x14ac:dyDescent="0.25">
      <c r="AN162" s="125"/>
      <c r="AO162" s="126"/>
    </row>
    <row r="163" spans="40:41" x14ac:dyDescent="0.25">
      <c r="AN163" s="125"/>
      <c r="AO163" s="126"/>
    </row>
    <row r="164" spans="40:41" x14ac:dyDescent="0.25">
      <c r="AN164" s="125"/>
      <c r="AO164" s="126"/>
    </row>
    <row r="165" spans="40:41" x14ac:dyDescent="0.25">
      <c r="AN165" s="125"/>
      <c r="AO165" s="126"/>
    </row>
    <row r="166" spans="40:41" x14ac:dyDescent="0.25">
      <c r="AN166" s="125"/>
      <c r="AO166" s="126"/>
    </row>
    <row r="167" spans="40:41" x14ac:dyDescent="0.25">
      <c r="AN167" s="125"/>
      <c r="AO167" s="126"/>
    </row>
    <row r="168" spans="40:41" x14ac:dyDescent="0.25">
      <c r="AN168" s="125"/>
      <c r="AO168" s="126"/>
    </row>
    <row r="169" spans="40:41" x14ac:dyDescent="0.25">
      <c r="AN169" s="125"/>
      <c r="AO169" s="126"/>
    </row>
    <row r="170" spans="40:41" x14ac:dyDescent="0.25">
      <c r="AN170" s="125"/>
      <c r="AO170" s="126"/>
    </row>
    <row r="171" spans="40:41" x14ac:dyDescent="0.25">
      <c r="AN171" s="125"/>
      <c r="AO171" s="126"/>
    </row>
    <row r="172" spans="40:41" x14ac:dyDescent="0.25">
      <c r="AN172" s="125"/>
      <c r="AO172" s="126"/>
    </row>
    <row r="173" spans="40:41" x14ac:dyDescent="0.25">
      <c r="AN173" s="125"/>
      <c r="AO173" s="126"/>
    </row>
    <row r="174" spans="40:41" x14ac:dyDescent="0.25">
      <c r="AN174" s="125"/>
      <c r="AO174" s="126"/>
    </row>
    <row r="175" spans="40:41" x14ac:dyDescent="0.25">
      <c r="AN175" s="125"/>
      <c r="AO175" s="126"/>
    </row>
    <row r="176" spans="40:41" x14ac:dyDescent="0.25">
      <c r="AN176" s="125"/>
      <c r="AO176" s="126"/>
    </row>
    <row r="177" spans="40:41" x14ac:dyDescent="0.25">
      <c r="AN177" s="125"/>
      <c r="AO177" s="126"/>
    </row>
    <row r="178" spans="40:41" x14ac:dyDescent="0.25">
      <c r="AN178" s="125"/>
      <c r="AO178" s="126"/>
    </row>
    <row r="179" spans="40:41" x14ac:dyDescent="0.25">
      <c r="AN179" s="125"/>
      <c r="AO179" s="126"/>
    </row>
    <row r="180" spans="40:41" x14ac:dyDescent="0.25">
      <c r="AN180" s="125"/>
      <c r="AO180" s="126"/>
    </row>
    <row r="181" spans="40:41" x14ac:dyDescent="0.25">
      <c r="AN181" s="125"/>
      <c r="AO181" s="126"/>
    </row>
    <row r="182" spans="40:41" x14ac:dyDescent="0.25">
      <c r="AN182" s="125"/>
      <c r="AO182" s="126"/>
    </row>
    <row r="183" spans="40:41" x14ac:dyDescent="0.25">
      <c r="AN183" s="125"/>
      <c r="AO183" s="126"/>
    </row>
    <row r="184" spans="40:41" x14ac:dyDescent="0.25">
      <c r="AN184" s="125"/>
      <c r="AO184" s="126"/>
    </row>
    <row r="185" spans="40:41" x14ac:dyDescent="0.25">
      <c r="AN185" s="125"/>
      <c r="AO185" s="126"/>
    </row>
    <row r="186" spans="40:41" x14ac:dyDescent="0.25">
      <c r="AN186" s="125"/>
      <c r="AO186" s="126"/>
    </row>
  </sheetData>
  <mergeCells count="7">
    <mergeCell ref="AL1:AO1"/>
    <mergeCell ref="C1:G1"/>
    <mergeCell ref="H1:K1"/>
    <mergeCell ref="L1:T1"/>
    <mergeCell ref="U1:V1"/>
    <mergeCell ref="AE1:AK1"/>
    <mergeCell ref="W1:AD1"/>
  </mergeCells>
  <hyperlinks>
    <hyperlink ref="A1" location="Contents!A1" display="CONTENTS"/>
    <hyperlink ref="B4" r:id="rId1"/>
    <hyperlink ref="B5" r:id="rId2"/>
    <hyperlink ref="B8" r:id="rId3"/>
    <hyperlink ref="A2" r:id="rId4"/>
    <hyperlink ref="B9" r:id="rId5"/>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86"/>
  <sheetViews>
    <sheetView workbookViewId="0">
      <pane xSplit="2" ySplit="2" topLeftCell="AI3" activePane="bottomRight" state="frozen"/>
      <selection pane="topRight" activeCell="C1" sqref="C1"/>
      <selection pane="bottomLeft" activeCell="A3" sqref="A3"/>
      <selection pane="bottomRight"/>
    </sheetView>
  </sheetViews>
  <sheetFormatPr defaultRowHeight="15" x14ac:dyDescent="0.25"/>
  <cols>
    <col min="1" max="1" width="27.28515625" style="2" customWidth="1"/>
    <col min="2" max="2" width="23.85546875" style="2" customWidth="1"/>
    <col min="3" max="3" width="11.85546875" customWidth="1"/>
    <col min="4" max="4" width="10.28515625" customWidth="1"/>
    <col min="5" max="5" width="25" customWidth="1"/>
    <col min="9" max="9" width="12.28515625" customWidth="1"/>
    <col min="10" max="11" width="12.7109375" customWidth="1"/>
    <col min="12" max="12" width="11.5703125" customWidth="1"/>
    <col min="13" max="13" width="13.140625" customWidth="1"/>
    <col min="16" max="16" width="15.5703125" customWidth="1"/>
    <col min="17" max="17" width="11.85546875" customWidth="1"/>
    <col min="19" max="19" width="10.5703125" customWidth="1"/>
    <col min="20" max="20" width="28" style="2" customWidth="1"/>
    <col min="21" max="22" width="12.7109375" customWidth="1"/>
    <col min="23" max="23" width="11.5703125" customWidth="1"/>
    <col min="24" max="24" width="13.140625" customWidth="1"/>
    <col min="27" max="27" width="15.5703125" customWidth="1"/>
    <col min="28" max="28" width="11.85546875" customWidth="1"/>
    <col min="29" max="29" width="9.140625" style="53"/>
    <col min="30" max="30" width="10.85546875" style="126" customWidth="1"/>
    <col min="31" max="31" width="12.42578125" customWidth="1"/>
    <col min="33" max="33" width="11.42578125" customWidth="1"/>
    <col min="34" max="34" width="17" customWidth="1"/>
    <col min="35" max="35" width="11.42578125" customWidth="1"/>
    <col min="36" max="36" width="13.140625" customWidth="1"/>
    <col min="37" max="37" width="14.7109375" customWidth="1"/>
    <col min="38" max="38" width="10.140625" customWidth="1"/>
    <col min="39" max="39" width="8.85546875" style="2" customWidth="1"/>
    <col min="40" max="40" width="10.85546875" style="2" customWidth="1"/>
    <col min="41" max="41" width="10" style="2" customWidth="1"/>
    <col min="42" max="42" width="14" style="102" customWidth="1"/>
    <col min="43" max="43" width="15.7109375" style="2" customWidth="1"/>
    <col min="44" max="44" width="16" customWidth="1"/>
  </cols>
  <sheetData>
    <row r="1" spans="1:43" s="1" customFormat="1" ht="20.25" thickBot="1" x14ac:dyDescent="0.35">
      <c r="A1" s="39" t="s">
        <v>0</v>
      </c>
      <c r="B1" s="67" t="s">
        <v>101</v>
      </c>
      <c r="C1" s="664" t="s">
        <v>2</v>
      </c>
      <c r="D1" s="664"/>
      <c r="E1" s="664"/>
      <c r="F1" s="664"/>
      <c r="G1" s="665"/>
      <c r="H1" s="666" t="s">
        <v>3</v>
      </c>
      <c r="I1" s="664"/>
      <c r="J1" s="664"/>
      <c r="K1" s="665"/>
      <c r="L1" s="662" t="s">
        <v>4</v>
      </c>
      <c r="M1" s="663"/>
      <c r="N1" s="663"/>
      <c r="O1" s="663"/>
      <c r="P1" s="663"/>
      <c r="Q1" s="663"/>
      <c r="R1" s="663"/>
      <c r="S1" s="663"/>
      <c r="T1" s="680"/>
      <c r="U1" s="662" t="s">
        <v>70</v>
      </c>
      <c r="V1" s="665"/>
      <c r="W1" s="662" t="s">
        <v>68</v>
      </c>
      <c r="X1" s="663"/>
      <c r="Y1" s="663"/>
      <c r="Z1" s="663"/>
      <c r="AA1" s="663"/>
      <c r="AB1" s="663"/>
      <c r="AC1" s="663"/>
      <c r="AD1" s="680"/>
      <c r="AE1" s="663" t="s">
        <v>5</v>
      </c>
      <c r="AF1" s="663"/>
      <c r="AG1" s="663"/>
      <c r="AH1" s="663"/>
      <c r="AI1" s="663"/>
      <c r="AJ1" s="663"/>
      <c r="AK1" s="681"/>
      <c r="AL1" s="677" t="s">
        <v>71</v>
      </c>
      <c r="AM1" s="678"/>
      <c r="AN1" s="678"/>
      <c r="AO1" s="679"/>
      <c r="AP1" s="100" t="s">
        <v>103</v>
      </c>
      <c r="AQ1" s="82" t="s">
        <v>94</v>
      </c>
    </row>
    <row r="2" spans="1:43" ht="62.25" customHeight="1" thickTop="1" thickBot="1" x14ac:dyDescent="0.3">
      <c r="A2" s="272" t="s">
        <v>118</v>
      </c>
      <c r="B2" s="92"/>
      <c r="C2" s="93" t="s">
        <v>6</v>
      </c>
      <c r="D2" s="93" t="s">
        <v>7</v>
      </c>
      <c r="E2" s="94" t="s">
        <v>8</v>
      </c>
      <c r="F2" s="95" t="s">
        <v>9</v>
      </c>
      <c r="G2" s="96" t="s">
        <v>10</v>
      </c>
      <c r="H2" s="93" t="s">
        <v>11</v>
      </c>
      <c r="I2" s="93" t="s">
        <v>12</v>
      </c>
      <c r="J2" s="94" t="s">
        <v>60</v>
      </c>
      <c r="K2" s="97" t="s">
        <v>69</v>
      </c>
      <c r="L2" s="93" t="s">
        <v>13</v>
      </c>
      <c r="M2" s="93" t="s">
        <v>14</v>
      </c>
      <c r="N2" s="93" t="s">
        <v>15</v>
      </c>
      <c r="O2" s="94" t="s">
        <v>16</v>
      </c>
      <c r="P2" s="93" t="s">
        <v>17</v>
      </c>
      <c r="Q2" s="93" t="s">
        <v>18</v>
      </c>
      <c r="R2" s="93" t="s">
        <v>19</v>
      </c>
      <c r="S2" s="93" t="s">
        <v>155</v>
      </c>
      <c r="T2" s="98" t="s">
        <v>20</v>
      </c>
      <c r="U2" s="94" t="s">
        <v>60</v>
      </c>
      <c r="V2" s="97" t="s">
        <v>69</v>
      </c>
      <c r="W2" s="93" t="s">
        <v>13</v>
      </c>
      <c r="X2" s="93" t="s">
        <v>14</v>
      </c>
      <c r="Y2" s="93" t="s">
        <v>15</v>
      </c>
      <c r="Z2" s="94" t="s">
        <v>16</v>
      </c>
      <c r="AA2" s="93" t="s">
        <v>17</v>
      </c>
      <c r="AB2" s="93" t="s">
        <v>18</v>
      </c>
      <c r="AC2" s="93" t="s">
        <v>19</v>
      </c>
      <c r="AD2" s="98" t="s">
        <v>155</v>
      </c>
      <c r="AE2" s="88" t="s">
        <v>21</v>
      </c>
      <c r="AF2" s="88" t="s">
        <v>22</v>
      </c>
      <c r="AG2" s="89" t="s">
        <v>23</v>
      </c>
      <c r="AH2" s="88" t="s">
        <v>24</v>
      </c>
      <c r="AI2" s="88" t="s">
        <v>25</v>
      </c>
      <c r="AJ2" s="88" t="s">
        <v>26</v>
      </c>
      <c r="AK2" s="90" t="s">
        <v>27</v>
      </c>
      <c r="AL2" s="114" t="s">
        <v>105</v>
      </c>
      <c r="AM2" s="99" t="s">
        <v>106</v>
      </c>
      <c r="AN2" s="115" t="s">
        <v>107</v>
      </c>
      <c r="AO2" s="91" t="s">
        <v>108</v>
      </c>
      <c r="AP2" s="101" t="s">
        <v>104</v>
      </c>
      <c r="AQ2" s="91" t="s">
        <v>102</v>
      </c>
    </row>
    <row r="3" spans="1:43" ht="15.75" thickTop="1" x14ac:dyDescent="0.25">
      <c r="A3" s="2" t="str">
        <f>IF(K3=SUM(L3:S3), " ","Error")</f>
        <v xml:space="preserve"> </v>
      </c>
      <c r="B3" s="78" t="s">
        <v>28</v>
      </c>
      <c r="C3" s="3">
        <f t="shared" ref="C3:L3" si="0">SUM(C4:C5)</f>
        <v>3876</v>
      </c>
      <c r="D3" s="3">
        <f t="shared" si="0"/>
        <v>258</v>
      </c>
      <c r="E3" s="3">
        <f t="shared" si="0"/>
        <v>836</v>
      </c>
      <c r="F3" s="3">
        <f t="shared" si="0"/>
        <v>2709</v>
      </c>
      <c r="G3" s="4">
        <f t="shared" si="0"/>
        <v>73</v>
      </c>
      <c r="H3" s="3">
        <f t="shared" si="0"/>
        <v>31</v>
      </c>
      <c r="I3" s="3">
        <f t="shared" si="0"/>
        <v>29</v>
      </c>
      <c r="J3" s="3">
        <f t="shared" si="0"/>
        <v>23</v>
      </c>
      <c r="K3" s="4">
        <f t="shared" si="0"/>
        <v>6</v>
      </c>
      <c r="L3" s="3">
        <f t="shared" si="0"/>
        <v>3</v>
      </c>
      <c r="M3" s="3">
        <f t="shared" ref="M3:S3" si="1">SUM(M4:M5)</f>
        <v>1</v>
      </c>
      <c r="N3" s="3">
        <f t="shared" si="1"/>
        <v>0</v>
      </c>
      <c r="O3" s="3">
        <f t="shared" si="1"/>
        <v>1</v>
      </c>
      <c r="P3" s="3">
        <f t="shared" si="1"/>
        <v>1</v>
      </c>
      <c r="Q3" s="3">
        <f t="shared" si="1"/>
        <v>0</v>
      </c>
      <c r="R3" s="3">
        <f t="shared" si="1"/>
        <v>0</v>
      </c>
      <c r="S3" s="3">
        <f t="shared" si="1"/>
        <v>0</v>
      </c>
      <c r="T3" s="4"/>
      <c r="U3" s="43">
        <f>IF(I3=0,"NA",J3/I3)</f>
        <v>0.7931034482758621</v>
      </c>
      <c r="V3" s="45">
        <f>IF(I3=0,"NA",K3/I3)</f>
        <v>0.20689655172413793</v>
      </c>
      <c r="W3" s="43">
        <f>+IF(L3=0,"NA",L3/I3)</f>
        <v>0.10344827586206896</v>
      </c>
      <c r="X3" s="43">
        <f>+IF(I3=0,"NA",M3/I3)</f>
        <v>3.4482758620689655E-2</v>
      </c>
      <c r="Y3" s="43">
        <f>+IF(I3=0,"NA",N3/I3)</f>
        <v>0</v>
      </c>
      <c r="Z3" s="43">
        <f>+IF(I3=0,"NA",O3/I3)</f>
        <v>3.4482758620689655E-2</v>
      </c>
      <c r="AA3" s="43">
        <f>+IF(I3=0,"NA",P3/I3)</f>
        <v>3.4482758620689655E-2</v>
      </c>
      <c r="AB3" s="43">
        <f>+IF(I3=0,"NA",Q3/I3)</f>
        <v>0</v>
      </c>
      <c r="AC3" s="297">
        <f>+IF(I3=0,"NA",R3/I3)</f>
        <v>0</v>
      </c>
      <c r="AD3" s="45">
        <f>+IF(I3=0,"NA",S3/I3)</f>
        <v>0</v>
      </c>
      <c r="AE3" s="146"/>
      <c r="AF3" s="85">
        <f>IF(C3=0,"NA",(H3/C3)*100000)</f>
        <v>799.79360165118669</v>
      </c>
      <c r="AG3" s="167"/>
      <c r="AH3" s="85">
        <f>IF(C3=0,"NA",(I3/C3)*100000)</f>
        <v>748.19401444788446</v>
      </c>
      <c r="AI3" s="167"/>
      <c r="AJ3" s="85">
        <f>IF(C3=0,"NA",(J3/C3)*100000)</f>
        <v>593.3952528379773</v>
      </c>
      <c r="AK3" s="166"/>
      <c r="AL3" s="119">
        <f>AM3*7</f>
        <v>0.55616438356164388</v>
      </c>
      <c r="AM3" s="120">
        <f>I3/365</f>
        <v>7.9452054794520555E-2</v>
      </c>
      <c r="AN3" s="119">
        <f>AO3*7</f>
        <v>0.44109589041095892</v>
      </c>
      <c r="AO3" s="120">
        <f>J3/365</f>
        <v>6.3013698630136991E-2</v>
      </c>
      <c r="AP3" s="447">
        <f>'Vital Stats'!Q41</f>
        <v>761.07034252473352</v>
      </c>
      <c r="AQ3" s="163"/>
    </row>
    <row r="4" spans="1:43" x14ac:dyDescent="0.25">
      <c r="B4" s="145" t="s">
        <v>29</v>
      </c>
      <c r="C4" s="7">
        <f>SUM(D4:G4)</f>
        <v>1779</v>
      </c>
      <c r="D4" s="8">
        <v>0</v>
      </c>
      <c r="E4" s="8">
        <v>431</v>
      </c>
      <c r="F4" s="8">
        <v>1348</v>
      </c>
      <c r="G4" s="170">
        <v>0</v>
      </c>
      <c r="H4" s="7">
        <v>21</v>
      </c>
      <c r="I4" s="8">
        <v>9</v>
      </c>
      <c r="J4" s="8">
        <v>7</v>
      </c>
      <c r="K4" s="9">
        <v>2</v>
      </c>
      <c r="L4" s="7">
        <v>0</v>
      </c>
      <c r="M4" s="8">
        <v>1</v>
      </c>
      <c r="N4" s="8">
        <v>0</v>
      </c>
      <c r="O4" s="8">
        <v>0</v>
      </c>
      <c r="P4" s="8">
        <v>1</v>
      </c>
      <c r="Q4" s="8">
        <v>0</v>
      </c>
      <c r="R4" s="8">
        <v>0</v>
      </c>
      <c r="S4" s="205">
        <v>0</v>
      </c>
      <c r="T4" s="9"/>
      <c r="U4" s="40">
        <f>IF(I4=0,"NA",J4/I4)</f>
        <v>0.77777777777777779</v>
      </c>
      <c r="V4" s="41">
        <f>IF(I4=0,"NA",K4/I4)</f>
        <v>0.22222222222222221</v>
      </c>
      <c r="W4" s="42">
        <f>IF(I4=0,"NA",L4/I4)</f>
        <v>0</v>
      </c>
      <c r="X4" s="42">
        <f>IF(I4=0,"NA",M4/I4)</f>
        <v>0.1111111111111111</v>
      </c>
      <c r="Y4" s="42">
        <f>IF(I4=0,"NA",N4/I4)</f>
        <v>0</v>
      </c>
      <c r="Z4" s="42">
        <f>IF(I4=0,"NA",O4/I4)</f>
        <v>0</v>
      </c>
      <c r="AA4" s="42">
        <f>IF(I4=0,"NA",P4/I4)</f>
        <v>0.1111111111111111</v>
      </c>
      <c r="AB4" s="42">
        <f>IF(I4=0,"NA",Q4/I4)</f>
        <v>0</v>
      </c>
      <c r="AC4" s="298">
        <f>IF(I4=0,"NA",R4/I4)</f>
        <v>0</v>
      </c>
      <c r="AD4" s="44">
        <f>IF(I4=0,"NA",S4/I4)</f>
        <v>0</v>
      </c>
      <c r="AE4" s="147"/>
      <c r="AF4" s="8">
        <f>IF(C4=0,"NA",(H4/C4)*100000)</f>
        <v>1180.4384485666103</v>
      </c>
      <c r="AG4" s="149"/>
      <c r="AH4" s="8">
        <f>IF(C4=0,"NA",(I4/C4)*100000)</f>
        <v>505.90219224283305</v>
      </c>
      <c r="AI4" s="149"/>
      <c r="AJ4" s="8">
        <f>IF(C4=0,"NA",(J4/C4)*100000)</f>
        <v>393.47948285553684</v>
      </c>
      <c r="AK4" s="151"/>
      <c r="AL4" s="116">
        <f>AM4*7</f>
        <v>0.34426229508196721</v>
      </c>
      <c r="AM4" s="117">
        <f>I4/_xlfn.DAYS("10 June 2016","10 December 2015")</f>
        <v>4.9180327868852458E-2</v>
      </c>
      <c r="AN4" s="116">
        <f>AO4*7</f>
        <v>0.26775956284153007</v>
      </c>
      <c r="AO4" s="117">
        <f>J4/_xlfn.DAYS("10 June 2016","10 December 2015")</f>
        <v>3.825136612021858E-2</v>
      </c>
      <c r="AP4" s="448"/>
      <c r="AQ4" s="164"/>
    </row>
    <row r="5" spans="1:43" x14ac:dyDescent="0.25">
      <c r="B5" s="145" t="s">
        <v>30</v>
      </c>
      <c r="C5" s="7">
        <f>SUM(D5:G5)</f>
        <v>2097</v>
      </c>
      <c r="D5" s="8">
        <v>258</v>
      </c>
      <c r="E5" s="8">
        <v>405</v>
      </c>
      <c r="F5" s="8">
        <v>1361</v>
      </c>
      <c r="G5" s="9">
        <v>73</v>
      </c>
      <c r="H5" s="7">
        <v>10</v>
      </c>
      <c r="I5" s="8">
        <v>20</v>
      </c>
      <c r="J5" s="8">
        <v>16</v>
      </c>
      <c r="K5" s="9">
        <v>4</v>
      </c>
      <c r="L5" s="7">
        <v>3</v>
      </c>
      <c r="M5" s="8">
        <v>0</v>
      </c>
      <c r="N5" s="8">
        <v>0</v>
      </c>
      <c r="O5" s="8">
        <v>1</v>
      </c>
      <c r="P5" s="8">
        <v>0</v>
      </c>
      <c r="Q5" s="8">
        <v>0</v>
      </c>
      <c r="R5" s="8">
        <v>0</v>
      </c>
      <c r="S5" s="205">
        <v>0</v>
      </c>
      <c r="T5" s="9"/>
      <c r="U5" s="40">
        <f>IF(I5=0,"NA",J5/I5)</f>
        <v>0.8</v>
      </c>
      <c r="V5" s="41">
        <f>IF(I5=0,"NA",K5/I5)</f>
        <v>0.2</v>
      </c>
      <c r="W5" s="42">
        <f>IF(I5=0,"NA",L5/I5)</f>
        <v>0.15</v>
      </c>
      <c r="X5" s="42">
        <f>IF(I5=0,"NA",M5/I5)</f>
        <v>0</v>
      </c>
      <c r="Y5" s="42">
        <f>IF(I5=0,"NA",N5/I5)</f>
        <v>0</v>
      </c>
      <c r="Z5" s="42">
        <f>IF(I5=0,"NA",O5/I5)</f>
        <v>0.05</v>
      </c>
      <c r="AA5" s="42">
        <f>IF(I5=0,"NA",P5/I5)</f>
        <v>0</v>
      </c>
      <c r="AB5" s="42">
        <f>IF(I5=0,"NA",Q5/I5)</f>
        <v>0</v>
      </c>
      <c r="AC5" s="298">
        <f>IF(I5=0,"NA",R5/I5)</f>
        <v>0</v>
      </c>
      <c r="AD5" s="44">
        <f>IF(I5=0,"NA",S5/I5)</f>
        <v>0</v>
      </c>
      <c r="AE5" s="147"/>
      <c r="AF5" s="8">
        <f>IF(C5=0,"NA",(H5/C5)*100000)</f>
        <v>476.87172150691458</v>
      </c>
      <c r="AG5" s="149"/>
      <c r="AH5" s="8">
        <f>IF(C5=0,"NA",(I5/C5)*100000)</f>
        <v>953.74344301382916</v>
      </c>
      <c r="AI5" s="149"/>
      <c r="AJ5" s="8">
        <f>IF(C5=0,"NA",(J5/C5)*100000)</f>
        <v>762.99475441106335</v>
      </c>
      <c r="AK5" s="151"/>
      <c r="AL5" s="116">
        <f>AM5*7</f>
        <v>0.76502732240437155</v>
      </c>
      <c r="AM5" s="117">
        <f>I5/_xlfn.DAYS("10 December 2016","10 June 2016")</f>
        <v>0.10928961748633879</v>
      </c>
      <c r="AN5" s="116">
        <f>AO5*7</f>
        <v>0.61202185792349728</v>
      </c>
      <c r="AO5" s="117">
        <f>J5/_xlfn.DAYS("10 December 2016","10 June 2016")</f>
        <v>8.7431693989071038E-2</v>
      </c>
      <c r="AP5" s="448"/>
      <c r="AQ5" s="164"/>
    </row>
    <row r="6" spans="1:43" x14ac:dyDescent="0.25">
      <c r="B6" s="79"/>
      <c r="C6" s="7"/>
      <c r="D6" s="8"/>
      <c r="E6" s="8"/>
      <c r="F6" s="8"/>
      <c r="G6" s="9"/>
      <c r="H6" s="7"/>
      <c r="I6" s="8"/>
      <c r="J6" s="8"/>
      <c r="K6" s="9"/>
      <c r="L6" s="7"/>
      <c r="M6" s="8"/>
      <c r="N6" s="8"/>
      <c r="O6" s="8"/>
      <c r="P6" s="8"/>
      <c r="Q6" s="8"/>
      <c r="R6" s="8"/>
      <c r="S6" s="205"/>
      <c r="T6" s="9"/>
      <c r="U6" s="40"/>
      <c r="V6" s="41"/>
      <c r="W6" s="7"/>
      <c r="X6" s="8"/>
      <c r="Y6" s="8"/>
      <c r="Z6" s="8"/>
      <c r="AA6" s="8"/>
      <c r="AB6" s="8"/>
      <c r="AC6" s="205"/>
      <c r="AD6" s="9"/>
      <c r="AE6" s="7"/>
      <c r="AF6" s="8"/>
      <c r="AG6" s="8"/>
      <c r="AH6" s="8"/>
      <c r="AI6" s="8"/>
      <c r="AJ6" s="8"/>
      <c r="AK6" s="10"/>
      <c r="AL6" s="116"/>
      <c r="AM6" s="117"/>
      <c r="AN6" s="116"/>
      <c r="AO6" s="117"/>
      <c r="AP6" s="448"/>
      <c r="AQ6" s="107"/>
    </row>
    <row r="7" spans="1:43" x14ac:dyDescent="0.25">
      <c r="A7" s="2" t="str">
        <f>IF(K7=SUM(L7:S7), " ","Error")</f>
        <v xml:space="preserve"> </v>
      </c>
      <c r="B7" s="80" t="s">
        <v>31</v>
      </c>
      <c r="C7" s="3">
        <f t="shared" ref="C7:L7" si="2">SUM(C8:C9)</f>
        <v>4607</v>
      </c>
      <c r="D7" s="3">
        <f t="shared" si="2"/>
        <v>512</v>
      </c>
      <c r="E7" s="3">
        <f t="shared" si="2"/>
        <v>1021</v>
      </c>
      <c r="F7" s="3">
        <f t="shared" si="2"/>
        <v>2857</v>
      </c>
      <c r="G7" s="4">
        <f t="shared" si="2"/>
        <v>217</v>
      </c>
      <c r="H7" s="3">
        <f t="shared" si="2"/>
        <v>44</v>
      </c>
      <c r="I7" s="3">
        <f t="shared" si="2"/>
        <v>51</v>
      </c>
      <c r="J7" s="3">
        <f t="shared" si="2"/>
        <v>34</v>
      </c>
      <c r="K7" s="4">
        <f t="shared" si="2"/>
        <v>17</v>
      </c>
      <c r="L7" s="3">
        <f t="shared" si="2"/>
        <v>5</v>
      </c>
      <c r="M7" s="3">
        <f t="shared" ref="M7:S7" si="3">SUM(M8:M9)</f>
        <v>2</v>
      </c>
      <c r="N7" s="3">
        <f t="shared" si="3"/>
        <v>0</v>
      </c>
      <c r="O7" s="3">
        <f t="shared" si="3"/>
        <v>11</v>
      </c>
      <c r="P7" s="3">
        <f t="shared" si="3"/>
        <v>0</v>
      </c>
      <c r="Q7" s="3">
        <f t="shared" si="3"/>
        <v>0</v>
      </c>
      <c r="R7" s="3">
        <f t="shared" si="3"/>
        <v>0</v>
      </c>
      <c r="S7" s="3">
        <f t="shared" si="3"/>
        <v>-1</v>
      </c>
      <c r="T7" s="11"/>
      <c r="U7" s="43">
        <f>IF(I7=0,"NA",J7/I7)</f>
        <v>0.66666666666666663</v>
      </c>
      <c r="V7" s="46">
        <f>IF(I7=0,"NA",K7/I7)</f>
        <v>0.33333333333333331</v>
      </c>
      <c r="W7" s="43">
        <f>+IF(L7=0,"NA",L7/I7)</f>
        <v>9.8039215686274508E-2</v>
      </c>
      <c r="X7" s="43">
        <f>+IF(I7=0,"NA",M7/I7)</f>
        <v>3.9215686274509803E-2</v>
      </c>
      <c r="Y7" s="43">
        <f>+IF(I7=0,"NA",N7/I7)</f>
        <v>0</v>
      </c>
      <c r="Z7" s="43">
        <f>+IF(I7=0,"NA",O7/I7)</f>
        <v>0.21568627450980393</v>
      </c>
      <c r="AA7" s="43">
        <f>+IF(I7=0,"NA",P7/I7)</f>
        <v>0</v>
      </c>
      <c r="AB7" s="43">
        <f>+IF(I7=0,"NA",Q7/I7)</f>
        <v>0</v>
      </c>
      <c r="AC7" s="297">
        <f>+IF(I7=0,"NA",R7/I7)</f>
        <v>0</v>
      </c>
      <c r="AD7" s="45">
        <f>+IF(I7=0,"NA",S7/I7)</f>
        <v>-1.9607843137254902E-2</v>
      </c>
      <c r="AE7" s="146"/>
      <c r="AF7" s="5">
        <f>IF(C7=0,"NA",(H7/C7)*100000)</f>
        <v>955.0683742131539</v>
      </c>
      <c r="AG7" s="148"/>
      <c r="AH7" s="5">
        <f>IF(C7=0,"NA",(I7/C7)*100000)</f>
        <v>1107.011070110701</v>
      </c>
      <c r="AI7" s="148"/>
      <c r="AJ7" s="5">
        <f>IF(C7=0,"NA",(J7/C7)*100000)</f>
        <v>738.00738007380073</v>
      </c>
      <c r="AK7" s="150"/>
      <c r="AL7" s="121">
        <f>AM7*7</f>
        <v>0.97808219178082201</v>
      </c>
      <c r="AM7" s="118">
        <f>I7/_xlfn.DAYS("10 December 2017","10 December 2016")</f>
        <v>0.13972602739726028</v>
      </c>
      <c r="AN7" s="122">
        <f>AO7*7</f>
        <v>0.65205479452054793</v>
      </c>
      <c r="AO7" s="118">
        <f>J7/_xlfn.DAYS("10 December 2017","10 December 2016")</f>
        <v>9.3150684931506855E-2</v>
      </c>
      <c r="AP7" s="449">
        <f>'Vital Stats'!Q41</f>
        <v>761.07034252473352</v>
      </c>
      <c r="AQ7" s="165"/>
    </row>
    <row r="8" spans="1:43" x14ac:dyDescent="0.25">
      <c r="B8" s="144" t="s">
        <v>32</v>
      </c>
      <c r="C8" s="7">
        <f>SUM(D8:G8)</f>
        <v>2224</v>
      </c>
      <c r="D8" s="8">
        <v>214</v>
      </c>
      <c r="E8" s="8">
        <v>487</v>
      </c>
      <c r="F8" s="8">
        <v>1411</v>
      </c>
      <c r="G8" s="9">
        <v>112</v>
      </c>
      <c r="H8" s="7">
        <v>22</v>
      </c>
      <c r="I8" s="8">
        <v>22</v>
      </c>
      <c r="J8" s="8">
        <v>17</v>
      </c>
      <c r="K8" s="9">
        <v>5</v>
      </c>
      <c r="L8" s="7">
        <v>0</v>
      </c>
      <c r="M8" s="8">
        <v>0</v>
      </c>
      <c r="N8" s="8">
        <v>0</v>
      </c>
      <c r="O8" s="8">
        <v>5</v>
      </c>
      <c r="P8" s="8">
        <v>0</v>
      </c>
      <c r="Q8" s="8">
        <v>0</v>
      </c>
      <c r="R8" s="8">
        <v>0</v>
      </c>
      <c r="S8" s="205">
        <v>0</v>
      </c>
      <c r="T8" s="9"/>
      <c r="U8" s="40">
        <f>IF(I8=0,"NA",J8/I8)</f>
        <v>0.77272727272727271</v>
      </c>
      <c r="V8" s="41">
        <f>IF(I8=0,"NA",K8/I8)</f>
        <v>0.22727272727272727</v>
      </c>
      <c r="W8" s="42">
        <f>IF(I8=0,"NA",L8/I8)</f>
        <v>0</v>
      </c>
      <c r="X8" s="42">
        <f>IF(I8=0,"NA",M8/I8)</f>
        <v>0</v>
      </c>
      <c r="Y8" s="42">
        <f>IF(I8=0,"NA",N8/I8)</f>
        <v>0</v>
      </c>
      <c r="Z8" s="42">
        <f>IF(I8=0,"NA",O8/I8)</f>
        <v>0.22727272727272727</v>
      </c>
      <c r="AA8" s="42">
        <f>IF(I8=0,"NA",P8/I8)</f>
        <v>0</v>
      </c>
      <c r="AB8" s="42">
        <f>IF(I8=0,"NA",Q8/I8)</f>
        <v>0</v>
      </c>
      <c r="AC8" s="298">
        <f>IF(I8=0,"NA",R8/I8)</f>
        <v>0</v>
      </c>
      <c r="AD8" s="44">
        <f>IF(I8=0,"NA",S8/I8)</f>
        <v>0</v>
      </c>
      <c r="AE8" s="147"/>
      <c r="AF8" s="8">
        <f>IF(C8=0,"NA",(H8/C8)*100000)</f>
        <v>989.20863309352512</v>
      </c>
      <c r="AG8" s="149"/>
      <c r="AH8" s="8">
        <f>IF(C8=0,"NA",(I8/C8)*100000)</f>
        <v>989.20863309352512</v>
      </c>
      <c r="AI8" s="149"/>
      <c r="AJ8" s="8">
        <f>IF(C8=0,"NA",(J8/C8)*100000)</f>
        <v>764.38848920863313</v>
      </c>
      <c r="AK8" s="151"/>
      <c r="AL8" s="116">
        <f>AM8*7</f>
        <v>0.84615384615384615</v>
      </c>
      <c r="AM8" s="117">
        <f>I8/_xlfn.DAYS("10 June 2017","10 December 2016")</f>
        <v>0.12087912087912088</v>
      </c>
      <c r="AN8" s="116">
        <f>AO8*7</f>
        <v>0.65384615384615385</v>
      </c>
      <c r="AO8" s="117">
        <f>J8/_xlfn.DAYS("10 June 2017","10 December 2016")</f>
        <v>9.3406593406593408E-2</v>
      </c>
      <c r="AP8" s="448"/>
      <c r="AQ8" s="164"/>
    </row>
    <row r="9" spans="1:43" ht="30" x14ac:dyDescent="0.25">
      <c r="B9" s="144" t="s">
        <v>33</v>
      </c>
      <c r="C9" s="7">
        <f>SUM(D9:G9)</f>
        <v>2383</v>
      </c>
      <c r="D9" s="8">
        <v>298</v>
      </c>
      <c r="E9" s="8">
        <v>534</v>
      </c>
      <c r="F9" s="8">
        <v>1446</v>
      </c>
      <c r="G9" s="9">
        <v>105</v>
      </c>
      <c r="H9" s="7">
        <v>22</v>
      </c>
      <c r="I9" s="8">
        <v>29</v>
      </c>
      <c r="J9" s="8">
        <v>17</v>
      </c>
      <c r="K9" s="9">
        <v>12</v>
      </c>
      <c r="L9" s="7">
        <v>5</v>
      </c>
      <c r="M9" s="8">
        <v>2</v>
      </c>
      <c r="N9" s="8">
        <v>0</v>
      </c>
      <c r="O9" s="8">
        <v>6</v>
      </c>
      <c r="P9" s="8">
        <v>0</v>
      </c>
      <c r="Q9" s="8">
        <v>0</v>
      </c>
      <c r="R9" s="8">
        <v>0</v>
      </c>
      <c r="S9" s="205">
        <v>-1</v>
      </c>
      <c r="T9" s="171" t="s">
        <v>383</v>
      </c>
      <c r="U9" s="40">
        <f>IF(I9=0,"NA",J9/I9)</f>
        <v>0.58620689655172409</v>
      </c>
      <c r="V9" s="41">
        <f>IF(I9=0,"NA",K9/I9)</f>
        <v>0.41379310344827586</v>
      </c>
      <c r="W9" s="42">
        <f>IF(I9=0,"NA",L9/I9)</f>
        <v>0.17241379310344829</v>
      </c>
      <c r="X9" s="42">
        <f>IF(I9=0,"NA",M9/I9)</f>
        <v>6.8965517241379309E-2</v>
      </c>
      <c r="Y9" s="42">
        <f>IF(I9=0,"NA",N9/I9)</f>
        <v>0</v>
      </c>
      <c r="Z9" s="42">
        <f>IF(I9=0,"NA",O9/I9)</f>
        <v>0.20689655172413793</v>
      </c>
      <c r="AA9" s="42">
        <f>IF(I9=0,"NA",P9/I9)</f>
        <v>0</v>
      </c>
      <c r="AB9" s="42">
        <f>IF(I9=0,"NA",Q9/I9)</f>
        <v>0</v>
      </c>
      <c r="AC9" s="298">
        <f>IF(I9=0,"NA",R9/I9)</f>
        <v>0</v>
      </c>
      <c r="AD9" s="44">
        <f>IF(I9=0,"NA",S9/I9)</f>
        <v>-3.4482758620689655E-2</v>
      </c>
      <c r="AE9" s="147"/>
      <c r="AF9" s="8">
        <f>IF(C9=0,"NA",(H9/C9)*100000)</f>
        <v>923.20604280318935</v>
      </c>
      <c r="AG9" s="149"/>
      <c r="AH9" s="8">
        <f>IF(C9=0,"NA",(I9/C9)*100000)</f>
        <v>1216.9534200587495</v>
      </c>
      <c r="AI9" s="149"/>
      <c r="AJ9" s="8">
        <f>IF(C9=0,"NA",(J9/C9)*100000)</f>
        <v>713.38648762064622</v>
      </c>
      <c r="AK9" s="151"/>
      <c r="AL9" s="116">
        <f>AM9*7</f>
        <v>1.1092896174863389</v>
      </c>
      <c r="AM9" s="117">
        <f>I9/_xlfn.DAYS("10 December 2017","10 June 2017")</f>
        <v>0.15846994535519127</v>
      </c>
      <c r="AN9" s="116">
        <f>AO9*7</f>
        <v>0.6502732240437159</v>
      </c>
      <c r="AO9" s="117">
        <f>J9/_xlfn.DAYS("10 December 2017","10 June 2017")</f>
        <v>9.2896174863387984E-2</v>
      </c>
      <c r="AP9" s="448"/>
      <c r="AQ9" s="164"/>
    </row>
    <row r="10" spans="1:43" x14ac:dyDescent="0.25">
      <c r="C10" s="7"/>
      <c r="D10" s="8"/>
      <c r="E10" s="8"/>
      <c r="F10" s="8"/>
      <c r="G10" s="9"/>
      <c r="H10" s="7"/>
      <c r="I10" s="8"/>
      <c r="J10" s="8"/>
      <c r="K10" s="9"/>
      <c r="L10" s="7"/>
      <c r="M10" s="8"/>
      <c r="N10" s="8"/>
      <c r="O10" s="8"/>
      <c r="P10" s="8"/>
      <c r="Q10" s="8"/>
      <c r="R10" s="8"/>
      <c r="S10" s="205"/>
      <c r="T10" s="9"/>
      <c r="U10" s="8"/>
      <c r="V10" s="9"/>
      <c r="W10" s="7"/>
      <c r="X10" s="8"/>
      <c r="Y10" s="8"/>
      <c r="Z10" s="8"/>
      <c r="AA10" s="8"/>
      <c r="AB10" s="8"/>
      <c r="AC10" s="205"/>
      <c r="AD10" s="9"/>
      <c r="AE10" s="7"/>
      <c r="AF10" s="8"/>
      <c r="AG10" s="8"/>
      <c r="AH10" s="8"/>
      <c r="AI10" s="8"/>
      <c r="AJ10" s="8"/>
      <c r="AK10" s="10"/>
      <c r="AL10" s="113"/>
      <c r="AM10" s="14"/>
      <c r="AN10" s="113"/>
      <c r="AO10" s="14"/>
      <c r="AP10" s="105"/>
      <c r="AQ10" s="109"/>
    </row>
    <row r="11" spans="1:43" x14ac:dyDescent="0.25">
      <c r="C11" s="7"/>
      <c r="D11" s="8"/>
      <c r="E11" s="8"/>
      <c r="F11" s="8"/>
      <c r="G11" s="9"/>
      <c r="H11" s="7"/>
      <c r="I11" s="8"/>
      <c r="J11" s="8"/>
      <c r="K11" s="9"/>
      <c r="L11" s="7"/>
      <c r="M11" s="8"/>
      <c r="N11" s="8"/>
      <c r="O11" s="8"/>
      <c r="P11" s="8"/>
      <c r="Q11" s="8"/>
      <c r="R11" s="8"/>
      <c r="S11" s="205"/>
      <c r="T11" s="9"/>
      <c r="U11" s="8"/>
      <c r="V11" s="9"/>
      <c r="W11" s="7"/>
      <c r="X11" s="8"/>
      <c r="Y11" s="8"/>
      <c r="Z11" s="8"/>
      <c r="AA11" s="8"/>
      <c r="AB11" s="8"/>
      <c r="AC11" s="205"/>
      <c r="AD11" s="9"/>
      <c r="AE11" s="7"/>
      <c r="AF11" s="8"/>
      <c r="AG11" s="8"/>
      <c r="AH11" s="8"/>
      <c r="AI11" s="8"/>
      <c r="AJ11" s="8"/>
      <c r="AK11" s="10"/>
      <c r="AL11" s="113"/>
      <c r="AM11" s="14"/>
      <c r="AN11" s="113"/>
      <c r="AO11" s="14"/>
      <c r="AP11" s="105"/>
      <c r="AQ11" s="109"/>
    </row>
    <row r="12" spans="1:43" x14ac:dyDescent="0.25">
      <c r="C12" s="7"/>
      <c r="D12" s="8"/>
      <c r="E12" s="8"/>
      <c r="F12" s="8"/>
      <c r="G12" s="9"/>
      <c r="H12" s="7"/>
      <c r="I12" s="8"/>
      <c r="J12" s="8"/>
      <c r="K12" s="9"/>
      <c r="L12" s="7"/>
      <c r="M12" s="8"/>
      <c r="N12" s="8"/>
      <c r="O12" s="8"/>
      <c r="P12" s="8"/>
      <c r="Q12" s="8"/>
      <c r="R12" s="8"/>
      <c r="S12" s="205"/>
      <c r="T12" s="9"/>
      <c r="U12" s="8"/>
      <c r="V12" s="9"/>
      <c r="W12" s="7"/>
      <c r="X12" s="8"/>
      <c r="Y12" s="8"/>
      <c r="Z12" s="8"/>
      <c r="AA12" s="8"/>
      <c r="AB12" s="8"/>
      <c r="AC12" s="205"/>
      <c r="AD12" s="9"/>
      <c r="AE12" s="7"/>
      <c r="AF12" s="8"/>
      <c r="AG12" s="8"/>
      <c r="AH12" s="8"/>
      <c r="AI12" s="8"/>
      <c r="AJ12" s="8"/>
      <c r="AK12" s="10"/>
      <c r="AL12" s="113"/>
      <c r="AM12" s="14"/>
      <c r="AN12" s="113"/>
      <c r="AO12" s="14"/>
      <c r="AP12" s="105"/>
      <c r="AQ12" s="109"/>
    </row>
    <row r="13" spans="1:43" x14ac:dyDescent="0.25">
      <c r="C13" s="7"/>
      <c r="D13" s="8"/>
      <c r="E13" s="8"/>
      <c r="F13" s="8"/>
      <c r="G13" s="9"/>
      <c r="H13" s="7"/>
      <c r="I13" s="8"/>
      <c r="J13" s="8"/>
      <c r="K13" s="9"/>
      <c r="L13" s="7"/>
      <c r="M13" s="8"/>
      <c r="N13" s="8"/>
      <c r="O13" s="8"/>
      <c r="P13" s="8"/>
      <c r="Q13" s="8"/>
      <c r="R13" s="8"/>
      <c r="S13" s="205"/>
      <c r="T13" s="9"/>
      <c r="U13" s="8"/>
      <c r="V13" s="9"/>
      <c r="W13" s="7"/>
      <c r="X13" s="8"/>
      <c r="Y13" s="8"/>
      <c r="Z13" s="8"/>
      <c r="AA13" s="8"/>
      <c r="AB13" s="8"/>
      <c r="AC13" s="205"/>
      <c r="AD13" s="9"/>
      <c r="AE13" s="7"/>
      <c r="AF13" s="8"/>
      <c r="AG13" s="8"/>
      <c r="AH13" s="8"/>
      <c r="AI13" s="8"/>
      <c r="AJ13" s="8"/>
      <c r="AK13" s="10"/>
      <c r="AL13" s="113"/>
      <c r="AM13" s="14"/>
      <c r="AN13" s="113"/>
      <c r="AO13" s="14"/>
      <c r="AP13" s="105"/>
      <c r="AQ13" s="109"/>
    </row>
    <row r="14" spans="1:43" x14ac:dyDescent="0.25">
      <c r="C14" s="7"/>
      <c r="D14" s="8"/>
      <c r="E14" s="8"/>
      <c r="F14" s="8"/>
      <c r="G14" s="9"/>
      <c r="H14" s="7"/>
      <c r="I14" s="8"/>
      <c r="J14" s="8"/>
      <c r="K14" s="9"/>
      <c r="L14" s="7"/>
      <c r="M14" s="8"/>
      <c r="N14" s="8"/>
      <c r="O14" s="8"/>
      <c r="P14" s="8"/>
      <c r="Q14" s="8"/>
      <c r="R14" s="8"/>
      <c r="S14" s="205"/>
      <c r="T14" s="9"/>
      <c r="U14" s="8"/>
      <c r="V14" s="9"/>
      <c r="W14" s="7"/>
      <c r="X14" s="8"/>
      <c r="Y14" s="8"/>
      <c r="Z14" s="8"/>
      <c r="AA14" s="8"/>
      <c r="AB14" s="8"/>
      <c r="AC14" s="205"/>
      <c r="AD14" s="9"/>
      <c r="AE14" s="7"/>
      <c r="AF14" s="8"/>
      <c r="AG14" s="8"/>
      <c r="AH14" s="8"/>
      <c r="AI14" s="8"/>
      <c r="AJ14" s="8"/>
      <c r="AK14" s="10"/>
      <c r="AL14" s="113"/>
      <c r="AM14" s="14"/>
      <c r="AN14" s="113"/>
      <c r="AO14" s="14"/>
      <c r="AP14" s="105"/>
      <c r="AQ14" s="109"/>
    </row>
    <row r="15" spans="1:43" x14ac:dyDescent="0.25">
      <c r="C15" s="7"/>
      <c r="D15" s="8"/>
      <c r="E15" s="8"/>
      <c r="F15" s="8"/>
      <c r="G15" s="9"/>
      <c r="H15" s="7"/>
      <c r="I15" s="8"/>
      <c r="J15" s="8"/>
      <c r="K15" s="9"/>
      <c r="L15" s="7"/>
      <c r="M15" s="8"/>
      <c r="N15" s="8"/>
      <c r="O15" s="8"/>
      <c r="P15" s="8"/>
      <c r="Q15" s="8"/>
      <c r="R15" s="8"/>
      <c r="S15" s="205"/>
      <c r="T15" s="9"/>
      <c r="U15" s="8"/>
      <c r="V15" s="9"/>
      <c r="W15" s="7"/>
      <c r="X15" s="8"/>
      <c r="Y15" s="8"/>
      <c r="Z15" s="8"/>
      <c r="AA15" s="8"/>
      <c r="AB15" s="8"/>
      <c r="AC15" s="205"/>
      <c r="AD15" s="9"/>
      <c r="AE15" s="7"/>
      <c r="AF15" s="8"/>
      <c r="AG15" s="8"/>
      <c r="AH15" s="8"/>
      <c r="AI15" s="8"/>
      <c r="AJ15" s="8"/>
      <c r="AK15" s="10"/>
      <c r="AL15" s="113"/>
      <c r="AM15" s="14"/>
      <c r="AN15" s="113"/>
      <c r="AO15" s="14"/>
      <c r="AP15" s="105"/>
      <c r="AQ15" s="109"/>
    </row>
    <row r="16" spans="1:43" x14ac:dyDescent="0.25">
      <c r="C16" s="7"/>
      <c r="D16" s="8"/>
      <c r="E16" s="8"/>
      <c r="F16" s="8"/>
      <c r="G16" s="9"/>
      <c r="H16" s="7"/>
      <c r="I16" s="8"/>
      <c r="J16" s="8"/>
      <c r="K16" s="9"/>
      <c r="L16" s="7"/>
      <c r="M16" s="8"/>
      <c r="N16" s="8"/>
      <c r="O16" s="8"/>
      <c r="P16" s="8"/>
      <c r="Q16" s="8"/>
      <c r="R16" s="8"/>
      <c r="S16" s="205"/>
      <c r="T16" s="9"/>
      <c r="U16" s="8"/>
      <c r="V16" s="9"/>
      <c r="W16" s="7"/>
      <c r="X16" s="8"/>
      <c r="Y16" s="8"/>
      <c r="Z16" s="8"/>
      <c r="AA16" s="8"/>
      <c r="AB16" s="8"/>
      <c r="AC16" s="205"/>
      <c r="AD16" s="9"/>
      <c r="AE16" s="7"/>
      <c r="AF16" s="8"/>
      <c r="AG16" s="8"/>
      <c r="AH16" s="8"/>
      <c r="AI16" s="8"/>
      <c r="AJ16" s="8"/>
      <c r="AK16" s="10"/>
      <c r="AL16" s="113"/>
      <c r="AM16" s="14"/>
      <c r="AN16" s="113"/>
      <c r="AO16" s="14"/>
      <c r="AP16" s="105"/>
      <c r="AQ16" s="109"/>
    </row>
    <row r="17" spans="3:43" x14ac:dyDescent="0.25">
      <c r="C17" s="7"/>
      <c r="D17" s="8"/>
      <c r="E17" s="8"/>
      <c r="F17" s="8"/>
      <c r="G17" s="9"/>
      <c r="H17" s="7"/>
      <c r="I17" s="8"/>
      <c r="J17" s="8"/>
      <c r="K17" s="9"/>
      <c r="L17" s="7"/>
      <c r="M17" s="8"/>
      <c r="N17" s="8"/>
      <c r="O17" s="8"/>
      <c r="P17" s="8"/>
      <c r="Q17" s="8"/>
      <c r="R17" s="8"/>
      <c r="S17" s="205"/>
      <c r="T17" s="9"/>
      <c r="U17" s="8"/>
      <c r="V17" s="9"/>
      <c r="W17" s="7"/>
      <c r="X17" s="8"/>
      <c r="Y17" s="8"/>
      <c r="Z17" s="8"/>
      <c r="AA17" s="8"/>
      <c r="AB17" s="8"/>
      <c r="AC17" s="205"/>
      <c r="AD17" s="9"/>
      <c r="AE17" s="7"/>
      <c r="AF17" s="8"/>
      <c r="AG17" s="8"/>
      <c r="AH17" s="8"/>
      <c r="AI17" s="8"/>
      <c r="AJ17" s="8"/>
      <c r="AK17" s="10"/>
      <c r="AL17" s="113"/>
      <c r="AM17" s="14"/>
      <c r="AN17" s="113"/>
      <c r="AO17" s="14"/>
      <c r="AP17" s="105"/>
      <c r="AQ17" s="109"/>
    </row>
    <row r="18" spans="3:43" x14ac:dyDescent="0.25">
      <c r="C18" s="7"/>
      <c r="D18" s="8"/>
      <c r="E18" s="8"/>
      <c r="F18" s="8"/>
      <c r="G18" s="9"/>
      <c r="H18" s="7"/>
      <c r="I18" s="8"/>
      <c r="J18" s="8"/>
      <c r="K18" s="9"/>
      <c r="L18" s="7"/>
      <c r="M18" s="8"/>
      <c r="N18" s="8"/>
      <c r="O18" s="8"/>
      <c r="P18" s="8"/>
      <c r="Q18" s="8"/>
      <c r="R18" s="8"/>
      <c r="S18" s="205"/>
      <c r="T18" s="9"/>
      <c r="U18" s="8"/>
      <c r="V18" s="9"/>
      <c r="W18" s="7"/>
      <c r="X18" s="8"/>
      <c r="Y18" s="8"/>
      <c r="Z18" s="8"/>
      <c r="AA18" s="8"/>
      <c r="AB18" s="8"/>
      <c r="AC18" s="205"/>
      <c r="AD18" s="9"/>
      <c r="AE18" s="7"/>
      <c r="AF18" s="8"/>
      <c r="AG18" s="8"/>
      <c r="AH18" s="8"/>
      <c r="AI18" s="8"/>
      <c r="AJ18" s="8"/>
      <c r="AK18" s="10"/>
      <c r="AL18" s="113"/>
      <c r="AM18" s="14"/>
      <c r="AN18" s="113"/>
      <c r="AO18" s="14"/>
      <c r="AP18" s="105"/>
      <c r="AQ18" s="109"/>
    </row>
    <row r="19" spans="3:43" x14ac:dyDescent="0.25">
      <c r="C19" s="7"/>
      <c r="D19" s="8"/>
      <c r="E19" s="8"/>
      <c r="F19" s="8"/>
      <c r="G19" s="9"/>
      <c r="H19" s="7"/>
      <c r="I19" s="8"/>
      <c r="J19" s="8"/>
      <c r="K19" s="9"/>
      <c r="L19" s="7"/>
      <c r="M19" s="8"/>
      <c r="N19" s="8"/>
      <c r="O19" s="8"/>
      <c r="P19" s="8"/>
      <c r="Q19" s="8"/>
      <c r="R19" s="8"/>
      <c r="S19" s="205"/>
      <c r="T19" s="9"/>
      <c r="U19" s="8"/>
      <c r="V19" s="9"/>
      <c r="W19" s="7"/>
      <c r="X19" s="8"/>
      <c r="Y19" s="8"/>
      <c r="Z19" s="8"/>
      <c r="AA19" s="8"/>
      <c r="AB19" s="8"/>
      <c r="AC19" s="205"/>
      <c r="AD19" s="9"/>
      <c r="AE19" s="7"/>
      <c r="AF19" s="8"/>
      <c r="AG19" s="8"/>
      <c r="AH19" s="8"/>
      <c r="AI19" s="8"/>
      <c r="AJ19" s="8"/>
      <c r="AK19" s="10"/>
      <c r="AL19" s="113"/>
      <c r="AM19" s="14"/>
      <c r="AN19" s="113"/>
      <c r="AO19" s="14"/>
      <c r="AP19" s="105"/>
      <c r="AQ19" s="109"/>
    </row>
    <row r="20" spans="3:43" x14ac:dyDescent="0.25">
      <c r="C20" s="7"/>
      <c r="D20" s="8"/>
      <c r="E20" s="8"/>
      <c r="F20" s="8"/>
      <c r="G20" s="9"/>
      <c r="H20" s="7"/>
      <c r="I20" s="8"/>
      <c r="J20" s="8"/>
      <c r="K20" s="9"/>
      <c r="L20" s="7"/>
      <c r="M20" s="8"/>
      <c r="N20" s="8"/>
      <c r="O20" s="8"/>
      <c r="P20" s="8"/>
      <c r="Q20" s="8"/>
      <c r="R20" s="8"/>
      <c r="S20" s="205"/>
      <c r="T20" s="9"/>
      <c r="U20" s="8"/>
      <c r="V20" s="9"/>
      <c r="W20" s="7"/>
      <c r="X20" s="8"/>
      <c r="Y20" s="8"/>
      <c r="Z20" s="8"/>
      <c r="AA20" s="8"/>
      <c r="AB20" s="8"/>
      <c r="AC20" s="205"/>
      <c r="AD20" s="9"/>
      <c r="AE20" s="7"/>
      <c r="AF20" s="8"/>
      <c r="AG20" s="8"/>
      <c r="AH20" s="8"/>
      <c r="AI20" s="8"/>
      <c r="AJ20" s="8"/>
      <c r="AK20" s="10"/>
      <c r="AL20" s="113"/>
      <c r="AM20" s="14"/>
      <c r="AN20" s="113"/>
      <c r="AO20" s="14"/>
      <c r="AP20" s="105"/>
      <c r="AQ20" s="109"/>
    </row>
    <row r="21" spans="3:43" x14ac:dyDescent="0.25">
      <c r="C21" s="7"/>
      <c r="D21" s="8"/>
      <c r="E21" s="8"/>
      <c r="F21" s="8"/>
      <c r="G21" s="9"/>
      <c r="H21" s="7"/>
      <c r="I21" s="8"/>
      <c r="J21" s="8"/>
      <c r="K21" s="9"/>
      <c r="L21" s="7"/>
      <c r="M21" s="8"/>
      <c r="N21" s="8"/>
      <c r="O21" s="8"/>
      <c r="P21" s="8"/>
      <c r="Q21" s="8"/>
      <c r="R21" s="8"/>
      <c r="S21" s="205"/>
      <c r="T21" s="9"/>
      <c r="U21" s="8"/>
      <c r="V21" s="9"/>
      <c r="W21" s="7"/>
      <c r="X21" s="8"/>
      <c r="Y21" s="8"/>
      <c r="Z21" s="8"/>
      <c r="AA21" s="8"/>
      <c r="AB21" s="8"/>
      <c r="AC21" s="205"/>
      <c r="AD21" s="9"/>
      <c r="AE21" s="7"/>
      <c r="AF21" s="8"/>
      <c r="AG21" s="8"/>
      <c r="AH21" s="8"/>
      <c r="AI21" s="8"/>
      <c r="AJ21" s="8"/>
      <c r="AK21" s="10"/>
      <c r="AL21" s="113"/>
      <c r="AM21" s="14"/>
      <c r="AN21" s="113"/>
      <c r="AO21" s="14"/>
      <c r="AP21" s="105"/>
      <c r="AQ21" s="109"/>
    </row>
    <row r="22" spans="3:43" x14ac:dyDescent="0.25">
      <c r="C22" s="7"/>
      <c r="D22" s="8"/>
      <c r="E22" s="8"/>
      <c r="F22" s="8"/>
      <c r="G22" s="9"/>
      <c r="H22" s="7"/>
      <c r="I22" s="8"/>
      <c r="J22" s="8"/>
      <c r="K22" s="9"/>
      <c r="L22" s="7"/>
      <c r="M22" s="8"/>
      <c r="N22" s="8"/>
      <c r="O22" s="8"/>
      <c r="P22" s="8"/>
      <c r="Q22" s="8"/>
      <c r="R22" s="8"/>
      <c r="S22" s="205"/>
      <c r="T22" s="9"/>
      <c r="U22" s="8"/>
      <c r="V22" s="9"/>
      <c r="W22" s="7"/>
      <c r="X22" s="8"/>
      <c r="Y22" s="8"/>
      <c r="Z22" s="8"/>
      <c r="AA22" s="8"/>
      <c r="AB22" s="8"/>
      <c r="AC22" s="205"/>
      <c r="AD22" s="9"/>
      <c r="AE22" s="7"/>
      <c r="AF22" s="8"/>
      <c r="AG22" s="8"/>
      <c r="AH22" s="8"/>
      <c r="AI22" s="8"/>
      <c r="AJ22" s="8"/>
      <c r="AK22" s="10"/>
      <c r="AL22" s="113"/>
      <c r="AM22" s="14"/>
      <c r="AN22" s="113"/>
      <c r="AO22" s="14"/>
      <c r="AP22" s="105"/>
      <c r="AQ22" s="109"/>
    </row>
    <row r="23" spans="3:43" x14ac:dyDescent="0.25">
      <c r="C23" s="7"/>
      <c r="D23" s="8"/>
      <c r="E23" s="8"/>
      <c r="F23" s="8"/>
      <c r="G23" s="9"/>
      <c r="H23" s="7"/>
      <c r="I23" s="8"/>
      <c r="J23" s="8"/>
      <c r="K23" s="9"/>
      <c r="L23" s="7"/>
      <c r="M23" s="8"/>
      <c r="N23" s="8"/>
      <c r="O23" s="8"/>
      <c r="P23" s="8"/>
      <c r="Q23" s="8"/>
      <c r="R23" s="8"/>
      <c r="S23" s="205"/>
      <c r="T23" s="9"/>
      <c r="U23" s="8"/>
      <c r="V23" s="9"/>
      <c r="W23" s="7"/>
      <c r="X23" s="8"/>
      <c r="Y23" s="8"/>
      <c r="Z23" s="8"/>
      <c r="AA23" s="8"/>
      <c r="AB23" s="8"/>
      <c r="AC23" s="205"/>
      <c r="AD23" s="9"/>
      <c r="AE23" s="7"/>
      <c r="AF23" s="8"/>
      <c r="AG23" s="8"/>
      <c r="AH23" s="8"/>
      <c r="AI23" s="8"/>
      <c r="AJ23" s="8"/>
      <c r="AK23" s="10"/>
      <c r="AL23" s="113"/>
      <c r="AM23" s="14"/>
      <c r="AN23" s="113"/>
      <c r="AO23" s="14"/>
      <c r="AP23" s="105"/>
      <c r="AQ23" s="109"/>
    </row>
    <row r="24" spans="3:43" x14ac:dyDescent="0.25">
      <c r="C24" s="7"/>
      <c r="D24" s="8"/>
      <c r="E24" s="8"/>
      <c r="F24" s="8"/>
      <c r="G24" s="9"/>
      <c r="H24" s="7"/>
      <c r="I24" s="8"/>
      <c r="J24" s="8"/>
      <c r="K24" s="9"/>
      <c r="L24" s="7"/>
      <c r="M24" s="8"/>
      <c r="N24" s="8"/>
      <c r="O24" s="8"/>
      <c r="P24" s="8"/>
      <c r="Q24" s="8"/>
      <c r="R24" s="8"/>
      <c r="S24" s="205"/>
      <c r="T24" s="9"/>
      <c r="U24" s="8"/>
      <c r="V24" s="9"/>
      <c r="W24" s="7"/>
      <c r="X24" s="8"/>
      <c r="Y24" s="8"/>
      <c r="Z24" s="8"/>
      <c r="AA24" s="8"/>
      <c r="AB24" s="8"/>
      <c r="AC24" s="205"/>
      <c r="AD24" s="9"/>
      <c r="AE24" s="7"/>
      <c r="AF24" s="8"/>
      <c r="AG24" s="8"/>
      <c r="AH24" s="8"/>
      <c r="AI24" s="8"/>
      <c r="AJ24" s="8"/>
      <c r="AK24" s="10"/>
      <c r="AL24" s="113"/>
      <c r="AM24" s="14"/>
      <c r="AN24" s="113"/>
      <c r="AO24" s="14"/>
      <c r="AP24" s="105"/>
      <c r="AQ24" s="109"/>
    </row>
    <row r="25" spans="3:43" x14ac:dyDescent="0.25">
      <c r="C25" s="7"/>
      <c r="D25" s="8"/>
      <c r="E25" s="8"/>
      <c r="F25" s="8"/>
      <c r="G25" s="9"/>
      <c r="H25" s="7"/>
      <c r="I25" s="8"/>
      <c r="J25" s="8"/>
      <c r="K25" s="9"/>
      <c r="L25" s="7"/>
      <c r="M25" s="8"/>
      <c r="N25" s="8"/>
      <c r="O25" s="8"/>
      <c r="P25" s="8"/>
      <c r="Q25" s="8"/>
      <c r="R25" s="8"/>
      <c r="S25" s="205"/>
      <c r="T25" s="9"/>
      <c r="U25" s="8"/>
      <c r="V25" s="9"/>
      <c r="W25" s="7"/>
      <c r="X25" s="8"/>
      <c r="Y25" s="8"/>
      <c r="Z25" s="8"/>
      <c r="AA25" s="8"/>
      <c r="AB25" s="8"/>
      <c r="AC25" s="205"/>
      <c r="AD25" s="9"/>
      <c r="AE25" s="7"/>
      <c r="AF25" s="8"/>
      <c r="AG25" s="8"/>
      <c r="AH25" s="8"/>
      <c r="AI25" s="8"/>
      <c r="AJ25" s="8"/>
      <c r="AK25" s="10"/>
      <c r="AL25" s="113"/>
      <c r="AM25" s="14"/>
      <c r="AN25" s="113"/>
      <c r="AO25" s="14"/>
      <c r="AP25" s="105"/>
      <c r="AQ25" s="109"/>
    </row>
    <row r="26" spans="3:43" x14ac:dyDescent="0.25">
      <c r="C26" s="7"/>
      <c r="D26" s="8"/>
      <c r="E26" s="8"/>
      <c r="F26" s="8"/>
      <c r="G26" s="9"/>
      <c r="H26" s="7"/>
      <c r="I26" s="8"/>
      <c r="J26" s="8"/>
      <c r="K26" s="9"/>
      <c r="L26" s="7"/>
      <c r="M26" s="8"/>
      <c r="N26" s="8"/>
      <c r="O26" s="8"/>
      <c r="P26" s="8"/>
      <c r="Q26" s="8"/>
      <c r="R26" s="8"/>
      <c r="S26" s="205"/>
      <c r="T26" s="9"/>
      <c r="U26" s="8"/>
      <c r="V26" s="9"/>
      <c r="W26" s="7"/>
      <c r="X26" s="8"/>
      <c r="Y26" s="8"/>
      <c r="Z26" s="8"/>
      <c r="AA26" s="8"/>
      <c r="AB26" s="8"/>
      <c r="AC26" s="205"/>
      <c r="AD26" s="9"/>
      <c r="AE26" s="7"/>
      <c r="AF26" s="8"/>
      <c r="AG26" s="8"/>
      <c r="AH26" s="8"/>
      <c r="AI26" s="8"/>
      <c r="AJ26" s="8"/>
      <c r="AK26" s="10"/>
      <c r="AL26" s="113"/>
      <c r="AM26" s="14"/>
      <c r="AN26" s="113"/>
      <c r="AO26" s="14"/>
      <c r="AP26" s="105"/>
      <c r="AQ26" s="109"/>
    </row>
    <row r="27" spans="3:43" x14ac:dyDescent="0.25">
      <c r="C27" s="7"/>
      <c r="D27" s="8"/>
      <c r="E27" s="8"/>
      <c r="F27" s="8"/>
      <c r="G27" s="9"/>
      <c r="H27" s="7"/>
      <c r="I27" s="8"/>
      <c r="J27" s="8"/>
      <c r="K27" s="9"/>
      <c r="L27" s="7"/>
      <c r="M27" s="8"/>
      <c r="N27" s="8"/>
      <c r="O27" s="8"/>
      <c r="P27" s="8"/>
      <c r="Q27" s="8"/>
      <c r="R27" s="8"/>
      <c r="S27" s="205"/>
      <c r="T27" s="9"/>
      <c r="U27" s="8"/>
      <c r="V27" s="9"/>
      <c r="W27" s="7"/>
      <c r="X27" s="8"/>
      <c r="Y27" s="8"/>
      <c r="Z27" s="8"/>
      <c r="AA27" s="8"/>
      <c r="AB27" s="8"/>
      <c r="AC27" s="205"/>
      <c r="AD27" s="9"/>
      <c r="AE27" s="7"/>
      <c r="AF27" s="8"/>
      <c r="AG27" s="8"/>
      <c r="AH27" s="8"/>
      <c r="AI27" s="8"/>
      <c r="AJ27" s="8"/>
      <c r="AK27" s="10"/>
      <c r="AL27" s="113"/>
      <c r="AM27" s="14"/>
      <c r="AN27" s="113"/>
      <c r="AO27" s="14"/>
      <c r="AP27" s="105"/>
      <c r="AQ27" s="109"/>
    </row>
    <row r="28" spans="3:43" x14ac:dyDescent="0.25">
      <c r="C28" s="7"/>
      <c r="D28" s="8"/>
      <c r="E28" s="8"/>
      <c r="F28" s="8"/>
      <c r="G28" s="9"/>
      <c r="H28" s="7"/>
      <c r="I28" s="8"/>
      <c r="J28" s="8"/>
      <c r="K28" s="9"/>
      <c r="L28" s="7"/>
      <c r="M28" s="8"/>
      <c r="N28" s="8"/>
      <c r="O28" s="8"/>
      <c r="P28" s="8"/>
      <c r="Q28" s="8"/>
      <c r="R28" s="8"/>
      <c r="S28" s="205"/>
      <c r="T28" s="9"/>
      <c r="U28" s="8"/>
      <c r="V28" s="9"/>
      <c r="W28" s="7"/>
      <c r="X28" s="8"/>
      <c r="Y28" s="8"/>
      <c r="Z28" s="8"/>
      <c r="AA28" s="8"/>
      <c r="AB28" s="8"/>
      <c r="AC28" s="205"/>
      <c r="AD28" s="9"/>
      <c r="AE28" s="7"/>
      <c r="AF28" s="8"/>
      <c r="AG28" s="8"/>
      <c r="AH28" s="8"/>
      <c r="AI28" s="8"/>
      <c r="AJ28" s="8"/>
      <c r="AK28" s="10"/>
      <c r="AL28" s="113"/>
      <c r="AM28" s="14"/>
      <c r="AN28" s="113"/>
      <c r="AO28" s="14"/>
      <c r="AP28" s="105"/>
      <c r="AQ28" s="109"/>
    </row>
    <row r="29" spans="3:43" x14ac:dyDescent="0.25">
      <c r="C29" s="7"/>
      <c r="D29" s="8"/>
      <c r="E29" s="8"/>
      <c r="F29" s="8"/>
      <c r="G29" s="9"/>
      <c r="H29" s="7"/>
      <c r="I29" s="8"/>
      <c r="J29" s="8"/>
      <c r="K29" s="9"/>
      <c r="L29" s="7"/>
      <c r="M29" s="8"/>
      <c r="N29" s="8"/>
      <c r="O29" s="8"/>
      <c r="P29" s="8"/>
      <c r="Q29" s="8"/>
      <c r="R29" s="8"/>
      <c r="S29" s="205"/>
      <c r="T29" s="9"/>
      <c r="U29" s="8"/>
      <c r="V29" s="9"/>
      <c r="W29" s="7"/>
      <c r="X29" s="8"/>
      <c r="Y29" s="8"/>
      <c r="Z29" s="8"/>
      <c r="AA29" s="8"/>
      <c r="AB29" s="8"/>
      <c r="AC29" s="205"/>
      <c r="AD29" s="9"/>
      <c r="AE29" s="7"/>
      <c r="AF29" s="8"/>
      <c r="AG29" s="8"/>
      <c r="AH29" s="8"/>
      <c r="AI29" s="8"/>
      <c r="AJ29" s="8"/>
      <c r="AK29" s="10"/>
      <c r="AL29" s="113"/>
      <c r="AM29" s="14"/>
      <c r="AN29" s="113"/>
      <c r="AO29" s="14"/>
      <c r="AP29" s="105"/>
      <c r="AQ29" s="109"/>
    </row>
    <row r="30" spans="3:43" x14ac:dyDescent="0.25">
      <c r="C30" s="7"/>
      <c r="D30" s="8"/>
      <c r="E30" s="8"/>
      <c r="F30" s="8"/>
      <c r="G30" s="9"/>
      <c r="H30" s="7"/>
      <c r="I30" s="8"/>
      <c r="J30" s="8"/>
      <c r="K30" s="9"/>
      <c r="L30" s="7"/>
      <c r="M30" s="8"/>
      <c r="N30" s="8"/>
      <c r="O30" s="8"/>
      <c r="P30" s="8"/>
      <c r="Q30" s="8"/>
      <c r="R30" s="8"/>
      <c r="S30" s="205"/>
      <c r="T30" s="9"/>
      <c r="U30" s="8"/>
      <c r="V30" s="9"/>
      <c r="W30" s="7"/>
      <c r="X30" s="8"/>
      <c r="Y30" s="8"/>
      <c r="Z30" s="8"/>
      <c r="AA30" s="8"/>
      <c r="AB30" s="8"/>
      <c r="AC30" s="205"/>
      <c r="AD30" s="9"/>
      <c r="AE30" s="7"/>
      <c r="AF30" s="8"/>
      <c r="AG30" s="8"/>
      <c r="AH30" s="8"/>
      <c r="AI30" s="8"/>
      <c r="AJ30" s="8"/>
      <c r="AK30" s="10"/>
      <c r="AL30" s="113"/>
      <c r="AM30" s="14"/>
      <c r="AN30" s="113"/>
      <c r="AO30" s="14"/>
      <c r="AP30" s="105"/>
      <c r="AQ30" s="109"/>
    </row>
    <row r="31" spans="3:43" x14ac:dyDescent="0.25">
      <c r="C31" s="7"/>
      <c r="D31" s="8"/>
      <c r="E31" s="8"/>
      <c r="F31" s="8"/>
      <c r="G31" s="9"/>
      <c r="H31" s="7"/>
      <c r="I31" s="8"/>
      <c r="J31" s="8"/>
      <c r="K31" s="9"/>
      <c r="L31" s="7"/>
      <c r="M31" s="8"/>
      <c r="N31" s="8"/>
      <c r="O31" s="8"/>
      <c r="P31" s="8"/>
      <c r="Q31" s="8"/>
      <c r="R31" s="8"/>
      <c r="S31" s="205"/>
      <c r="T31" s="9"/>
      <c r="U31" s="8"/>
      <c r="V31" s="9"/>
      <c r="W31" s="7"/>
      <c r="X31" s="8"/>
      <c r="Y31" s="8"/>
      <c r="Z31" s="8"/>
      <c r="AA31" s="8"/>
      <c r="AB31" s="8"/>
      <c r="AC31" s="205"/>
      <c r="AD31" s="9"/>
      <c r="AE31" s="7"/>
      <c r="AF31" s="8"/>
      <c r="AG31" s="8"/>
      <c r="AH31" s="8"/>
      <c r="AI31" s="8"/>
      <c r="AJ31" s="8"/>
      <c r="AK31" s="10"/>
      <c r="AL31" s="113"/>
      <c r="AM31" s="14"/>
      <c r="AN31" s="113"/>
      <c r="AO31" s="14"/>
      <c r="AP31" s="105"/>
      <c r="AQ31" s="109"/>
    </row>
    <row r="32" spans="3:43" x14ac:dyDescent="0.25">
      <c r="C32" s="7"/>
      <c r="D32" s="8"/>
      <c r="E32" s="8"/>
      <c r="F32" s="8"/>
      <c r="G32" s="9"/>
      <c r="H32" s="7"/>
      <c r="I32" s="8"/>
      <c r="J32" s="8"/>
      <c r="K32" s="9"/>
      <c r="L32" s="7"/>
      <c r="M32" s="8"/>
      <c r="N32" s="8"/>
      <c r="O32" s="8"/>
      <c r="P32" s="8"/>
      <c r="Q32" s="8"/>
      <c r="R32" s="8"/>
      <c r="S32" s="205"/>
      <c r="T32" s="9"/>
      <c r="U32" s="8"/>
      <c r="V32" s="9"/>
      <c r="W32" s="7"/>
      <c r="X32" s="8"/>
      <c r="Y32" s="8"/>
      <c r="Z32" s="8"/>
      <c r="AA32" s="8"/>
      <c r="AB32" s="8"/>
      <c r="AC32" s="205"/>
      <c r="AD32" s="9"/>
      <c r="AE32" s="7"/>
      <c r="AF32" s="8"/>
      <c r="AG32" s="8"/>
      <c r="AH32" s="8"/>
      <c r="AI32" s="8"/>
      <c r="AJ32" s="8"/>
      <c r="AK32" s="10"/>
      <c r="AL32" s="113"/>
      <c r="AM32" s="14"/>
      <c r="AN32" s="113"/>
      <c r="AO32" s="14"/>
      <c r="AP32" s="105"/>
      <c r="AQ32" s="109"/>
    </row>
    <row r="33" spans="3:43" x14ac:dyDescent="0.25">
      <c r="C33" s="7"/>
      <c r="D33" s="8"/>
      <c r="E33" s="8"/>
      <c r="F33" s="8"/>
      <c r="G33" s="9"/>
      <c r="H33" s="7"/>
      <c r="I33" s="8"/>
      <c r="J33" s="8"/>
      <c r="K33" s="9"/>
      <c r="L33" s="7"/>
      <c r="M33" s="8"/>
      <c r="N33" s="8"/>
      <c r="O33" s="8"/>
      <c r="P33" s="8"/>
      <c r="Q33" s="8"/>
      <c r="R33" s="8"/>
      <c r="S33" s="205"/>
      <c r="T33" s="9"/>
      <c r="U33" s="8"/>
      <c r="V33" s="9"/>
      <c r="W33" s="7"/>
      <c r="X33" s="8"/>
      <c r="Y33" s="8"/>
      <c r="Z33" s="8"/>
      <c r="AA33" s="8"/>
      <c r="AB33" s="8"/>
      <c r="AC33" s="205"/>
      <c r="AD33" s="9"/>
      <c r="AE33" s="7"/>
      <c r="AF33" s="8"/>
      <c r="AG33" s="8"/>
      <c r="AH33" s="8"/>
      <c r="AI33" s="8"/>
      <c r="AJ33" s="8"/>
      <c r="AK33" s="10"/>
      <c r="AL33" s="113"/>
      <c r="AM33" s="14"/>
      <c r="AN33" s="113"/>
      <c r="AO33" s="14"/>
      <c r="AP33" s="105"/>
      <c r="AQ33" s="109"/>
    </row>
    <row r="34" spans="3:43" x14ac:dyDescent="0.25">
      <c r="C34" s="7"/>
      <c r="D34" s="8"/>
      <c r="E34" s="8"/>
      <c r="F34" s="8"/>
      <c r="G34" s="9"/>
      <c r="H34" s="7"/>
      <c r="I34" s="8"/>
      <c r="J34" s="8"/>
      <c r="K34" s="9"/>
      <c r="L34" s="7"/>
      <c r="M34" s="8"/>
      <c r="N34" s="8"/>
      <c r="O34" s="8"/>
      <c r="P34" s="8"/>
      <c r="Q34" s="8"/>
      <c r="R34" s="8"/>
      <c r="S34" s="205"/>
      <c r="T34" s="9"/>
      <c r="U34" s="8"/>
      <c r="V34" s="9"/>
      <c r="W34" s="7"/>
      <c r="X34" s="8"/>
      <c r="Y34" s="8"/>
      <c r="Z34" s="8"/>
      <c r="AA34" s="8"/>
      <c r="AB34" s="8"/>
      <c r="AC34" s="205"/>
      <c r="AD34" s="9"/>
      <c r="AE34" s="7"/>
      <c r="AF34" s="8"/>
      <c r="AG34" s="8"/>
      <c r="AH34" s="8"/>
      <c r="AI34" s="8"/>
      <c r="AJ34" s="8"/>
      <c r="AK34" s="10"/>
      <c r="AL34" s="113"/>
      <c r="AM34" s="14"/>
      <c r="AN34" s="113"/>
      <c r="AO34" s="14"/>
      <c r="AP34" s="105"/>
      <c r="AQ34" s="109"/>
    </row>
    <row r="35" spans="3:43" x14ac:dyDescent="0.25">
      <c r="C35" s="7"/>
      <c r="D35" s="8"/>
      <c r="E35" s="8"/>
      <c r="F35" s="8"/>
      <c r="G35" s="9"/>
      <c r="H35" s="7"/>
      <c r="I35" s="8"/>
      <c r="J35" s="8"/>
      <c r="K35" s="9"/>
      <c r="L35" s="7"/>
      <c r="M35" s="8"/>
      <c r="N35" s="8"/>
      <c r="O35" s="8"/>
      <c r="P35" s="8"/>
      <c r="Q35" s="8"/>
      <c r="R35" s="8"/>
      <c r="S35" s="205"/>
      <c r="T35" s="9"/>
      <c r="U35" s="8"/>
      <c r="V35" s="9"/>
      <c r="W35" s="7"/>
      <c r="X35" s="8"/>
      <c r="Y35" s="8"/>
      <c r="Z35" s="8"/>
      <c r="AA35" s="8"/>
      <c r="AB35" s="8"/>
      <c r="AC35" s="205"/>
      <c r="AD35" s="9"/>
      <c r="AE35" s="7"/>
      <c r="AF35" s="8"/>
      <c r="AG35" s="8"/>
      <c r="AH35" s="8"/>
      <c r="AI35" s="8"/>
      <c r="AJ35" s="8"/>
      <c r="AK35" s="10"/>
      <c r="AL35" s="113"/>
      <c r="AM35" s="14"/>
      <c r="AN35" s="113"/>
      <c r="AO35" s="14"/>
      <c r="AP35" s="105"/>
      <c r="AQ35" s="109"/>
    </row>
    <row r="36" spans="3:43" x14ac:dyDescent="0.25">
      <c r="C36" s="7"/>
      <c r="D36" s="8"/>
      <c r="E36" s="8"/>
      <c r="F36" s="8"/>
      <c r="G36" s="9"/>
      <c r="H36" s="7"/>
      <c r="I36" s="8"/>
      <c r="J36" s="8"/>
      <c r="K36" s="9"/>
      <c r="L36" s="7"/>
      <c r="M36" s="8"/>
      <c r="N36" s="8"/>
      <c r="O36" s="8"/>
      <c r="P36" s="8"/>
      <c r="Q36" s="8"/>
      <c r="R36" s="8"/>
      <c r="S36" s="205"/>
      <c r="T36" s="9"/>
      <c r="U36" s="8"/>
      <c r="V36" s="9"/>
      <c r="W36" s="7"/>
      <c r="X36" s="8"/>
      <c r="Y36" s="8"/>
      <c r="Z36" s="8"/>
      <c r="AA36" s="8"/>
      <c r="AB36" s="8"/>
      <c r="AC36" s="205"/>
      <c r="AD36" s="9"/>
      <c r="AE36" s="7"/>
      <c r="AF36" s="8"/>
      <c r="AG36" s="8"/>
      <c r="AH36" s="8"/>
      <c r="AI36" s="8"/>
      <c r="AJ36" s="8"/>
      <c r="AK36" s="10"/>
      <c r="AL36" s="113"/>
      <c r="AM36" s="14"/>
      <c r="AN36" s="113"/>
      <c r="AO36" s="14"/>
      <c r="AP36" s="105"/>
      <c r="AQ36" s="109"/>
    </row>
    <row r="37" spans="3:43" x14ac:dyDescent="0.25">
      <c r="C37" s="7"/>
      <c r="D37" s="8"/>
      <c r="E37" s="8"/>
      <c r="F37" s="8"/>
      <c r="G37" s="9"/>
      <c r="H37" s="7"/>
      <c r="I37" s="8"/>
      <c r="J37" s="8"/>
      <c r="K37" s="9"/>
      <c r="L37" s="7"/>
      <c r="M37" s="8"/>
      <c r="N37" s="8"/>
      <c r="O37" s="8"/>
      <c r="P37" s="8"/>
      <c r="Q37" s="8"/>
      <c r="R37" s="8"/>
      <c r="S37" s="205"/>
      <c r="T37" s="9"/>
      <c r="U37" s="8"/>
      <c r="V37" s="9"/>
      <c r="W37" s="7"/>
      <c r="X37" s="8"/>
      <c r="Y37" s="8"/>
      <c r="Z37" s="8"/>
      <c r="AA37" s="8"/>
      <c r="AB37" s="8"/>
      <c r="AC37" s="205"/>
      <c r="AD37" s="9"/>
      <c r="AE37" s="7"/>
      <c r="AF37" s="8"/>
      <c r="AG37" s="8"/>
      <c r="AH37" s="8"/>
      <c r="AI37" s="8"/>
      <c r="AJ37" s="8"/>
      <c r="AK37" s="10"/>
      <c r="AL37" s="113"/>
      <c r="AM37" s="14"/>
      <c r="AN37" s="113"/>
      <c r="AO37" s="14"/>
      <c r="AP37" s="105"/>
      <c r="AQ37" s="109"/>
    </row>
    <row r="38" spans="3:43" x14ac:dyDescent="0.25">
      <c r="C38" s="7"/>
      <c r="D38" s="8"/>
      <c r="E38" s="8"/>
      <c r="F38" s="8"/>
      <c r="G38" s="9"/>
      <c r="H38" s="7"/>
      <c r="I38" s="8"/>
      <c r="J38" s="8"/>
      <c r="K38" s="9"/>
      <c r="L38" s="7"/>
      <c r="M38" s="8"/>
      <c r="N38" s="8"/>
      <c r="O38" s="8"/>
      <c r="P38" s="8"/>
      <c r="Q38" s="8"/>
      <c r="R38" s="8"/>
      <c r="S38" s="205"/>
      <c r="T38" s="9"/>
      <c r="U38" s="8"/>
      <c r="V38" s="9"/>
      <c r="W38" s="7"/>
      <c r="X38" s="8"/>
      <c r="Y38" s="8"/>
      <c r="Z38" s="8"/>
      <c r="AA38" s="8"/>
      <c r="AB38" s="8"/>
      <c r="AC38" s="205"/>
      <c r="AD38" s="9"/>
      <c r="AE38" s="7"/>
      <c r="AF38" s="8"/>
      <c r="AG38" s="8"/>
      <c r="AH38" s="8"/>
      <c r="AI38" s="8"/>
      <c r="AJ38" s="8"/>
      <c r="AK38" s="10"/>
      <c r="AL38" s="113"/>
      <c r="AM38" s="14"/>
      <c r="AN38" s="113"/>
      <c r="AO38" s="14"/>
      <c r="AP38" s="105"/>
      <c r="AQ38" s="109"/>
    </row>
    <row r="39" spans="3:43" x14ac:dyDescent="0.25">
      <c r="C39" s="7"/>
      <c r="D39" s="8"/>
      <c r="E39" s="8"/>
      <c r="F39" s="8"/>
      <c r="G39" s="9"/>
      <c r="H39" s="7"/>
      <c r="I39" s="8"/>
      <c r="J39" s="8"/>
      <c r="K39" s="9"/>
      <c r="L39" s="7"/>
      <c r="M39" s="8"/>
      <c r="N39" s="8"/>
      <c r="O39" s="8"/>
      <c r="P39" s="8"/>
      <c r="Q39" s="8"/>
      <c r="R39" s="8"/>
      <c r="S39" s="205"/>
      <c r="T39" s="9"/>
      <c r="U39" s="8"/>
      <c r="V39" s="9"/>
      <c r="W39" s="7"/>
      <c r="X39" s="8"/>
      <c r="Y39" s="8"/>
      <c r="Z39" s="8"/>
      <c r="AA39" s="8"/>
      <c r="AB39" s="8"/>
      <c r="AC39" s="205"/>
      <c r="AD39" s="9"/>
      <c r="AE39" s="7"/>
      <c r="AF39" s="8"/>
      <c r="AG39" s="8"/>
      <c r="AH39" s="8"/>
      <c r="AI39" s="8"/>
      <c r="AJ39" s="8"/>
      <c r="AK39" s="10"/>
      <c r="AL39" s="113"/>
      <c r="AM39" s="14"/>
      <c r="AN39" s="113"/>
      <c r="AO39" s="14"/>
      <c r="AP39" s="105"/>
      <c r="AQ39" s="109"/>
    </row>
    <row r="40" spans="3:43" x14ac:dyDescent="0.25">
      <c r="C40" s="7"/>
      <c r="D40" s="8"/>
      <c r="E40" s="8"/>
      <c r="F40" s="8"/>
      <c r="G40" s="9"/>
      <c r="H40" s="7"/>
      <c r="I40" s="8"/>
      <c r="J40" s="8"/>
      <c r="K40" s="9"/>
      <c r="L40" s="7"/>
      <c r="M40" s="8"/>
      <c r="N40" s="8"/>
      <c r="O40" s="8"/>
      <c r="P40" s="8"/>
      <c r="Q40" s="8"/>
      <c r="R40" s="8"/>
      <c r="S40" s="205"/>
      <c r="T40" s="9"/>
      <c r="U40" s="8"/>
      <c r="V40" s="9"/>
      <c r="W40" s="7"/>
      <c r="X40" s="8"/>
      <c r="Y40" s="8"/>
      <c r="Z40" s="8"/>
      <c r="AA40" s="8"/>
      <c r="AB40" s="8"/>
      <c r="AC40" s="205"/>
      <c r="AD40" s="9"/>
      <c r="AE40" s="7"/>
      <c r="AF40" s="8"/>
      <c r="AG40" s="8"/>
      <c r="AH40" s="8"/>
      <c r="AI40" s="8"/>
      <c r="AJ40" s="8"/>
      <c r="AK40" s="10"/>
      <c r="AL40" s="113"/>
      <c r="AM40" s="14"/>
      <c r="AN40" s="113"/>
      <c r="AO40" s="14"/>
      <c r="AP40" s="105"/>
      <c r="AQ40" s="109"/>
    </row>
    <row r="41" spans="3:43" x14ac:dyDescent="0.25">
      <c r="C41" s="7"/>
      <c r="D41" s="8"/>
      <c r="E41" s="8"/>
      <c r="F41" s="8"/>
      <c r="G41" s="9"/>
      <c r="H41" s="7"/>
      <c r="I41" s="8"/>
      <c r="J41" s="8"/>
      <c r="K41" s="9"/>
      <c r="L41" s="7"/>
      <c r="M41" s="8"/>
      <c r="N41" s="8"/>
      <c r="O41" s="8"/>
      <c r="P41" s="8"/>
      <c r="Q41" s="8"/>
      <c r="R41" s="8"/>
      <c r="S41" s="205"/>
      <c r="T41" s="9"/>
      <c r="U41" s="8"/>
      <c r="V41" s="9"/>
      <c r="W41" s="7"/>
      <c r="X41" s="8"/>
      <c r="Y41" s="8"/>
      <c r="Z41" s="8"/>
      <c r="AA41" s="8"/>
      <c r="AB41" s="8"/>
      <c r="AC41" s="205"/>
      <c r="AD41" s="9"/>
      <c r="AE41" s="7"/>
      <c r="AF41" s="8"/>
      <c r="AG41" s="8"/>
      <c r="AH41" s="8"/>
      <c r="AI41" s="8"/>
      <c r="AJ41" s="8"/>
      <c r="AK41" s="10"/>
      <c r="AL41" s="113"/>
      <c r="AM41" s="14"/>
      <c r="AN41" s="113"/>
      <c r="AO41" s="14"/>
      <c r="AP41" s="105"/>
      <c r="AQ41" s="109"/>
    </row>
    <row r="42" spans="3:43" x14ac:dyDescent="0.25">
      <c r="C42" s="7"/>
      <c r="D42" s="8"/>
      <c r="E42" s="8"/>
      <c r="F42" s="8"/>
      <c r="G42" s="9"/>
      <c r="H42" s="7"/>
      <c r="I42" s="8"/>
      <c r="J42" s="8"/>
      <c r="K42" s="9"/>
      <c r="L42" s="7"/>
      <c r="M42" s="8"/>
      <c r="N42" s="8"/>
      <c r="O42" s="8"/>
      <c r="P42" s="8"/>
      <c r="Q42" s="8"/>
      <c r="R42" s="8"/>
      <c r="S42" s="205"/>
      <c r="T42" s="9"/>
      <c r="U42" s="8"/>
      <c r="V42" s="9"/>
      <c r="W42" s="7"/>
      <c r="X42" s="8"/>
      <c r="Y42" s="8"/>
      <c r="Z42" s="8"/>
      <c r="AA42" s="8"/>
      <c r="AB42" s="8"/>
      <c r="AC42" s="205"/>
      <c r="AD42" s="9"/>
      <c r="AE42" s="7"/>
      <c r="AF42" s="8"/>
      <c r="AG42" s="8"/>
      <c r="AH42" s="8"/>
      <c r="AI42" s="8"/>
      <c r="AJ42" s="8"/>
      <c r="AK42" s="10"/>
      <c r="AL42" s="113"/>
      <c r="AM42" s="14"/>
      <c r="AN42" s="113"/>
      <c r="AO42" s="14"/>
      <c r="AP42" s="105"/>
      <c r="AQ42" s="109"/>
    </row>
    <row r="43" spans="3:43" x14ac:dyDescent="0.25">
      <c r="C43" s="7"/>
      <c r="D43" s="8"/>
      <c r="E43" s="8"/>
      <c r="F43" s="8"/>
      <c r="G43" s="9"/>
      <c r="H43" s="7"/>
      <c r="I43" s="8"/>
      <c r="J43" s="8"/>
      <c r="K43" s="9"/>
      <c r="L43" s="7"/>
      <c r="M43" s="8"/>
      <c r="N43" s="8"/>
      <c r="O43" s="8"/>
      <c r="P43" s="8"/>
      <c r="Q43" s="8"/>
      <c r="R43" s="8"/>
      <c r="S43" s="205"/>
      <c r="T43" s="9"/>
      <c r="U43" s="8"/>
      <c r="V43" s="9"/>
      <c r="W43" s="7"/>
      <c r="X43" s="8"/>
      <c r="Y43" s="8"/>
      <c r="Z43" s="8"/>
      <c r="AA43" s="8"/>
      <c r="AB43" s="8"/>
      <c r="AC43" s="205"/>
      <c r="AD43" s="9"/>
      <c r="AE43" s="7"/>
      <c r="AF43" s="8"/>
      <c r="AG43" s="8"/>
      <c r="AH43" s="8"/>
      <c r="AI43" s="8"/>
      <c r="AJ43" s="8"/>
      <c r="AK43" s="10"/>
      <c r="AL43" s="113"/>
      <c r="AM43" s="14"/>
      <c r="AN43" s="113"/>
      <c r="AO43" s="14"/>
      <c r="AP43" s="105"/>
      <c r="AQ43" s="109"/>
    </row>
    <row r="44" spans="3:43" x14ac:dyDescent="0.25">
      <c r="C44" s="7"/>
      <c r="D44" s="8"/>
      <c r="E44" s="8"/>
      <c r="F44" s="8"/>
      <c r="G44" s="9"/>
      <c r="H44" s="7"/>
      <c r="I44" s="8"/>
      <c r="J44" s="8"/>
      <c r="K44" s="9"/>
      <c r="L44" s="7"/>
      <c r="M44" s="8"/>
      <c r="N44" s="8"/>
      <c r="O44" s="8"/>
      <c r="P44" s="8"/>
      <c r="Q44" s="8"/>
      <c r="R44" s="8"/>
      <c r="S44" s="205"/>
      <c r="T44" s="9"/>
      <c r="U44" s="8"/>
      <c r="V44" s="9"/>
      <c r="W44" s="7"/>
      <c r="X44" s="8"/>
      <c r="Y44" s="8"/>
      <c r="Z44" s="8"/>
      <c r="AA44" s="8"/>
      <c r="AB44" s="8"/>
      <c r="AC44" s="205"/>
      <c r="AD44" s="9"/>
      <c r="AE44" s="7"/>
      <c r="AF44" s="8"/>
      <c r="AG44" s="8"/>
      <c r="AH44" s="8"/>
      <c r="AI44" s="8"/>
      <c r="AJ44" s="8"/>
      <c r="AK44" s="10"/>
      <c r="AL44" s="113"/>
      <c r="AM44" s="14"/>
      <c r="AN44" s="113"/>
      <c r="AO44" s="14"/>
      <c r="AP44" s="105"/>
      <c r="AQ44" s="109"/>
    </row>
    <row r="45" spans="3:43" x14ac:dyDescent="0.25">
      <c r="C45" s="7"/>
      <c r="D45" s="8"/>
      <c r="E45" s="8"/>
      <c r="F45" s="8"/>
      <c r="G45" s="9"/>
      <c r="H45" s="7"/>
      <c r="I45" s="8"/>
      <c r="J45" s="8"/>
      <c r="K45" s="9"/>
      <c r="L45" s="7"/>
      <c r="M45" s="8"/>
      <c r="N45" s="8"/>
      <c r="O45" s="8"/>
      <c r="P45" s="8"/>
      <c r="Q45" s="8"/>
      <c r="R45" s="8"/>
      <c r="S45" s="205"/>
      <c r="T45" s="9"/>
      <c r="U45" s="8"/>
      <c r="V45" s="9"/>
      <c r="W45" s="7"/>
      <c r="X45" s="8"/>
      <c r="Y45" s="8"/>
      <c r="Z45" s="8"/>
      <c r="AA45" s="8"/>
      <c r="AB45" s="8"/>
      <c r="AC45" s="205"/>
      <c r="AD45" s="9"/>
      <c r="AE45" s="7"/>
      <c r="AF45" s="8"/>
      <c r="AG45" s="8"/>
      <c r="AH45" s="8"/>
      <c r="AI45" s="8"/>
      <c r="AJ45" s="8"/>
      <c r="AK45" s="10"/>
      <c r="AL45" s="113"/>
      <c r="AM45" s="14"/>
      <c r="AN45" s="113"/>
      <c r="AO45" s="14"/>
      <c r="AP45" s="105"/>
      <c r="AQ45" s="109"/>
    </row>
    <row r="46" spans="3:43" x14ac:dyDescent="0.25">
      <c r="C46" s="7"/>
      <c r="D46" s="8"/>
      <c r="E46" s="8"/>
      <c r="F46" s="8"/>
      <c r="G46" s="9"/>
      <c r="H46" s="7"/>
      <c r="I46" s="8"/>
      <c r="J46" s="8"/>
      <c r="K46" s="9"/>
      <c r="L46" s="7"/>
      <c r="M46" s="8"/>
      <c r="N46" s="8"/>
      <c r="O46" s="8"/>
      <c r="P46" s="8"/>
      <c r="Q46" s="8"/>
      <c r="R46" s="8"/>
      <c r="S46" s="205"/>
      <c r="T46" s="9"/>
      <c r="U46" s="8"/>
      <c r="V46" s="9"/>
      <c r="W46" s="7"/>
      <c r="X46" s="8"/>
      <c r="Y46" s="8"/>
      <c r="Z46" s="8"/>
      <c r="AA46" s="8"/>
      <c r="AB46" s="8"/>
      <c r="AC46" s="205"/>
      <c r="AD46" s="9"/>
      <c r="AE46" s="7"/>
      <c r="AF46" s="8"/>
      <c r="AG46" s="8"/>
      <c r="AH46" s="8"/>
      <c r="AI46" s="8"/>
      <c r="AJ46" s="8"/>
      <c r="AK46" s="10"/>
      <c r="AL46" s="113"/>
      <c r="AM46" s="14"/>
      <c r="AN46" s="113"/>
      <c r="AO46" s="14"/>
      <c r="AP46" s="105"/>
      <c r="AQ46" s="109"/>
    </row>
    <row r="47" spans="3:43" x14ac:dyDescent="0.25">
      <c r="C47" s="7"/>
      <c r="D47" s="8"/>
      <c r="E47" s="8"/>
      <c r="F47" s="8"/>
      <c r="G47" s="9"/>
      <c r="H47" s="7"/>
      <c r="I47" s="8"/>
      <c r="J47" s="8"/>
      <c r="K47" s="9"/>
      <c r="L47" s="7"/>
      <c r="M47" s="8"/>
      <c r="N47" s="8"/>
      <c r="O47" s="8"/>
      <c r="P47" s="8"/>
      <c r="Q47" s="8"/>
      <c r="R47" s="8"/>
      <c r="S47" s="205"/>
      <c r="T47" s="9"/>
      <c r="U47" s="8"/>
      <c r="V47" s="9"/>
      <c r="W47" s="7"/>
      <c r="X47" s="8"/>
      <c r="Y47" s="8"/>
      <c r="Z47" s="8"/>
      <c r="AA47" s="8"/>
      <c r="AB47" s="8"/>
      <c r="AC47" s="205"/>
      <c r="AD47" s="9"/>
      <c r="AE47" s="7"/>
      <c r="AF47" s="8"/>
      <c r="AG47" s="8"/>
      <c r="AH47" s="8"/>
      <c r="AI47" s="8"/>
      <c r="AJ47" s="8"/>
      <c r="AK47" s="10"/>
      <c r="AL47" s="113"/>
      <c r="AM47" s="14"/>
      <c r="AN47" s="113"/>
      <c r="AO47" s="14"/>
      <c r="AP47" s="105"/>
      <c r="AQ47" s="109"/>
    </row>
    <row r="48" spans="3:43" x14ac:dyDescent="0.25">
      <c r="C48" s="7"/>
      <c r="D48" s="8"/>
      <c r="E48" s="8"/>
      <c r="F48" s="8"/>
      <c r="G48" s="9"/>
      <c r="H48" s="7"/>
      <c r="I48" s="8"/>
      <c r="J48" s="8"/>
      <c r="K48" s="9"/>
      <c r="L48" s="7"/>
      <c r="M48" s="8"/>
      <c r="N48" s="8"/>
      <c r="O48" s="8"/>
      <c r="P48" s="8"/>
      <c r="Q48" s="8"/>
      <c r="R48" s="8"/>
      <c r="S48" s="205"/>
      <c r="T48" s="9"/>
      <c r="U48" s="8"/>
      <c r="V48" s="9"/>
      <c r="W48" s="7"/>
      <c r="X48" s="8"/>
      <c r="Y48" s="8"/>
      <c r="Z48" s="8"/>
      <c r="AA48" s="8"/>
      <c r="AB48" s="8"/>
      <c r="AC48" s="205"/>
      <c r="AD48" s="9"/>
      <c r="AE48" s="7"/>
      <c r="AF48" s="8"/>
      <c r="AG48" s="8"/>
      <c r="AH48" s="8"/>
      <c r="AI48" s="8"/>
      <c r="AJ48" s="8"/>
      <c r="AK48" s="10"/>
      <c r="AL48" s="113"/>
      <c r="AM48" s="14"/>
      <c r="AN48" s="113"/>
      <c r="AO48" s="14"/>
      <c r="AP48" s="105"/>
      <c r="AQ48" s="109"/>
    </row>
    <row r="49" spans="3:43" x14ac:dyDescent="0.25">
      <c r="C49" s="7"/>
      <c r="D49" s="8"/>
      <c r="E49" s="8"/>
      <c r="F49" s="8"/>
      <c r="G49" s="8"/>
      <c r="H49" s="8"/>
      <c r="I49" s="8"/>
      <c r="J49" s="8"/>
      <c r="K49" s="9"/>
      <c r="L49" s="7"/>
      <c r="M49" s="8"/>
      <c r="N49" s="8"/>
      <c r="O49" s="8"/>
      <c r="P49" s="8"/>
      <c r="Q49" s="8"/>
      <c r="R49" s="8"/>
      <c r="S49" s="205"/>
      <c r="T49" s="9"/>
      <c r="U49" s="8"/>
      <c r="V49" s="9"/>
      <c r="W49" s="7"/>
      <c r="X49" s="8"/>
      <c r="Y49" s="8"/>
      <c r="Z49" s="8"/>
      <c r="AA49" s="8"/>
      <c r="AB49" s="8"/>
      <c r="AC49" s="205"/>
      <c r="AD49" s="9"/>
      <c r="AE49" s="7"/>
      <c r="AF49" s="8"/>
      <c r="AG49" s="8"/>
      <c r="AH49" s="8"/>
      <c r="AI49" s="8"/>
      <c r="AJ49" s="8"/>
      <c r="AK49" s="10"/>
      <c r="AL49" s="113"/>
      <c r="AM49" s="14"/>
      <c r="AN49" s="113"/>
      <c r="AO49" s="14"/>
      <c r="AP49" s="105"/>
      <c r="AQ49" s="109"/>
    </row>
    <row r="50" spans="3:43" x14ac:dyDescent="0.25">
      <c r="C50" s="7"/>
      <c r="D50" s="8"/>
      <c r="E50" s="8"/>
      <c r="F50" s="8"/>
      <c r="G50" s="8"/>
      <c r="H50" s="8"/>
      <c r="I50" s="8"/>
      <c r="J50" s="8"/>
      <c r="K50" s="9"/>
      <c r="L50" s="7"/>
      <c r="M50" s="8"/>
      <c r="N50" s="8"/>
      <c r="O50" s="8"/>
      <c r="P50" s="8"/>
      <c r="Q50" s="8"/>
      <c r="R50" s="8"/>
      <c r="S50" s="205"/>
      <c r="T50" s="9"/>
      <c r="U50" s="8"/>
      <c r="V50" s="9"/>
      <c r="W50" s="7"/>
      <c r="X50" s="8"/>
      <c r="Y50" s="8"/>
      <c r="Z50" s="8"/>
      <c r="AA50" s="8"/>
      <c r="AB50" s="8"/>
      <c r="AC50" s="205"/>
      <c r="AD50" s="9"/>
      <c r="AE50" s="7"/>
      <c r="AF50" s="8"/>
      <c r="AG50" s="8"/>
      <c r="AH50" s="8"/>
      <c r="AI50" s="8"/>
      <c r="AJ50" s="8"/>
      <c r="AK50" s="10"/>
      <c r="AL50" s="113"/>
      <c r="AM50" s="14"/>
      <c r="AN50" s="113"/>
      <c r="AO50" s="14"/>
      <c r="AP50" s="105"/>
      <c r="AQ50" s="109"/>
    </row>
    <row r="51" spans="3:43" x14ac:dyDescent="0.25">
      <c r="C51" s="7"/>
      <c r="D51" s="8"/>
      <c r="E51" s="8"/>
      <c r="F51" s="8"/>
      <c r="G51" s="8"/>
      <c r="H51" s="8"/>
      <c r="I51" s="8"/>
      <c r="J51" s="8"/>
      <c r="K51" s="9"/>
      <c r="L51" s="7"/>
      <c r="M51" s="8"/>
      <c r="N51" s="8"/>
      <c r="O51" s="8"/>
      <c r="P51" s="8"/>
      <c r="Q51" s="8"/>
      <c r="R51" s="8"/>
      <c r="S51" s="205"/>
      <c r="T51" s="9"/>
      <c r="U51" s="8"/>
      <c r="V51" s="9"/>
      <c r="W51" s="7"/>
      <c r="X51" s="8"/>
      <c r="Y51" s="8"/>
      <c r="Z51" s="8"/>
      <c r="AA51" s="8"/>
      <c r="AB51" s="8"/>
      <c r="AC51" s="205"/>
      <c r="AD51" s="9"/>
      <c r="AE51" s="7"/>
      <c r="AF51" s="8"/>
      <c r="AG51" s="8"/>
      <c r="AH51" s="8"/>
      <c r="AI51" s="8"/>
      <c r="AJ51" s="8"/>
      <c r="AK51" s="10"/>
      <c r="AL51" s="113"/>
      <c r="AM51" s="14"/>
      <c r="AN51" s="113"/>
      <c r="AO51" s="14"/>
      <c r="AP51" s="105"/>
      <c r="AQ51" s="109"/>
    </row>
    <row r="52" spans="3:43" x14ac:dyDescent="0.25">
      <c r="C52" s="7"/>
      <c r="D52" s="8"/>
      <c r="E52" s="8"/>
      <c r="F52" s="8"/>
      <c r="G52" s="8"/>
      <c r="H52" s="8"/>
      <c r="I52" s="8"/>
      <c r="J52" s="8"/>
      <c r="K52" s="9"/>
      <c r="L52" s="7"/>
      <c r="M52" s="8"/>
      <c r="N52" s="8"/>
      <c r="O52" s="8"/>
      <c r="P52" s="8"/>
      <c r="Q52" s="8"/>
      <c r="R52" s="8"/>
      <c r="S52" s="205"/>
      <c r="T52" s="9"/>
      <c r="U52" s="8"/>
      <c r="V52" s="9"/>
      <c r="W52" s="7"/>
      <c r="X52" s="8"/>
      <c r="Y52" s="8"/>
      <c r="Z52" s="8"/>
      <c r="AA52" s="8"/>
      <c r="AB52" s="8"/>
      <c r="AC52" s="205"/>
      <c r="AD52" s="9"/>
      <c r="AE52" s="7"/>
      <c r="AF52" s="8"/>
      <c r="AG52" s="8"/>
      <c r="AH52" s="8"/>
      <c r="AI52" s="8"/>
      <c r="AJ52" s="8"/>
      <c r="AK52" s="10"/>
      <c r="AL52" s="113"/>
      <c r="AM52" s="14"/>
      <c r="AN52" s="113"/>
      <c r="AO52" s="14"/>
      <c r="AP52" s="105"/>
      <c r="AQ52" s="109"/>
    </row>
    <row r="53" spans="3:43" x14ac:dyDescent="0.25">
      <c r="C53" s="7"/>
      <c r="D53" s="8"/>
      <c r="E53" s="8"/>
      <c r="F53" s="8"/>
      <c r="G53" s="8"/>
      <c r="H53" s="8"/>
      <c r="I53" s="8"/>
      <c r="J53" s="8"/>
      <c r="K53" s="9"/>
      <c r="L53" s="7"/>
      <c r="M53" s="8"/>
      <c r="N53" s="8"/>
      <c r="O53" s="8"/>
      <c r="P53" s="8"/>
      <c r="Q53" s="8"/>
      <c r="R53" s="8"/>
      <c r="S53" s="205"/>
      <c r="T53" s="9"/>
      <c r="U53" s="8"/>
      <c r="V53" s="9"/>
      <c r="W53" s="7"/>
      <c r="X53" s="8"/>
      <c r="Y53" s="8"/>
      <c r="Z53" s="8"/>
      <c r="AA53" s="8"/>
      <c r="AB53" s="8"/>
      <c r="AC53" s="205"/>
      <c r="AD53" s="9"/>
      <c r="AE53" s="7"/>
      <c r="AF53" s="8"/>
      <c r="AG53" s="8"/>
      <c r="AH53" s="8"/>
      <c r="AI53" s="8"/>
      <c r="AJ53" s="8"/>
      <c r="AK53" s="10"/>
      <c r="AL53" s="113"/>
      <c r="AM53" s="14"/>
      <c r="AN53" s="113"/>
      <c r="AO53" s="14"/>
      <c r="AP53" s="105"/>
      <c r="AQ53" s="109"/>
    </row>
    <row r="54" spans="3:43" x14ac:dyDescent="0.25">
      <c r="C54" s="7"/>
      <c r="D54" s="8"/>
      <c r="E54" s="8"/>
      <c r="F54" s="8"/>
      <c r="G54" s="8"/>
      <c r="H54" s="8"/>
      <c r="I54" s="8"/>
      <c r="J54" s="8"/>
      <c r="K54" s="9"/>
      <c r="L54" s="7"/>
      <c r="M54" s="8"/>
      <c r="N54" s="8"/>
      <c r="O54" s="8"/>
      <c r="P54" s="8"/>
      <c r="Q54" s="8"/>
      <c r="R54" s="8"/>
      <c r="S54" s="205"/>
      <c r="T54" s="9"/>
      <c r="U54" s="8"/>
      <c r="V54" s="9"/>
      <c r="W54" s="7"/>
      <c r="X54" s="8"/>
      <c r="Y54" s="8"/>
      <c r="Z54" s="8"/>
      <c r="AA54" s="8"/>
      <c r="AB54" s="8"/>
      <c r="AC54" s="205"/>
      <c r="AD54" s="9"/>
      <c r="AE54" s="7"/>
      <c r="AF54" s="8"/>
      <c r="AG54" s="8"/>
      <c r="AH54" s="8"/>
      <c r="AI54" s="8"/>
      <c r="AJ54" s="8"/>
      <c r="AK54" s="10"/>
      <c r="AL54" s="113"/>
      <c r="AM54" s="14"/>
      <c r="AN54" s="113"/>
      <c r="AO54" s="14"/>
      <c r="AP54" s="105"/>
      <c r="AQ54" s="109"/>
    </row>
    <row r="55" spans="3:43" x14ac:dyDescent="0.25">
      <c r="C55" s="7"/>
      <c r="D55" s="8"/>
      <c r="E55" s="8"/>
      <c r="F55" s="8"/>
      <c r="G55" s="8"/>
      <c r="H55" s="8"/>
      <c r="I55" s="8"/>
      <c r="J55" s="8"/>
      <c r="K55" s="8"/>
      <c r="L55" s="8"/>
      <c r="M55" s="8"/>
      <c r="N55" s="8"/>
      <c r="O55" s="8"/>
      <c r="P55" s="8"/>
      <c r="Q55" s="8"/>
      <c r="R55" s="8"/>
      <c r="S55" s="205"/>
      <c r="T55" s="9"/>
      <c r="U55" s="8"/>
      <c r="V55" s="8"/>
      <c r="W55" s="8"/>
      <c r="X55" s="8"/>
      <c r="Y55" s="8"/>
      <c r="Z55" s="8"/>
      <c r="AA55" s="8"/>
      <c r="AB55" s="8"/>
      <c r="AC55" s="205"/>
      <c r="AD55" s="9"/>
      <c r="AE55" s="7"/>
      <c r="AF55" s="8"/>
      <c r="AG55" s="8"/>
      <c r="AH55" s="8"/>
      <c r="AI55" s="8"/>
      <c r="AJ55" s="8"/>
      <c r="AK55" s="10"/>
      <c r="AL55" s="113"/>
      <c r="AM55" s="14"/>
      <c r="AN55" s="113"/>
      <c r="AO55" s="14"/>
      <c r="AP55" s="105"/>
      <c r="AQ55" s="109"/>
    </row>
    <row r="56" spans="3:43" x14ac:dyDescent="0.25">
      <c r="C56" s="7"/>
      <c r="D56" s="8"/>
      <c r="E56" s="8"/>
      <c r="F56" s="8"/>
      <c r="G56" s="8"/>
      <c r="H56" s="8"/>
      <c r="I56" s="8"/>
      <c r="J56" s="8"/>
      <c r="K56" s="8"/>
      <c r="L56" s="8"/>
      <c r="M56" s="8"/>
      <c r="N56" s="8"/>
      <c r="O56" s="8"/>
      <c r="P56" s="8"/>
      <c r="Q56" s="8"/>
      <c r="R56" s="8"/>
      <c r="S56" s="205"/>
      <c r="T56" s="9"/>
      <c r="U56" s="8"/>
      <c r="V56" s="8"/>
      <c r="W56" s="8"/>
      <c r="X56" s="8"/>
      <c r="Y56" s="8"/>
      <c r="Z56" s="8"/>
      <c r="AA56" s="8"/>
      <c r="AB56" s="8"/>
      <c r="AC56" s="205"/>
      <c r="AD56" s="9"/>
      <c r="AE56" s="7"/>
      <c r="AF56" s="8"/>
      <c r="AG56" s="8"/>
      <c r="AH56" s="8"/>
      <c r="AI56" s="8"/>
      <c r="AJ56" s="8"/>
      <c r="AK56" s="10"/>
      <c r="AL56" s="113"/>
      <c r="AM56" s="14"/>
      <c r="AN56" s="113"/>
      <c r="AO56" s="14"/>
      <c r="AP56" s="105"/>
      <c r="AQ56" s="109"/>
    </row>
    <row r="57" spans="3:43" x14ac:dyDescent="0.25">
      <c r="C57" s="7"/>
      <c r="D57" s="8"/>
      <c r="E57" s="8"/>
      <c r="F57" s="8"/>
      <c r="G57" s="8"/>
      <c r="H57" s="8"/>
      <c r="I57" s="8"/>
      <c r="J57" s="8"/>
      <c r="K57" s="8"/>
      <c r="L57" s="8"/>
      <c r="M57" s="8"/>
      <c r="N57" s="8"/>
      <c r="O57" s="8"/>
      <c r="P57" s="8"/>
      <c r="Q57" s="8"/>
      <c r="R57" s="8"/>
      <c r="S57" s="205"/>
      <c r="T57" s="9"/>
      <c r="U57" s="8"/>
      <c r="V57" s="8"/>
      <c r="W57" s="8"/>
      <c r="X57" s="8"/>
      <c r="Y57" s="8"/>
      <c r="Z57" s="8"/>
      <c r="AA57" s="8"/>
      <c r="AB57" s="8"/>
      <c r="AC57" s="205"/>
      <c r="AD57" s="9"/>
      <c r="AE57" s="7"/>
      <c r="AF57" s="8"/>
      <c r="AG57" s="8"/>
      <c r="AH57" s="8"/>
      <c r="AI57" s="8"/>
      <c r="AJ57" s="8"/>
      <c r="AK57" s="10"/>
      <c r="AL57" s="113"/>
      <c r="AM57" s="14"/>
      <c r="AN57" s="113"/>
      <c r="AO57" s="14"/>
      <c r="AP57" s="105"/>
      <c r="AQ57" s="109"/>
    </row>
    <row r="58" spans="3:43" x14ac:dyDescent="0.25">
      <c r="C58" s="7"/>
      <c r="D58" s="8"/>
      <c r="E58" s="8"/>
      <c r="F58" s="8"/>
      <c r="G58" s="8"/>
      <c r="H58" s="8"/>
      <c r="I58" s="8"/>
      <c r="J58" s="8"/>
      <c r="K58" s="8"/>
      <c r="L58" s="8"/>
      <c r="M58" s="8"/>
      <c r="N58" s="8"/>
      <c r="O58" s="8"/>
      <c r="P58" s="8"/>
      <c r="Q58" s="8"/>
      <c r="R58" s="8"/>
      <c r="S58" s="205"/>
      <c r="T58" s="9"/>
      <c r="U58" s="8"/>
      <c r="V58" s="8"/>
      <c r="W58" s="8"/>
      <c r="X58" s="8"/>
      <c r="Y58" s="8"/>
      <c r="Z58" s="8"/>
      <c r="AA58" s="8"/>
      <c r="AB58" s="8"/>
      <c r="AC58" s="205"/>
      <c r="AD58" s="9"/>
      <c r="AE58" s="7"/>
      <c r="AF58" s="8"/>
      <c r="AG58" s="8"/>
      <c r="AH58" s="8"/>
      <c r="AI58" s="8"/>
      <c r="AJ58" s="8"/>
      <c r="AK58" s="10"/>
      <c r="AL58" s="113"/>
      <c r="AM58" s="14"/>
      <c r="AN58" s="113"/>
      <c r="AO58" s="14"/>
      <c r="AP58" s="105"/>
      <c r="AQ58" s="109"/>
    </row>
    <row r="59" spans="3:43" x14ac:dyDescent="0.25">
      <c r="C59" s="7"/>
      <c r="D59" s="8"/>
      <c r="E59" s="8"/>
      <c r="F59" s="8"/>
      <c r="G59" s="8"/>
      <c r="H59" s="8"/>
      <c r="I59" s="8"/>
      <c r="J59" s="8"/>
      <c r="K59" s="8"/>
      <c r="L59" s="8"/>
      <c r="M59" s="8"/>
      <c r="N59" s="8"/>
      <c r="O59" s="8"/>
      <c r="P59" s="8"/>
      <c r="Q59" s="8"/>
      <c r="R59" s="8"/>
      <c r="S59" s="205"/>
      <c r="T59" s="9"/>
      <c r="U59" s="8"/>
      <c r="V59" s="8"/>
      <c r="W59" s="8"/>
      <c r="X59" s="8"/>
      <c r="Y59" s="8"/>
      <c r="Z59" s="8"/>
      <c r="AA59" s="8"/>
      <c r="AB59" s="8"/>
      <c r="AC59" s="205"/>
      <c r="AD59" s="9"/>
      <c r="AE59" s="7"/>
      <c r="AF59" s="8"/>
      <c r="AG59" s="8"/>
      <c r="AH59" s="8"/>
      <c r="AI59" s="8"/>
      <c r="AJ59" s="8"/>
      <c r="AK59" s="10"/>
      <c r="AL59" s="113"/>
      <c r="AM59" s="14"/>
      <c r="AN59" s="113"/>
      <c r="AO59" s="14"/>
      <c r="AP59" s="105"/>
      <c r="AQ59" s="109"/>
    </row>
    <row r="60" spans="3:43" x14ac:dyDescent="0.25">
      <c r="C60" s="7"/>
      <c r="D60" s="8"/>
      <c r="E60" s="8"/>
      <c r="F60" s="8"/>
      <c r="G60" s="8"/>
      <c r="H60" s="8"/>
      <c r="I60" s="8"/>
      <c r="J60" s="8"/>
      <c r="K60" s="8"/>
      <c r="L60" s="8"/>
      <c r="M60" s="8"/>
      <c r="N60" s="8"/>
      <c r="O60" s="8"/>
      <c r="P60" s="8"/>
      <c r="Q60" s="8"/>
      <c r="R60" s="8"/>
      <c r="S60" s="205"/>
      <c r="T60" s="9"/>
      <c r="U60" s="8"/>
      <c r="V60" s="8"/>
      <c r="W60" s="8"/>
      <c r="X60" s="8"/>
      <c r="Y60" s="8"/>
      <c r="Z60" s="8"/>
      <c r="AA60" s="8"/>
      <c r="AB60" s="8"/>
      <c r="AC60" s="205"/>
      <c r="AD60" s="9"/>
      <c r="AE60" s="7"/>
      <c r="AF60" s="8"/>
      <c r="AG60" s="8"/>
      <c r="AH60" s="8"/>
      <c r="AI60" s="8"/>
      <c r="AJ60" s="8"/>
      <c r="AK60" s="10"/>
      <c r="AL60" s="113"/>
      <c r="AM60" s="14"/>
      <c r="AN60" s="113"/>
      <c r="AO60" s="14"/>
      <c r="AP60" s="105"/>
      <c r="AQ60" s="109"/>
    </row>
    <row r="61" spans="3:43" x14ac:dyDescent="0.25">
      <c r="C61" s="7"/>
      <c r="D61" s="8"/>
      <c r="E61" s="8"/>
      <c r="F61" s="8"/>
      <c r="G61" s="8"/>
      <c r="H61" s="8"/>
      <c r="I61" s="8"/>
      <c r="J61" s="8"/>
      <c r="K61" s="8"/>
      <c r="L61" s="8"/>
      <c r="M61" s="8"/>
      <c r="N61" s="8"/>
      <c r="O61" s="8"/>
      <c r="P61" s="8"/>
      <c r="Q61" s="8"/>
      <c r="R61" s="8"/>
      <c r="S61" s="205"/>
      <c r="T61" s="9"/>
      <c r="U61" s="8"/>
      <c r="V61" s="8"/>
      <c r="W61" s="8"/>
      <c r="X61" s="8"/>
      <c r="Y61" s="8"/>
      <c r="Z61" s="8"/>
      <c r="AA61" s="8"/>
      <c r="AB61" s="8"/>
      <c r="AC61" s="205"/>
      <c r="AD61" s="9"/>
      <c r="AE61" s="7"/>
      <c r="AF61" s="8"/>
      <c r="AG61" s="8"/>
      <c r="AH61" s="8"/>
      <c r="AI61" s="8"/>
      <c r="AJ61" s="8"/>
      <c r="AK61" s="10"/>
      <c r="AL61" s="113"/>
      <c r="AM61" s="14"/>
      <c r="AN61" s="113"/>
      <c r="AO61" s="14"/>
      <c r="AP61" s="105"/>
      <c r="AQ61" s="109"/>
    </row>
    <row r="62" spans="3:43" x14ac:dyDescent="0.25">
      <c r="C62" s="7"/>
      <c r="D62" s="8"/>
      <c r="E62" s="8"/>
      <c r="F62" s="8"/>
      <c r="G62" s="8"/>
      <c r="H62" s="8"/>
      <c r="I62" s="8"/>
      <c r="J62" s="8"/>
      <c r="K62" s="8"/>
      <c r="L62" s="8"/>
      <c r="M62" s="8"/>
      <c r="N62" s="8"/>
      <c r="O62" s="8"/>
      <c r="P62" s="8"/>
      <c r="Q62" s="8"/>
      <c r="R62" s="8"/>
      <c r="S62" s="205"/>
      <c r="T62" s="9"/>
      <c r="U62" s="8"/>
      <c r="V62" s="8"/>
      <c r="W62" s="8"/>
      <c r="X62" s="8"/>
      <c r="Y62" s="8"/>
      <c r="Z62" s="8"/>
      <c r="AA62" s="8"/>
      <c r="AB62" s="8"/>
      <c r="AC62" s="205"/>
      <c r="AD62" s="9"/>
      <c r="AE62" s="7"/>
      <c r="AF62" s="8"/>
      <c r="AG62" s="8"/>
      <c r="AH62" s="8"/>
      <c r="AI62" s="8"/>
      <c r="AJ62" s="8"/>
      <c r="AK62" s="10"/>
      <c r="AL62" s="113"/>
      <c r="AM62" s="14"/>
      <c r="AN62" s="113"/>
      <c r="AO62" s="14"/>
      <c r="AP62" s="105"/>
      <c r="AQ62" s="109"/>
    </row>
    <row r="63" spans="3:43" x14ac:dyDescent="0.25">
      <c r="C63" s="7"/>
      <c r="D63" s="8"/>
      <c r="E63" s="8"/>
      <c r="F63" s="8"/>
      <c r="G63" s="8"/>
      <c r="H63" s="8"/>
      <c r="I63" s="8"/>
      <c r="J63" s="8"/>
      <c r="K63" s="8"/>
      <c r="L63" s="8"/>
      <c r="M63" s="8"/>
      <c r="N63" s="8"/>
      <c r="O63" s="8"/>
      <c r="P63" s="8"/>
      <c r="Q63" s="8"/>
      <c r="R63" s="8"/>
      <c r="S63" s="205"/>
      <c r="T63" s="9"/>
      <c r="U63" s="8"/>
      <c r="V63" s="8"/>
      <c r="W63" s="8"/>
      <c r="X63" s="8"/>
      <c r="Y63" s="8"/>
      <c r="Z63" s="8"/>
      <c r="AA63" s="8"/>
      <c r="AB63" s="8"/>
      <c r="AC63" s="205"/>
      <c r="AD63" s="9"/>
      <c r="AE63" s="7"/>
      <c r="AF63" s="8"/>
      <c r="AG63" s="8"/>
      <c r="AH63" s="8"/>
      <c r="AI63" s="8"/>
      <c r="AJ63" s="8"/>
      <c r="AK63" s="10"/>
      <c r="AL63" s="113"/>
      <c r="AM63" s="14"/>
      <c r="AN63" s="113"/>
      <c r="AO63" s="14"/>
      <c r="AP63" s="105"/>
      <c r="AQ63" s="109"/>
    </row>
    <row r="64" spans="3:43" x14ac:dyDescent="0.25">
      <c r="C64" s="7"/>
      <c r="D64" s="8"/>
      <c r="E64" s="8"/>
      <c r="F64" s="8"/>
      <c r="G64" s="8"/>
      <c r="H64" s="8"/>
      <c r="I64" s="8"/>
      <c r="J64" s="8"/>
      <c r="K64" s="8"/>
      <c r="L64" s="8"/>
      <c r="M64" s="8"/>
      <c r="N64" s="8"/>
      <c r="O64" s="8"/>
      <c r="P64" s="8"/>
      <c r="Q64" s="8"/>
      <c r="R64" s="8"/>
      <c r="S64" s="205"/>
      <c r="T64" s="9"/>
      <c r="U64" s="8"/>
      <c r="V64" s="8"/>
      <c r="W64" s="8"/>
      <c r="X64" s="8"/>
      <c r="Y64" s="8"/>
      <c r="Z64" s="8"/>
      <c r="AA64" s="8"/>
      <c r="AB64" s="8"/>
      <c r="AC64" s="205"/>
      <c r="AD64" s="9"/>
      <c r="AE64" s="7"/>
      <c r="AF64" s="8"/>
      <c r="AG64" s="8"/>
      <c r="AH64" s="8"/>
      <c r="AI64" s="8"/>
      <c r="AJ64" s="8"/>
      <c r="AK64" s="10"/>
      <c r="AL64" s="113"/>
      <c r="AM64" s="14"/>
      <c r="AN64" s="113"/>
      <c r="AO64" s="14"/>
      <c r="AP64" s="105"/>
      <c r="AQ64" s="109"/>
    </row>
    <row r="65" spans="3:43" x14ac:dyDescent="0.25">
      <c r="C65" s="7"/>
      <c r="D65" s="8"/>
      <c r="E65" s="8"/>
      <c r="F65" s="8"/>
      <c r="G65" s="8"/>
      <c r="H65" s="8"/>
      <c r="I65" s="8"/>
      <c r="J65" s="8"/>
      <c r="K65" s="8"/>
      <c r="L65" s="8"/>
      <c r="M65" s="8"/>
      <c r="N65" s="8"/>
      <c r="O65" s="8"/>
      <c r="P65" s="8"/>
      <c r="Q65" s="8"/>
      <c r="R65" s="8"/>
      <c r="S65" s="205"/>
      <c r="T65" s="9"/>
      <c r="U65" s="8"/>
      <c r="V65" s="8"/>
      <c r="W65" s="8"/>
      <c r="X65" s="8"/>
      <c r="Y65" s="8"/>
      <c r="Z65" s="8"/>
      <c r="AA65" s="8"/>
      <c r="AB65" s="8"/>
      <c r="AC65" s="205"/>
      <c r="AD65" s="9"/>
      <c r="AE65" s="7"/>
      <c r="AF65" s="8"/>
      <c r="AG65" s="8"/>
      <c r="AH65" s="8"/>
      <c r="AI65" s="8"/>
      <c r="AJ65" s="8"/>
      <c r="AK65" s="10"/>
      <c r="AL65" s="113"/>
      <c r="AM65" s="14"/>
      <c r="AN65" s="113"/>
      <c r="AO65" s="14"/>
      <c r="AP65" s="105"/>
      <c r="AQ65" s="109"/>
    </row>
    <row r="66" spans="3:43" x14ac:dyDescent="0.25">
      <c r="C66" s="7"/>
      <c r="D66" s="8"/>
      <c r="E66" s="8"/>
      <c r="F66" s="8"/>
      <c r="G66" s="8"/>
      <c r="H66" s="8"/>
      <c r="I66" s="8"/>
      <c r="J66" s="8"/>
      <c r="K66" s="8"/>
      <c r="L66" s="8"/>
      <c r="M66" s="8"/>
      <c r="N66" s="8"/>
      <c r="O66" s="8"/>
      <c r="P66" s="8"/>
      <c r="Q66" s="8"/>
      <c r="R66" s="8"/>
      <c r="S66" s="205"/>
      <c r="T66" s="9"/>
      <c r="U66" s="8"/>
      <c r="V66" s="8"/>
      <c r="W66" s="8"/>
      <c r="X66" s="8"/>
      <c r="Y66" s="8"/>
      <c r="Z66" s="8"/>
      <c r="AA66" s="8"/>
      <c r="AB66" s="8"/>
      <c r="AC66" s="205"/>
      <c r="AD66" s="9"/>
      <c r="AE66" s="7"/>
      <c r="AF66" s="8"/>
      <c r="AG66" s="8"/>
      <c r="AH66" s="8"/>
      <c r="AI66" s="8"/>
      <c r="AJ66" s="8"/>
      <c r="AK66" s="10"/>
      <c r="AL66" s="113"/>
      <c r="AM66" s="14"/>
      <c r="AN66" s="113"/>
      <c r="AO66" s="14"/>
      <c r="AP66" s="105"/>
      <c r="AQ66" s="109"/>
    </row>
    <row r="67" spans="3:43" x14ac:dyDescent="0.25">
      <c r="C67" s="7"/>
      <c r="D67" s="8"/>
      <c r="E67" s="8"/>
      <c r="F67" s="8"/>
      <c r="G67" s="8"/>
      <c r="H67" s="8"/>
      <c r="I67" s="8"/>
      <c r="J67" s="8"/>
      <c r="K67" s="8"/>
      <c r="L67" s="8"/>
      <c r="M67" s="8"/>
      <c r="N67" s="8"/>
      <c r="O67" s="8"/>
      <c r="P67" s="8"/>
      <c r="Q67" s="8"/>
      <c r="R67" s="8"/>
      <c r="S67" s="205"/>
      <c r="T67" s="9"/>
      <c r="U67" s="8"/>
      <c r="V67" s="8"/>
      <c r="W67" s="8"/>
      <c r="X67" s="8"/>
      <c r="Y67" s="8"/>
      <c r="Z67" s="8"/>
      <c r="AA67" s="8"/>
      <c r="AB67" s="8"/>
      <c r="AC67" s="205"/>
      <c r="AD67" s="9"/>
      <c r="AE67" s="7"/>
      <c r="AF67" s="8"/>
      <c r="AG67" s="8"/>
      <c r="AH67" s="8"/>
      <c r="AI67" s="8"/>
      <c r="AJ67" s="8"/>
      <c r="AK67" s="10"/>
      <c r="AL67" s="113"/>
      <c r="AM67" s="14"/>
      <c r="AN67" s="113"/>
      <c r="AO67" s="14"/>
      <c r="AP67" s="105"/>
      <c r="AQ67" s="109"/>
    </row>
    <row r="68" spans="3:43" x14ac:dyDescent="0.25">
      <c r="C68" s="7"/>
      <c r="D68" s="8"/>
      <c r="E68" s="8"/>
      <c r="F68" s="8"/>
      <c r="G68" s="8"/>
      <c r="H68" s="8"/>
      <c r="I68" s="8"/>
      <c r="J68" s="8"/>
      <c r="K68" s="8"/>
      <c r="L68" s="8"/>
      <c r="M68" s="8"/>
      <c r="N68" s="8"/>
      <c r="O68" s="8"/>
      <c r="P68" s="8"/>
      <c r="Q68" s="8"/>
      <c r="R68" s="8"/>
      <c r="S68" s="205"/>
      <c r="T68" s="9"/>
      <c r="U68" s="8"/>
      <c r="V68" s="8"/>
      <c r="W68" s="8"/>
      <c r="X68" s="8"/>
      <c r="Y68" s="8"/>
      <c r="Z68" s="8"/>
      <c r="AA68" s="8"/>
      <c r="AB68" s="8"/>
      <c r="AC68" s="205"/>
      <c r="AD68" s="9"/>
      <c r="AE68" s="7"/>
      <c r="AF68" s="8"/>
      <c r="AG68" s="8"/>
      <c r="AH68" s="8"/>
      <c r="AI68" s="8"/>
      <c r="AJ68" s="8"/>
      <c r="AK68" s="10"/>
      <c r="AL68" s="113"/>
      <c r="AM68" s="14"/>
      <c r="AN68" s="113"/>
      <c r="AO68" s="14"/>
      <c r="AP68" s="105"/>
      <c r="AQ68" s="109"/>
    </row>
    <row r="69" spans="3:43" x14ac:dyDescent="0.25">
      <c r="C69" s="7"/>
      <c r="D69" s="8"/>
      <c r="E69" s="8"/>
      <c r="F69" s="8"/>
      <c r="G69" s="8"/>
      <c r="H69" s="8"/>
      <c r="I69" s="8"/>
      <c r="J69" s="8"/>
      <c r="K69" s="8"/>
      <c r="L69" s="8"/>
      <c r="M69" s="8"/>
      <c r="N69" s="8"/>
      <c r="O69" s="8"/>
      <c r="P69" s="8"/>
      <c r="Q69" s="8"/>
      <c r="R69" s="8"/>
      <c r="S69" s="205"/>
      <c r="T69" s="9"/>
      <c r="U69" s="8"/>
      <c r="V69" s="8"/>
      <c r="W69" s="8"/>
      <c r="X69" s="8"/>
      <c r="Y69" s="8"/>
      <c r="Z69" s="8"/>
      <c r="AA69" s="8"/>
      <c r="AB69" s="8"/>
      <c r="AC69" s="205"/>
      <c r="AD69" s="9"/>
      <c r="AE69" s="7"/>
      <c r="AF69" s="8"/>
      <c r="AG69" s="8"/>
      <c r="AH69" s="8"/>
      <c r="AI69" s="8"/>
      <c r="AJ69" s="8"/>
      <c r="AK69" s="10"/>
      <c r="AL69" s="113"/>
      <c r="AM69" s="14"/>
      <c r="AN69" s="113"/>
      <c r="AO69" s="14"/>
      <c r="AP69" s="105"/>
      <c r="AQ69" s="109"/>
    </row>
    <row r="70" spans="3:43" x14ac:dyDescent="0.25">
      <c r="C70" s="7"/>
      <c r="D70" s="8"/>
      <c r="E70" s="8"/>
      <c r="F70" s="8"/>
      <c r="G70" s="8"/>
      <c r="H70" s="8"/>
      <c r="I70" s="8"/>
      <c r="J70" s="8"/>
      <c r="K70" s="8"/>
      <c r="L70" s="8"/>
      <c r="M70" s="8"/>
      <c r="N70" s="8"/>
      <c r="O70" s="8"/>
      <c r="P70" s="8"/>
      <c r="Q70" s="8"/>
      <c r="R70" s="8"/>
      <c r="S70" s="205"/>
      <c r="T70" s="9"/>
      <c r="U70" s="8"/>
      <c r="V70" s="8"/>
      <c r="W70" s="8"/>
      <c r="X70" s="8"/>
      <c r="Y70" s="8"/>
      <c r="Z70" s="8"/>
      <c r="AA70" s="8"/>
      <c r="AB70" s="8"/>
      <c r="AC70" s="205"/>
      <c r="AD70" s="9"/>
      <c r="AE70" s="7"/>
      <c r="AF70" s="8"/>
      <c r="AG70" s="8"/>
      <c r="AH70" s="8"/>
      <c r="AI70" s="8"/>
      <c r="AJ70" s="8"/>
      <c r="AK70" s="10"/>
      <c r="AL70" s="113"/>
      <c r="AM70" s="14"/>
      <c r="AN70" s="113"/>
      <c r="AO70" s="14"/>
      <c r="AP70" s="105"/>
      <c r="AQ70" s="109"/>
    </row>
    <row r="71" spans="3:43" x14ac:dyDescent="0.25">
      <c r="C71" s="7"/>
      <c r="D71" s="8"/>
      <c r="E71" s="8"/>
      <c r="F71" s="8"/>
      <c r="G71" s="8"/>
      <c r="H71" s="8"/>
      <c r="I71" s="8"/>
      <c r="J71" s="8"/>
      <c r="K71" s="8"/>
      <c r="L71" s="8"/>
      <c r="M71" s="8"/>
      <c r="N71" s="8"/>
      <c r="O71" s="8"/>
      <c r="P71" s="8"/>
      <c r="Q71" s="8"/>
      <c r="R71" s="8"/>
      <c r="S71" s="205"/>
      <c r="T71" s="9"/>
      <c r="U71" s="8"/>
      <c r="V71" s="8"/>
      <c r="W71" s="8"/>
      <c r="X71" s="8"/>
      <c r="Y71" s="8"/>
      <c r="Z71" s="8"/>
      <c r="AA71" s="8"/>
      <c r="AB71" s="8"/>
      <c r="AC71" s="205"/>
      <c r="AD71" s="9"/>
      <c r="AE71" s="7"/>
      <c r="AF71" s="8"/>
      <c r="AG71" s="8"/>
      <c r="AH71" s="8"/>
      <c r="AI71" s="8"/>
      <c r="AJ71" s="8"/>
      <c r="AK71" s="10"/>
      <c r="AL71" s="113"/>
      <c r="AM71" s="14"/>
      <c r="AN71" s="113"/>
      <c r="AO71" s="14"/>
      <c r="AP71" s="105"/>
      <c r="AQ71" s="109"/>
    </row>
    <row r="72" spans="3:43" x14ac:dyDescent="0.25">
      <c r="C72" s="7"/>
      <c r="D72" s="8"/>
      <c r="E72" s="8"/>
      <c r="F72" s="8"/>
      <c r="G72" s="8"/>
      <c r="H72" s="8"/>
      <c r="I72" s="8"/>
      <c r="J72" s="8"/>
      <c r="K72" s="8"/>
      <c r="L72" s="8"/>
      <c r="M72" s="8"/>
      <c r="N72" s="8"/>
      <c r="O72" s="8"/>
      <c r="P72" s="8"/>
      <c r="Q72" s="8"/>
      <c r="R72" s="8"/>
      <c r="S72" s="205"/>
      <c r="T72" s="9"/>
      <c r="U72" s="8"/>
      <c r="V72" s="8"/>
      <c r="W72" s="8"/>
      <c r="X72" s="8"/>
      <c r="Y72" s="8"/>
      <c r="Z72" s="8"/>
      <c r="AA72" s="8"/>
      <c r="AB72" s="8"/>
      <c r="AC72" s="205"/>
      <c r="AD72" s="9"/>
      <c r="AE72" s="7"/>
      <c r="AF72" s="8"/>
      <c r="AG72" s="8"/>
      <c r="AH72" s="8"/>
      <c r="AI72" s="8"/>
      <c r="AJ72" s="8"/>
      <c r="AK72" s="10"/>
      <c r="AL72" s="113"/>
      <c r="AM72" s="14"/>
      <c r="AN72" s="113"/>
      <c r="AO72" s="14"/>
      <c r="AP72" s="105"/>
      <c r="AQ72" s="109"/>
    </row>
    <row r="73" spans="3:43" x14ac:dyDescent="0.25">
      <c r="C73" s="7"/>
      <c r="D73" s="8"/>
      <c r="E73" s="8"/>
      <c r="F73" s="8"/>
      <c r="G73" s="8"/>
      <c r="H73" s="8"/>
      <c r="I73" s="8"/>
      <c r="J73" s="8"/>
      <c r="K73" s="8"/>
      <c r="L73" s="8"/>
      <c r="M73" s="8"/>
      <c r="N73" s="8"/>
      <c r="O73" s="8"/>
      <c r="P73" s="8"/>
      <c r="Q73" s="8"/>
      <c r="R73" s="8"/>
      <c r="S73" s="205"/>
      <c r="T73" s="9"/>
      <c r="U73" s="8"/>
      <c r="V73" s="8"/>
      <c r="W73" s="8"/>
      <c r="X73" s="8"/>
      <c r="Y73" s="8"/>
      <c r="Z73" s="8"/>
      <c r="AA73" s="8"/>
      <c r="AB73" s="8"/>
      <c r="AC73" s="205"/>
      <c r="AD73" s="9"/>
      <c r="AE73" s="7"/>
      <c r="AF73" s="8"/>
      <c r="AG73" s="8"/>
      <c r="AH73" s="8"/>
      <c r="AI73" s="8"/>
      <c r="AJ73" s="8"/>
      <c r="AK73" s="10"/>
      <c r="AL73" s="113"/>
      <c r="AM73" s="14"/>
      <c r="AN73" s="113"/>
      <c r="AO73" s="14"/>
      <c r="AP73" s="105"/>
      <c r="AQ73" s="109"/>
    </row>
    <row r="74" spans="3:43" x14ac:dyDescent="0.25">
      <c r="C74" s="7"/>
      <c r="D74" s="8"/>
      <c r="E74" s="8"/>
      <c r="F74" s="8"/>
      <c r="G74" s="8"/>
      <c r="H74" s="8"/>
      <c r="I74" s="8"/>
      <c r="J74" s="8"/>
      <c r="K74" s="8"/>
      <c r="L74" s="8"/>
      <c r="M74" s="8"/>
      <c r="N74" s="8"/>
      <c r="O74" s="8"/>
      <c r="P74" s="8"/>
      <c r="Q74" s="8"/>
      <c r="R74" s="8"/>
      <c r="S74" s="205"/>
      <c r="T74" s="9"/>
      <c r="U74" s="8"/>
      <c r="V74" s="8"/>
      <c r="W74" s="8"/>
      <c r="X74" s="8"/>
      <c r="Y74" s="8"/>
      <c r="Z74" s="8"/>
      <c r="AA74" s="8"/>
      <c r="AB74" s="8"/>
      <c r="AC74" s="205"/>
      <c r="AD74" s="9"/>
      <c r="AE74" s="7"/>
      <c r="AF74" s="8"/>
      <c r="AG74" s="8"/>
      <c r="AH74" s="8"/>
      <c r="AI74" s="8"/>
      <c r="AJ74" s="8"/>
      <c r="AK74" s="10"/>
      <c r="AL74" s="113"/>
      <c r="AM74" s="14"/>
      <c r="AN74" s="113"/>
      <c r="AO74" s="14"/>
      <c r="AP74" s="105"/>
      <c r="AQ74" s="109"/>
    </row>
    <row r="75" spans="3:43" x14ac:dyDescent="0.25">
      <c r="C75" s="7"/>
      <c r="D75" s="8"/>
      <c r="E75" s="8"/>
      <c r="F75" s="8"/>
      <c r="G75" s="8"/>
      <c r="H75" s="8"/>
      <c r="I75" s="8"/>
      <c r="J75" s="8"/>
      <c r="K75" s="8"/>
      <c r="L75" s="8"/>
      <c r="M75" s="8"/>
      <c r="N75" s="8"/>
      <c r="O75" s="8"/>
      <c r="P75" s="8"/>
      <c r="Q75" s="8"/>
      <c r="R75" s="8"/>
      <c r="S75" s="205"/>
      <c r="T75" s="9"/>
      <c r="U75" s="8"/>
      <c r="V75" s="8"/>
      <c r="W75" s="8"/>
      <c r="X75" s="8"/>
      <c r="Y75" s="8"/>
      <c r="Z75" s="8"/>
      <c r="AA75" s="8"/>
      <c r="AB75" s="8"/>
      <c r="AC75" s="205"/>
      <c r="AD75" s="9"/>
      <c r="AE75" s="7"/>
      <c r="AF75" s="8"/>
      <c r="AG75" s="8"/>
      <c r="AH75" s="8"/>
      <c r="AI75" s="8"/>
      <c r="AJ75" s="8"/>
      <c r="AK75" s="10"/>
      <c r="AL75" s="113"/>
      <c r="AM75" s="14"/>
      <c r="AN75" s="113"/>
      <c r="AO75" s="14"/>
      <c r="AP75" s="105"/>
      <c r="AQ75" s="109"/>
    </row>
    <row r="76" spans="3:43" x14ac:dyDescent="0.25">
      <c r="C76" s="7"/>
      <c r="D76" s="8"/>
      <c r="E76" s="8"/>
      <c r="F76" s="8"/>
      <c r="G76" s="8"/>
      <c r="H76" s="8"/>
      <c r="I76" s="8"/>
      <c r="J76" s="8"/>
      <c r="K76" s="8"/>
      <c r="L76" s="8"/>
      <c r="M76" s="8"/>
      <c r="N76" s="8"/>
      <c r="O76" s="8"/>
      <c r="P76" s="8"/>
      <c r="Q76" s="8"/>
      <c r="R76" s="8"/>
      <c r="S76" s="205"/>
      <c r="T76" s="9"/>
      <c r="U76" s="8"/>
      <c r="V76" s="8"/>
      <c r="W76" s="8"/>
      <c r="X76" s="8"/>
      <c r="Y76" s="8"/>
      <c r="Z76" s="8"/>
      <c r="AA76" s="8"/>
      <c r="AB76" s="8"/>
      <c r="AC76" s="205"/>
      <c r="AD76" s="9"/>
      <c r="AE76" s="7"/>
      <c r="AF76" s="8"/>
      <c r="AG76" s="8"/>
      <c r="AH76" s="8"/>
      <c r="AI76" s="8"/>
      <c r="AJ76" s="8"/>
      <c r="AK76" s="10"/>
      <c r="AL76" s="113"/>
      <c r="AM76" s="14"/>
      <c r="AN76" s="113"/>
      <c r="AO76" s="14"/>
      <c r="AP76" s="105"/>
      <c r="AQ76" s="109"/>
    </row>
    <row r="77" spans="3:43" x14ac:dyDescent="0.25">
      <c r="C77" s="7"/>
      <c r="D77" s="8"/>
      <c r="E77" s="8"/>
      <c r="F77" s="8"/>
      <c r="G77" s="8"/>
      <c r="H77" s="8"/>
      <c r="I77" s="8"/>
      <c r="J77" s="8"/>
      <c r="K77" s="8"/>
      <c r="L77" s="8"/>
      <c r="M77" s="8"/>
      <c r="N77" s="8"/>
      <c r="O77" s="8"/>
      <c r="P77" s="8"/>
      <c r="Q77" s="8"/>
      <c r="R77" s="8"/>
      <c r="S77" s="205"/>
      <c r="T77" s="9"/>
      <c r="U77" s="8"/>
      <c r="V77" s="8"/>
      <c r="W77" s="8"/>
      <c r="X77" s="8"/>
      <c r="Y77" s="8"/>
      <c r="Z77" s="8"/>
      <c r="AA77" s="8"/>
      <c r="AB77" s="8"/>
      <c r="AC77" s="205"/>
      <c r="AD77" s="9"/>
      <c r="AE77" s="7"/>
      <c r="AF77" s="8"/>
      <c r="AG77" s="8"/>
      <c r="AH77" s="8"/>
      <c r="AI77" s="8"/>
      <c r="AJ77" s="8"/>
      <c r="AK77" s="10"/>
      <c r="AL77" s="113"/>
      <c r="AM77" s="14"/>
      <c r="AN77" s="113"/>
      <c r="AO77" s="14"/>
      <c r="AP77" s="105"/>
      <c r="AQ77" s="109"/>
    </row>
    <row r="78" spans="3:43" x14ac:dyDescent="0.25">
      <c r="C78" s="7"/>
      <c r="D78" s="8"/>
      <c r="E78" s="8"/>
      <c r="F78" s="8"/>
      <c r="G78" s="8"/>
      <c r="H78" s="8"/>
      <c r="I78" s="8"/>
      <c r="J78" s="8"/>
      <c r="K78" s="8"/>
      <c r="L78" s="8"/>
      <c r="M78" s="8"/>
      <c r="N78" s="8"/>
      <c r="O78" s="8"/>
      <c r="P78" s="8"/>
      <c r="Q78" s="8"/>
      <c r="R78" s="8"/>
      <c r="S78" s="205"/>
      <c r="T78" s="9"/>
      <c r="U78" s="8"/>
      <c r="V78" s="8"/>
      <c r="W78" s="8"/>
      <c r="X78" s="8"/>
      <c r="Y78" s="8"/>
      <c r="Z78" s="8"/>
      <c r="AA78" s="8"/>
      <c r="AB78" s="8"/>
      <c r="AC78" s="205"/>
      <c r="AD78" s="9"/>
      <c r="AE78" s="7"/>
      <c r="AF78" s="8"/>
      <c r="AG78" s="8"/>
      <c r="AH78" s="8"/>
      <c r="AI78" s="8"/>
      <c r="AJ78" s="8"/>
      <c r="AK78" s="10"/>
      <c r="AL78" s="113"/>
      <c r="AM78" s="14"/>
      <c r="AN78" s="113"/>
      <c r="AO78" s="14"/>
      <c r="AP78" s="105"/>
      <c r="AQ78" s="109"/>
    </row>
    <row r="79" spans="3:43" x14ac:dyDescent="0.25">
      <c r="C79" s="7"/>
      <c r="D79" s="8"/>
      <c r="E79" s="8"/>
      <c r="F79" s="8"/>
      <c r="G79" s="8"/>
      <c r="H79" s="8"/>
      <c r="I79" s="8"/>
      <c r="J79" s="8"/>
      <c r="K79" s="8"/>
      <c r="L79" s="8"/>
      <c r="M79" s="8"/>
      <c r="N79" s="8"/>
      <c r="O79" s="8"/>
      <c r="P79" s="8"/>
      <c r="Q79" s="8"/>
      <c r="R79" s="8"/>
      <c r="S79" s="205"/>
      <c r="T79" s="9"/>
      <c r="U79" s="8"/>
      <c r="V79" s="8"/>
      <c r="W79" s="8"/>
      <c r="X79" s="8"/>
      <c r="Y79" s="8"/>
      <c r="Z79" s="8"/>
      <c r="AA79" s="8"/>
      <c r="AB79" s="8"/>
      <c r="AC79" s="205"/>
      <c r="AD79" s="9"/>
      <c r="AE79" s="7"/>
      <c r="AF79" s="8"/>
      <c r="AG79" s="8"/>
      <c r="AH79" s="8"/>
      <c r="AI79" s="8"/>
      <c r="AJ79" s="8"/>
      <c r="AK79" s="10"/>
      <c r="AL79" s="113"/>
      <c r="AM79" s="14"/>
      <c r="AN79" s="113"/>
      <c r="AO79" s="14"/>
      <c r="AP79" s="105"/>
      <c r="AQ79" s="109"/>
    </row>
    <row r="80" spans="3:43" x14ac:dyDescent="0.25">
      <c r="C80" s="7"/>
      <c r="D80" s="8"/>
      <c r="E80" s="8"/>
      <c r="F80" s="8"/>
      <c r="G80" s="8"/>
      <c r="H80" s="8"/>
      <c r="I80" s="8"/>
      <c r="J80" s="8"/>
      <c r="K80" s="8"/>
      <c r="L80" s="8"/>
      <c r="M80" s="8"/>
      <c r="N80" s="8"/>
      <c r="O80" s="8"/>
      <c r="P80" s="8"/>
      <c r="Q80" s="8"/>
      <c r="R80" s="8"/>
      <c r="S80" s="205"/>
      <c r="T80" s="9"/>
      <c r="U80" s="8"/>
      <c r="V80" s="8"/>
      <c r="W80" s="8"/>
      <c r="X80" s="8"/>
      <c r="Y80" s="8"/>
      <c r="Z80" s="8"/>
      <c r="AA80" s="8"/>
      <c r="AB80" s="8"/>
      <c r="AC80" s="205"/>
      <c r="AD80" s="9"/>
      <c r="AE80" s="7"/>
      <c r="AF80" s="8"/>
      <c r="AG80" s="8"/>
      <c r="AH80" s="8"/>
      <c r="AI80" s="8"/>
      <c r="AJ80" s="8"/>
      <c r="AK80" s="10"/>
      <c r="AL80" s="113"/>
      <c r="AM80" s="14"/>
      <c r="AN80" s="113"/>
      <c r="AO80" s="14"/>
      <c r="AP80" s="105"/>
      <c r="AQ80" s="109"/>
    </row>
    <row r="81" spans="3:43" x14ac:dyDescent="0.25">
      <c r="C81" s="7"/>
      <c r="D81" s="8"/>
      <c r="E81" s="8"/>
      <c r="F81" s="8"/>
      <c r="G81" s="8"/>
      <c r="H81" s="8"/>
      <c r="I81" s="8"/>
      <c r="J81" s="8"/>
      <c r="K81" s="8"/>
      <c r="L81" s="8"/>
      <c r="M81" s="8"/>
      <c r="N81" s="8"/>
      <c r="O81" s="8"/>
      <c r="P81" s="8"/>
      <c r="Q81" s="8"/>
      <c r="R81" s="8"/>
      <c r="S81" s="205"/>
      <c r="T81" s="9"/>
      <c r="U81" s="8"/>
      <c r="V81" s="8"/>
      <c r="W81" s="8"/>
      <c r="X81" s="8"/>
      <c r="Y81" s="8"/>
      <c r="Z81" s="8"/>
      <c r="AA81" s="8"/>
      <c r="AB81" s="8"/>
      <c r="AC81" s="205"/>
      <c r="AD81" s="9"/>
      <c r="AE81" s="7"/>
      <c r="AF81" s="8"/>
      <c r="AG81" s="8"/>
      <c r="AH81" s="8"/>
      <c r="AI81" s="8"/>
      <c r="AJ81" s="8"/>
      <c r="AK81" s="10"/>
      <c r="AL81" s="113"/>
      <c r="AM81" s="14"/>
      <c r="AN81" s="113"/>
      <c r="AO81" s="14"/>
      <c r="AP81" s="105"/>
      <c r="AQ81" s="109"/>
    </row>
    <row r="82" spans="3:43" x14ac:dyDescent="0.25">
      <c r="C82" s="7"/>
      <c r="D82" s="8"/>
      <c r="E82" s="8"/>
      <c r="F82" s="8"/>
      <c r="G82" s="8"/>
      <c r="H82" s="8"/>
      <c r="I82" s="8"/>
      <c r="J82" s="8"/>
      <c r="K82" s="8"/>
      <c r="L82" s="8"/>
      <c r="M82" s="8"/>
      <c r="N82" s="8"/>
      <c r="O82" s="8"/>
      <c r="P82" s="8"/>
      <c r="Q82" s="8"/>
      <c r="R82" s="8"/>
      <c r="S82" s="205"/>
      <c r="T82" s="9"/>
      <c r="U82" s="8"/>
      <c r="V82" s="8"/>
      <c r="W82" s="8"/>
      <c r="X82" s="8"/>
      <c r="Y82" s="8"/>
      <c r="Z82" s="8"/>
      <c r="AA82" s="8"/>
      <c r="AB82" s="8"/>
      <c r="AC82" s="205"/>
      <c r="AD82" s="9"/>
      <c r="AE82" s="7"/>
      <c r="AF82" s="8"/>
      <c r="AG82" s="8"/>
      <c r="AH82" s="8"/>
      <c r="AI82" s="8"/>
      <c r="AJ82" s="8"/>
      <c r="AK82" s="10"/>
      <c r="AL82" s="113"/>
      <c r="AM82" s="14"/>
      <c r="AN82" s="113"/>
      <c r="AO82" s="14"/>
      <c r="AP82" s="105"/>
      <c r="AQ82" s="109"/>
    </row>
    <row r="83" spans="3:43" x14ac:dyDescent="0.25">
      <c r="C83" s="7"/>
      <c r="D83" s="8"/>
      <c r="E83" s="8"/>
      <c r="F83" s="8"/>
      <c r="G83" s="8"/>
      <c r="H83" s="8"/>
      <c r="I83" s="8"/>
      <c r="J83" s="8"/>
      <c r="K83" s="8"/>
      <c r="L83" s="8"/>
      <c r="M83" s="8"/>
      <c r="N83" s="8"/>
      <c r="O83" s="8"/>
      <c r="P83" s="8"/>
      <c r="Q83" s="8"/>
      <c r="R83" s="8"/>
      <c r="S83" s="205"/>
      <c r="T83" s="9"/>
      <c r="U83" s="8"/>
      <c r="V83" s="8"/>
      <c r="W83" s="8"/>
      <c r="X83" s="8"/>
      <c r="Y83" s="8"/>
      <c r="Z83" s="8"/>
      <c r="AA83" s="8"/>
      <c r="AB83" s="8"/>
      <c r="AC83" s="205"/>
      <c r="AD83" s="9"/>
      <c r="AE83" s="7"/>
      <c r="AF83" s="8"/>
      <c r="AG83" s="8"/>
      <c r="AH83" s="8"/>
      <c r="AI83" s="8"/>
      <c r="AJ83" s="8"/>
      <c r="AK83" s="10"/>
      <c r="AL83" s="113"/>
      <c r="AM83" s="14"/>
      <c r="AN83" s="113"/>
      <c r="AO83" s="14"/>
      <c r="AP83" s="105"/>
      <c r="AQ83" s="109"/>
    </row>
    <row r="84" spans="3:43" x14ac:dyDescent="0.25">
      <c r="C84" s="7"/>
      <c r="D84" s="8"/>
      <c r="E84" s="8"/>
      <c r="F84" s="8"/>
      <c r="G84" s="8"/>
      <c r="H84" s="8"/>
      <c r="I84" s="8"/>
      <c r="J84" s="8"/>
      <c r="K84" s="8"/>
      <c r="L84" s="8"/>
      <c r="M84" s="8"/>
      <c r="N84" s="8"/>
      <c r="O84" s="8"/>
      <c r="P84" s="8"/>
      <c r="Q84" s="8"/>
      <c r="R84" s="8"/>
      <c r="S84" s="205"/>
      <c r="T84" s="9"/>
      <c r="U84" s="8"/>
      <c r="V84" s="8"/>
      <c r="W84" s="8"/>
      <c r="X84" s="8"/>
      <c r="Y84" s="8"/>
      <c r="Z84" s="8"/>
      <c r="AA84" s="8"/>
      <c r="AB84" s="8"/>
      <c r="AC84" s="205"/>
      <c r="AD84" s="9"/>
      <c r="AE84" s="7"/>
      <c r="AF84" s="8"/>
      <c r="AG84" s="8"/>
      <c r="AH84" s="8"/>
      <c r="AI84" s="8"/>
      <c r="AJ84" s="8"/>
      <c r="AK84" s="10"/>
      <c r="AL84" s="113"/>
      <c r="AM84" s="14"/>
      <c r="AN84" s="113"/>
      <c r="AO84" s="14"/>
      <c r="AP84" s="105"/>
      <c r="AQ84" s="109"/>
    </row>
    <row r="85" spans="3:43" x14ac:dyDescent="0.25">
      <c r="C85" s="7"/>
      <c r="D85" s="8"/>
      <c r="E85" s="8"/>
      <c r="F85" s="8"/>
      <c r="G85" s="8"/>
      <c r="H85" s="8"/>
      <c r="I85" s="8"/>
      <c r="J85" s="8"/>
      <c r="K85" s="8"/>
      <c r="L85" s="8"/>
      <c r="M85" s="8"/>
      <c r="N85" s="8"/>
      <c r="O85" s="8"/>
      <c r="P85" s="8"/>
      <c r="Q85" s="8"/>
      <c r="R85" s="8"/>
      <c r="S85" s="205"/>
      <c r="T85" s="9"/>
      <c r="U85" s="8"/>
      <c r="V85" s="8"/>
      <c r="W85" s="8"/>
      <c r="X85" s="8"/>
      <c r="Y85" s="8"/>
      <c r="Z85" s="8"/>
      <c r="AA85" s="8"/>
      <c r="AB85" s="8"/>
      <c r="AC85" s="205"/>
      <c r="AD85" s="9"/>
      <c r="AE85" s="7"/>
      <c r="AF85" s="8"/>
      <c r="AG85" s="8"/>
      <c r="AH85" s="8"/>
      <c r="AI85" s="8"/>
      <c r="AJ85" s="8"/>
      <c r="AK85" s="10"/>
      <c r="AL85" s="113"/>
      <c r="AM85" s="14"/>
      <c r="AN85" s="113"/>
      <c r="AO85" s="14"/>
      <c r="AP85" s="105"/>
      <c r="AQ85" s="109"/>
    </row>
    <row r="86" spans="3:43" x14ac:dyDescent="0.25">
      <c r="C86" s="7"/>
      <c r="D86" s="8"/>
      <c r="E86" s="8"/>
      <c r="F86" s="8"/>
      <c r="G86" s="8"/>
      <c r="H86" s="8"/>
      <c r="I86" s="8"/>
      <c r="J86" s="8"/>
      <c r="K86" s="8"/>
      <c r="L86" s="8"/>
      <c r="M86" s="8"/>
      <c r="N86" s="8"/>
      <c r="O86" s="8"/>
      <c r="P86" s="8"/>
      <c r="Q86" s="8"/>
      <c r="R86" s="8"/>
      <c r="S86" s="205"/>
      <c r="T86" s="9"/>
      <c r="U86" s="8"/>
      <c r="V86" s="8"/>
      <c r="W86" s="8"/>
      <c r="X86" s="8"/>
      <c r="Y86" s="8"/>
      <c r="Z86" s="8"/>
      <c r="AA86" s="8"/>
      <c r="AB86" s="8"/>
      <c r="AC86" s="205"/>
      <c r="AD86" s="9"/>
      <c r="AE86" s="7"/>
      <c r="AF86" s="8"/>
      <c r="AG86" s="8"/>
      <c r="AH86" s="8"/>
      <c r="AI86" s="8"/>
      <c r="AJ86" s="8"/>
      <c r="AK86" s="10"/>
      <c r="AL86" s="113"/>
      <c r="AM86" s="14"/>
      <c r="AN86" s="113"/>
      <c r="AO86" s="14"/>
      <c r="AP86" s="105"/>
      <c r="AQ86" s="109"/>
    </row>
    <row r="87" spans="3:43" x14ac:dyDescent="0.25">
      <c r="C87" s="7"/>
      <c r="D87" s="8"/>
      <c r="E87" s="8"/>
      <c r="F87" s="8"/>
      <c r="G87" s="8"/>
      <c r="H87" s="8"/>
      <c r="I87" s="8"/>
      <c r="J87" s="8"/>
      <c r="K87" s="8"/>
      <c r="L87" s="8"/>
      <c r="M87" s="8"/>
      <c r="N87" s="8"/>
      <c r="O87" s="8"/>
      <c r="P87" s="8"/>
      <c r="Q87" s="8"/>
      <c r="R87" s="8"/>
      <c r="S87" s="205"/>
      <c r="T87" s="9"/>
      <c r="U87" s="8"/>
      <c r="V87" s="8"/>
      <c r="W87" s="8"/>
      <c r="X87" s="8"/>
      <c r="Y87" s="8"/>
      <c r="Z87" s="8"/>
      <c r="AA87" s="8"/>
      <c r="AB87" s="8"/>
      <c r="AC87" s="205"/>
      <c r="AD87" s="9"/>
      <c r="AE87" s="7"/>
      <c r="AF87" s="8"/>
      <c r="AG87" s="8"/>
      <c r="AH87" s="8"/>
      <c r="AI87" s="8"/>
      <c r="AJ87" s="8"/>
      <c r="AK87" s="10"/>
      <c r="AL87" s="113"/>
      <c r="AM87" s="14"/>
      <c r="AN87" s="113"/>
      <c r="AO87" s="14"/>
      <c r="AP87" s="105"/>
      <c r="AQ87" s="109"/>
    </row>
    <row r="88" spans="3:43" x14ac:dyDescent="0.25">
      <c r="C88" s="7"/>
      <c r="D88" s="8"/>
      <c r="E88" s="8"/>
      <c r="F88" s="8"/>
      <c r="G88" s="8"/>
      <c r="H88" s="8"/>
      <c r="I88" s="8"/>
      <c r="J88" s="8"/>
      <c r="K88" s="8"/>
      <c r="L88" s="8"/>
      <c r="M88" s="8"/>
      <c r="N88" s="8"/>
      <c r="O88" s="8"/>
      <c r="P88" s="8"/>
      <c r="Q88" s="8"/>
      <c r="R88" s="8"/>
      <c r="S88" s="205"/>
      <c r="T88" s="9"/>
      <c r="U88" s="8"/>
      <c r="V88" s="8"/>
      <c r="W88" s="8"/>
      <c r="X88" s="8"/>
      <c r="Y88" s="8"/>
      <c r="Z88" s="8"/>
      <c r="AA88" s="8"/>
      <c r="AB88" s="8"/>
      <c r="AC88" s="205"/>
      <c r="AD88" s="9"/>
      <c r="AE88" s="7"/>
      <c r="AF88" s="8"/>
      <c r="AG88" s="8"/>
      <c r="AH88" s="8"/>
      <c r="AI88" s="8"/>
      <c r="AJ88" s="8"/>
      <c r="AK88" s="10"/>
      <c r="AL88" s="113"/>
      <c r="AM88" s="14"/>
      <c r="AN88" s="113"/>
      <c r="AO88" s="14"/>
      <c r="AP88" s="105"/>
      <c r="AQ88" s="109"/>
    </row>
    <row r="89" spans="3:43" x14ac:dyDescent="0.25">
      <c r="C89" s="7"/>
      <c r="D89" s="8"/>
      <c r="E89" s="8"/>
      <c r="F89" s="8"/>
      <c r="G89" s="8"/>
      <c r="H89" s="8"/>
      <c r="I89" s="8"/>
      <c r="J89" s="8"/>
      <c r="K89" s="8"/>
      <c r="L89" s="8"/>
      <c r="M89" s="8"/>
      <c r="N89" s="8"/>
      <c r="O89" s="8"/>
      <c r="P89" s="8"/>
      <c r="Q89" s="8"/>
      <c r="R89" s="8"/>
      <c r="S89" s="205"/>
      <c r="T89" s="9"/>
      <c r="U89" s="8"/>
      <c r="V89" s="8"/>
      <c r="W89" s="8"/>
      <c r="X89" s="8"/>
      <c r="Y89" s="8"/>
      <c r="Z89" s="8"/>
      <c r="AA89" s="8"/>
      <c r="AB89" s="8"/>
      <c r="AC89" s="205"/>
      <c r="AD89" s="9"/>
      <c r="AE89" s="7"/>
      <c r="AF89" s="8"/>
      <c r="AG89" s="8"/>
      <c r="AH89" s="8"/>
      <c r="AI89" s="8"/>
      <c r="AJ89" s="8"/>
      <c r="AK89" s="10"/>
      <c r="AL89" s="113"/>
      <c r="AM89" s="14"/>
      <c r="AN89" s="113"/>
      <c r="AO89" s="14"/>
      <c r="AP89" s="105"/>
      <c r="AQ89" s="109"/>
    </row>
    <row r="90" spans="3:43" x14ac:dyDescent="0.25">
      <c r="C90" s="7"/>
      <c r="D90" s="8"/>
      <c r="E90" s="8"/>
      <c r="F90" s="8"/>
      <c r="G90" s="8"/>
      <c r="H90" s="8"/>
      <c r="I90" s="8"/>
      <c r="J90" s="8"/>
      <c r="K90" s="8"/>
      <c r="L90" s="8"/>
      <c r="M90" s="8"/>
      <c r="N90" s="8"/>
      <c r="O90" s="8"/>
      <c r="P90" s="8"/>
      <c r="Q90" s="8"/>
      <c r="R90" s="8"/>
      <c r="S90" s="205"/>
      <c r="T90" s="9"/>
      <c r="U90" s="8"/>
      <c r="V90" s="8"/>
      <c r="W90" s="8"/>
      <c r="X90" s="8"/>
      <c r="Y90" s="8"/>
      <c r="Z90" s="8"/>
      <c r="AA90" s="8"/>
      <c r="AB90" s="8"/>
      <c r="AC90" s="205"/>
      <c r="AD90" s="9"/>
      <c r="AE90" s="7"/>
      <c r="AF90" s="8"/>
      <c r="AG90" s="8"/>
      <c r="AH90" s="8"/>
      <c r="AI90" s="8"/>
      <c r="AJ90" s="8"/>
      <c r="AK90" s="10"/>
      <c r="AL90" s="113"/>
      <c r="AM90" s="14"/>
      <c r="AN90" s="113"/>
      <c r="AO90" s="14"/>
      <c r="AP90" s="105"/>
      <c r="AQ90" s="109"/>
    </row>
    <row r="91" spans="3:43" x14ac:dyDescent="0.25">
      <c r="C91" s="7"/>
      <c r="D91" s="8"/>
      <c r="E91" s="8"/>
      <c r="F91" s="8"/>
      <c r="G91" s="8"/>
      <c r="H91" s="8"/>
      <c r="I91" s="8"/>
      <c r="J91" s="8"/>
      <c r="K91" s="8"/>
      <c r="L91" s="8"/>
      <c r="M91" s="8"/>
      <c r="N91" s="8"/>
      <c r="O91" s="8"/>
      <c r="P91" s="8"/>
      <c r="Q91" s="8"/>
      <c r="R91" s="8"/>
      <c r="S91" s="205"/>
      <c r="T91" s="9"/>
      <c r="U91" s="8"/>
      <c r="V91" s="8"/>
      <c r="W91" s="8"/>
      <c r="X91" s="8"/>
      <c r="Y91" s="8"/>
      <c r="Z91" s="8"/>
      <c r="AA91" s="8"/>
      <c r="AB91" s="8"/>
      <c r="AC91" s="205"/>
      <c r="AD91" s="9"/>
      <c r="AE91" s="7"/>
      <c r="AF91" s="8"/>
      <c r="AG91" s="8"/>
      <c r="AH91" s="8"/>
      <c r="AI91" s="8"/>
      <c r="AJ91" s="8"/>
      <c r="AK91" s="10"/>
      <c r="AL91" s="113"/>
      <c r="AM91" s="14"/>
      <c r="AN91" s="113"/>
      <c r="AO91" s="14"/>
      <c r="AP91" s="105"/>
      <c r="AQ91" s="109"/>
    </row>
    <row r="92" spans="3:43" x14ac:dyDescent="0.25">
      <c r="C92" s="7"/>
      <c r="D92" s="8"/>
      <c r="E92" s="8"/>
      <c r="F92" s="8"/>
      <c r="G92" s="8"/>
      <c r="H92" s="8"/>
      <c r="I92" s="8"/>
      <c r="J92" s="8"/>
      <c r="K92" s="8"/>
      <c r="L92" s="8"/>
      <c r="M92" s="8"/>
      <c r="N92" s="8"/>
      <c r="O92" s="8"/>
      <c r="P92" s="8"/>
      <c r="Q92" s="8"/>
      <c r="R92" s="8"/>
      <c r="S92" s="205"/>
      <c r="T92" s="9"/>
      <c r="U92" s="8"/>
      <c r="V92" s="8"/>
      <c r="W92" s="8"/>
      <c r="X92" s="8"/>
      <c r="Y92" s="8"/>
      <c r="Z92" s="8"/>
      <c r="AA92" s="8"/>
      <c r="AB92" s="8"/>
      <c r="AC92" s="205"/>
      <c r="AD92" s="9"/>
      <c r="AE92" s="7"/>
      <c r="AF92" s="8"/>
      <c r="AG92" s="8"/>
      <c r="AH92" s="8"/>
      <c r="AI92" s="8"/>
      <c r="AJ92" s="8"/>
      <c r="AK92" s="10"/>
      <c r="AL92" s="113"/>
      <c r="AM92" s="14"/>
      <c r="AN92" s="113"/>
      <c r="AO92" s="14"/>
      <c r="AP92" s="105"/>
      <c r="AQ92" s="109"/>
    </row>
    <row r="93" spans="3:43" x14ac:dyDescent="0.25">
      <c r="C93" s="7"/>
      <c r="D93" s="8"/>
      <c r="E93" s="8"/>
      <c r="F93" s="8"/>
      <c r="G93" s="8"/>
      <c r="H93" s="8"/>
      <c r="I93" s="8"/>
      <c r="J93" s="8"/>
      <c r="K93" s="8"/>
      <c r="L93" s="8"/>
      <c r="M93" s="8"/>
      <c r="N93" s="8"/>
      <c r="O93" s="8"/>
      <c r="P93" s="8"/>
      <c r="Q93" s="8"/>
      <c r="R93" s="8"/>
      <c r="S93" s="205"/>
      <c r="T93" s="9"/>
      <c r="U93" s="8"/>
      <c r="V93" s="8"/>
      <c r="W93" s="8"/>
      <c r="X93" s="8"/>
      <c r="Y93" s="8"/>
      <c r="Z93" s="8"/>
      <c r="AA93" s="8"/>
      <c r="AB93" s="8"/>
      <c r="AC93" s="205"/>
      <c r="AD93" s="9"/>
      <c r="AE93" s="7"/>
      <c r="AF93" s="8"/>
      <c r="AG93" s="8"/>
      <c r="AH93" s="8"/>
      <c r="AI93" s="8"/>
      <c r="AJ93" s="8"/>
      <c r="AK93" s="10"/>
      <c r="AL93" s="113"/>
      <c r="AM93" s="14"/>
      <c r="AN93" s="113"/>
      <c r="AO93" s="14"/>
      <c r="AP93" s="105"/>
      <c r="AQ93" s="109"/>
    </row>
    <row r="94" spans="3:43" x14ac:dyDescent="0.25">
      <c r="C94" s="7"/>
      <c r="D94" s="8"/>
      <c r="E94" s="8"/>
      <c r="F94" s="8"/>
      <c r="G94" s="8"/>
      <c r="H94" s="8"/>
      <c r="I94" s="8"/>
      <c r="J94" s="8"/>
      <c r="K94" s="8"/>
      <c r="L94" s="8"/>
      <c r="M94" s="8"/>
      <c r="N94" s="8"/>
      <c r="O94" s="8"/>
      <c r="P94" s="8"/>
      <c r="Q94" s="8"/>
      <c r="R94" s="8"/>
      <c r="S94" s="205"/>
      <c r="T94" s="9"/>
      <c r="U94" s="8"/>
      <c r="V94" s="8"/>
      <c r="W94" s="8"/>
      <c r="X94" s="8"/>
      <c r="Y94" s="8"/>
      <c r="Z94" s="8"/>
      <c r="AA94" s="8"/>
      <c r="AB94" s="8"/>
      <c r="AC94" s="205"/>
      <c r="AD94" s="9"/>
      <c r="AE94" s="7"/>
      <c r="AF94" s="8"/>
      <c r="AG94" s="8"/>
      <c r="AH94" s="8"/>
      <c r="AI94" s="8"/>
      <c r="AJ94" s="8"/>
      <c r="AK94" s="10"/>
      <c r="AL94" s="113"/>
      <c r="AM94" s="14"/>
      <c r="AN94" s="113"/>
      <c r="AO94" s="14"/>
      <c r="AP94" s="105"/>
      <c r="AQ94" s="109"/>
    </row>
    <row r="95" spans="3:43" x14ac:dyDescent="0.25">
      <c r="C95" s="7"/>
      <c r="D95" s="8"/>
      <c r="E95" s="8"/>
      <c r="F95" s="8"/>
      <c r="G95" s="8"/>
      <c r="H95" s="8"/>
      <c r="I95" s="8"/>
      <c r="J95" s="8"/>
      <c r="K95" s="8"/>
      <c r="L95" s="8"/>
      <c r="M95" s="8"/>
      <c r="N95" s="8"/>
      <c r="O95" s="8"/>
      <c r="P95" s="8"/>
      <c r="Q95" s="8"/>
      <c r="R95" s="8"/>
      <c r="S95" s="205"/>
      <c r="T95" s="9"/>
      <c r="U95" s="8"/>
      <c r="V95" s="8"/>
      <c r="W95" s="8"/>
      <c r="X95" s="8"/>
      <c r="Y95" s="8"/>
      <c r="Z95" s="8"/>
      <c r="AA95" s="8"/>
      <c r="AB95" s="8"/>
      <c r="AC95" s="205"/>
      <c r="AD95" s="9"/>
      <c r="AE95" s="7"/>
      <c r="AF95" s="8"/>
      <c r="AG95" s="8"/>
      <c r="AH95" s="8"/>
      <c r="AI95" s="8"/>
      <c r="AJ95" s="8"/>
      <c r="AK95" s="10"/>
      <c r="AL95" s="113"/>
      <c r="AM95" s="14"/>
      <c r="AN95" s="113"/>
      <c r="AO95" s="14"/>
      <c r="AP95" s="105"/>
      <c r="AQ95" s="109"/>
    </row>
    <row r="96" spans="3:43" x14ac:dyDescent="0.25">
      <c r="C96" s="7"/>
      <c r="D96" s="8"/>
      <c r="E96" s="8"/>
      <c r="F96" s="8"/>
      <c r="G96" s="8"/>
      <c r="H96" s="8"/>
      <c r="I96" s="8"/>
      <c r="J96" s="8"/>
      <c r="K96" s="8"/>
      <c r="L96" s="8"/>
      <c r="M96" s="8"/>
      <c r="N96" s="8"/>
      <c r="O96" s="8"/>
      <c r="P96" s="8"/>
      <c r="Q96" s="8"/>
      <c r="R96" s="8"/>
      <c r="S96" s="205"/>
      <c r="T96" s="9"/>
      <c r="U96" s="8"/>
      <c r="V96" s="8"/>
      <c r="W96" s="8"/>
      <c r="X96" s="8"/>
      <c r="Y96" s="8"/>
      <c r="Z96" s="8"/>
      <c r="AA96" s="8"/>
      <c r="AB96" s="8"/>
      <c r="AC96" s="205"/>
      <c r="AD96" s="9"/>
      <c r="AE96" s="7"/>
      <c r="AF96" s="8"/>
      <c r="AG96" s="8"/>
      <c r="AH96" s="8"/>
      <c r="AI96" s="8"/>
      <c r="AJ96" s="8"/>
      <c r="AK96" s="10"/>
      <c r="AL96" s="113"/>
      <c r="AM96" s="14"/>
      <c r="AN96" s="113"/>
      <c r="AO96" s="14"/>
      <c r="AP96" s="105"/>
      <c r="AQ96" s="109"/>
    </row>
    <row r="97" spans="3:43" x14ac:dyDescent="0.25">
      <c r="C97" s="12"/>
      <c r="D97" s="13"/>
      <c r="E97" s="13"/>
      <c r="F97" s="13"/>
      <c r="G97" s="13"/>
      <c r="H97" s="13"/>
      <c r="I97" s="13"/>
      <c r="J97" s="13"/>
      <c r="K97" s="13"/>
      <c r="L97" s="13"/>
      <c r="M97" s="13"/>
      <c r="N97" s="13"/>
      <c r="O97" s="13"/>
      <c r="P97" s="13"/>
      <c r="Q97" s="13"/>
      <c r="R97" s="13"/>
      <c r="S97" s="206"/>
      <c r="T97" s="14"/>
      <c r="U97" s="13"/>
      <c r="V97" s="13"/>
      <c r="W97" s="13"/>
      <c r="X97" s="13"/>
      <c r="Y97" s="13"/>
      <c r="Z97" s="13"/>
      <c r="AA97" s="13"/>
      <c r="AB97" s="13"/>
      <c r="AC97" s="206"/>
      <c r="AD97" s="14"/>
      <c r="AE97" s="12"/>
      <c r="AF97" s="13"/>
      <c r="AG97" s="13"/>
      <c r="AH97" s="13"/>
      <c r="AI97" s="13"/>
      <c r="AJ97" s="13"/>
      <c r="AK97" s="15"/>
      <c r="AL97" s="113"/>
      <c r="AM97" s="14"/>
      <c r="AN97" s="113"/>
      <c r="AO97" s="14"/>
      <c r="AP97" s="105"/>
      <c r="AQ97" s="109"/>
    </row>
    <row r="98" spans="3:43" x14ac:dyDescent="0.25">
      <c r="C98" s="12"/>
      <c r="D98" s="13"/>
      <c r="E98" s="13"/>
      <c r="F98" s="13"/>
      <c r="G98" s="13"/>
      <c r="H98" s="13"/>
      <c r="I98" s="13"/>
      <c r="J98" s="13"/>
      <c r="K98" s="13"/>
      <c r="L98" s="13"/>
      <c r="M98" s="13"/>
      <c r="N98" s="13"/>
      <c r="O98" s="13"/>
      <c r="P98" s="13"/>
      <c r="Q98" s="13"/>
      <c r="R98" s="13"/>
      <c r="S98" s="206"/>
      <c r="T98" s="14"/>
      <c r="U98" s="13"/>
      <c r="V98" s="13"/>
      <c r="W98" s="13"/>
      <c r="X98" s="13"/>
      <c r="Y98" s="13"/>
      <c r="Z98" s="13"/>
      <c r="AA98" s="13"/>
      <c r="AB98" s="13"/>
      <c r="AC98" s="206"/>
      <c r="AD98" s="14"/>
      <c r="AE98" s="12"/>
      <c r="AF98" s="13"/>
      <c r="AG98" s="13"/>
      <c r="AH98" s="13"/>
      <c r="AI98" s="13"/>
      <c r="AJ98" s="13"/>
      <c r="AK98" s="15"/>
      <c r="AL98" s="113"/>
      <c r="AM98" s="14"/>
      <c r="AN98" s="113"/>
      <c r="AO98" s="14"/>
      <c r="AP98" s="105"/>
      <c r="AQ98" s="109"/>
    </row>
    <row r="99" spans="3:43" x14ac:dyDescent="0.25">
      <c r="C99" s="12"/>
      <c r="D99" s="13"/>
      <c r="E99" s="13"/>
      <c r="F99" s="13"/>
      <c r="G99" s="13"/>
      <c r="H99" s="13"/>
      <c r="I99" s="13"/>
      <c r="J99" s="13"/>
      <c r="K99" s="13"/>
      <c r="L99" s="13"/>
      <c r="M99" s="13"/>
      <c r="N99" s="13"/>
      <c r="O99" s="13"/>
      <c r="P99" s="13"/>
      <c r="Q99" s="13"/>
      <c r="R99" s="13"/>
      <c r="S99" s="206"/>
      <c r="T99" s="14"/>
      <c r="U99" s="13"/>
      <c r="V99" s="13"/>
      <c r="W99" s="13"/>
      <c r="X99" s="13"/>
      <c r="Y99" s="13"/>
      <c r="Z99" s="13"/>
      <c r="AA99" s="13"/>
      <c r="AB99" s="13"/>
      <c r="AC99" s="206"/>
      <c r="AD99" s="14"/>
      <c r="AE99" s="12"/>
      <c r="AF99" s="13"/>
      <c r="AG99" s="13"/>
      <c r="AH99" s="13"/>
      <c r="AI99" s="13"/>
      <c r="AJ99" s="13"/>
      <c r="AK99" s="15"/>
      <c r="AL99" s="113"/>
      <c r="AM99" s="14"/>
      <c r="AN99" s="113"/>
      <c r="AO99" s="14"/>
      <c r="AP99" s="105"/>
      <c r="AQ99" s="109"/>
    </row>
    <row r="100" spans="3:43" x14ac:dyDescent="0.25">
      <c r="C100" s="12"/>
      <c r="D100" s="13"/>
      <c r="E100" s="13"/>
      <c r="F100" s="13"/>
      <c r="G100" s="13"/>
      <c r="H100" s="13"/>
      <c r="I100" s="13"/>
      <c r="J100" s="13"/>
      <c r="K100" s="13"/>
      <c r="L100" s="13"/>
      <c r="M100" s="13"/>
      <c r="N100" s="13"/>
      <c r="O100" s="13"/>
      <c r="P100" s="13"/>
      <c r="Q100" s="13"/>
      <c r="R100" s="13"/>
      <c r="S100" s="206"/>
      <c r="T100" s="14"/>
      <c r="U100" s="13"/>
      <c r="V100" s="13"/>
      <c r="W100" s="13"/>
      <c r="X100" s="13"/>
      <c r="Y100" s="13"/>
      <c r="Z100" s="13"/>
      <c r="AA100" s="13"/>
      <c r="AB100" s="13"/>
      <c r="AC100" s="206"/>
      <c r="AD100" s="14"/>
      <c r="AE100" s="12"/>
      <c r="AF100" s="13"/>
      <c r="AG100" s="13"/>
      <c r="AH100" s="13"/>
      <c r="AI100" s="13"/>
      <c r="AJ100" s="13"/>
      <c r="AK100" s="15"/>
      <c r="AL100" s="113"/>
      <c r="AM100" s="14"/>
      <c r="AN100" s="113"/>
      <c r="AO100" s="14"/>
      <c r="AP100" s="105"/>
      <c r="AQ100" s="109"/>
    </row>
    <row r="101" spans="3:43" x14ac:dyDescent="0.25">
      <c r="C101" s="12"/>
      <c r="D101" s="13"/>
      <c r="E101" s="13"/>
      <c r="F101" s="13"/>
      <c r="G101" s="13"/>
      <c r="H101" s="13"/>
      <c r="I101" s="13"/>
      <c r="J101" s="13"/>
      <c r="K101" s="13"/>
      <c r="L101" s="13"/>
      <c r="M101" s="13"/>
      <c r="N101" s="13"/>
      <c r="O101" s="13"/>
      <c r="P101" s="13"/>
      <c r="Q101" s="13"/>
      <c r="R101" s="13"/>
      <c r="S101" s="206"/>
      <c r="T101" s="14"/>
      <c r="U101" s="13"/>
      <c r="V101" s="13"/>
      <c r="W101" s="13"/>
      <c r="X101" s="13"/>
      <c r="Y101" s="13"/>
      <c r="Z101" s="13"/>
      <c r="AA101" s="13"/>
      <c r="AB101" s="13"/>
      <c r="AC101" s="206"/>
      <c r="AD101" s="14"/>
      <c r="AE101" s="12"/>
      <c r="AF101" s="13"/>
      <c r="AG101" s="13"/>
      <c r="AH101" s="13"/>
      <c r="AI101" s="13"/>
      <c r="AJ101" s="13"/>
      <c r="AK101" s="15"/>
      <c r="AL101" s="113"/>
      <c r="AM101" s="14"/>
      <c r="AN101" s="113"/>
      <c r="AO101" s="14"/>
      <c r="AP101" s="105"/>
      <c r="AQ101" s="109"/>
    </row>
    <row r="102" spans="3:43" x14ac:dyDescent="0.25">
      <c r="C102" s="12"/>
      <c r="D102" s="13"/>
      <c r="E102" s="13"/>
      <c r="F102" s="13"/>
      <c r="G102" s="13"/>
      <c r="H102" s="13"/>
      <c r="I102" s="13"/>
      <c r="J102" s="13"/>
      <c r="K102" s="13"/>
      <c r="L102" s="13"/>
      <c r="M102" s="13"/>
      <c r="N102" s="13"/>
      <c r="O102" s="13"/>
      <c r="P102" s="13"/>
      <c r="Q102" s="13"/>
      <c r="R102" s="13"/>
      <c r="S102" s="206"/>
      <c r="T102" s="14"/>
      <c r="U102" s="13"/>
      <c r="V102" s="13"/>
      <c r="W102" s="13"/>
      <c r="X102" s="13"/>
      <c r="Y102" s="13"/>
      <c r="Z102" s="13"/>
      <c r="AA102" s="13"/>
      <c r="AB102" s="13"/>
      <c r="AC102" s="206"/>
      <c r="AD102" s="14"/>
      <c r="AE102" s="12"/>
      <c r="AF102" s="13"/>
      <c r="AG102" s="13"/>
      <c r="AH102" s="13"/>
      <c r="AI102" s="13"/>
      <c r="AJ102" s="13"/>
      <c r="AK102" s="15"/>
      <c r="AL102" s="113"/>
      <c r="AM102" s="14"/>
      <c r="AN102" s="113"/>
      <c r="AO102" s="14"/>
      <c r="AP102" s="105"/>
      <c r="AQ102" s="109"/>
    </row>
    <row r="103" spans="3:43" x14ac:dyDescent="0.25">
      <c r="C103" s="12"/>
      <c r="D103" s="13"/>
      <c r="E103" s="13"/>
      <c r="F103" s="13"/>
      <c r="G103" s="13"/>
      <c r="H103" s="13"/>
      <c r="I103" s="13"/>
      <c r="J103" s="13"/>
      <c r="K103" s="13"/>
      <c r="L103" s="13"/>
      <c r="M103" s="13"/>
      <c r="N103" s="13"/>
      <c r="O103" s="13"/>
      <c r="P103" s="13"/>
      <c r="Q103" s="13"/>
      <c r="R103" s="13"/>
      <c r="S103" s="206"/>
      <c r="T103" s="14"/>
      <c r="U103" s="13"/>
      <c r="V103" s="13"/>
      <c r="W103" s="13"/>
      <c r="X103" s="13"/>
      <c r="Y103" s="13"/>
      <c r="Z103" s="13"/>
      <c r="AA103" s="13"/>
      <c r="AB103" s="13"/>
      <c r="AC103" s="206"/>
      <c r="AD103" s="14"/>
      <c r="AE103" s="12"/>
      <c r="AF103" s="13"/>
      <c r="AG103" s="13"/>
      <c r="AH103" s="13"/>
      <c r="AI103" s="13"/>
      <c r="AJ103" s="13"/>
      <c r="AK103" s="15"/>
      <c r="AL103" s="113"/>
      <c r="AM103" s="14"/>
      <c r="AN103" s="113"/>
      <c r="AO103" s="14"/>
      <c r="AP103" s="105"/>
      <c r="AQ103" s="109"/>
    </row>
    <row r="104" spans="3:43" x14ac:dyDescent="0.25">
      <c r="C104" s="12"/>
      <c r="D104" s="13"/>
      <c r="E104" s="13"/>
      <c r="F104" s="13"/>
      <c r="G104" s="13"/>
      <c r="H104" s="13"/>
      <c r="I104" s="13"/>
      <c r="J104" s="13"/>
      <c r="K104" s="13"/>
      <c r="L104" s="13"/>
      <c r="M104" s="13"/>
      <c r="N104" s="13"/>
      <c r="O104" s="13"/>
      <c r="P104" s="13"/>
      <c r="Q104" s="13"/>
      <c r="R104" s="13"/>
      <c r="S104" s="206"/>
      <c r="T104" s="14"/>
      <c r="U104" s="13"/>
      <c r="V104" s="13"/>
      <c r="W104" s="13"/>
      <c r="X104" s="13"/>
      <c r="Y104" s="13"/>
      <c r="Z104" s="13"/>
      <c r="AA104" s="13"/>
      <c r="AB104" s="13"/>
      <c r="AC104" s="206"/>
      <c r="AD104" s="14"/>
      <c r="AE104" s="12"/>
      <c r="AF104" s="13"/>
      <c r="AG104" s="13"/>
      <c r="AH104" s="13"/>
      <c r="AI104" s="13"/>
      <c r="AJ104" s="13"/>
      <c r="AK104" s="15"/>
      <c r="AL104" s="113"/>
      <c r="AM104" s="14"/>
      <c r="AN104" s="113"/>
      <c r="AO104" s="14"/>
      <c r="AP104" s="105"/>
      <c r="AQ104" s="109"/>
    </row>
    <row r="105" spans="3:43" x14ac:dyDescent="0.25">
      <c r="C105" s="12"/>
      <c r="D105" s="13"/>
      <c r="E105" s="13"/>
      <c r="F105" s="13"/>
      <c r="G105" s="13"/>
      <c r="H105" s="13"/>
      <c r="I105" s="13"/>
      <c r="J105" s="13"/>
      <c r="K105" s="13"/>
      <c r="L105" s="13"/>
      <c r="M105" s="13"/>
      <c r="N105" s="13"/>
      <c r="O105" s="13"/>
      <c r="P105" s="13"/>
      <c r="Q105" s="13"/>
      <c r="R105" s="13"/>
      <c r="S105" s="206"/>
      <c r="T105" s="14"/>
      <c r="U105" s="13"/>
      <c r="V105" s="13"/>
      <c r="W105" s="13"/>
      <c r="X105" s="13"/>
      <c r="Y105" s="13"/>
      <c r="Z105" s="13"/>
      <c r="AA105" s="13"/>
      <c r="AB105" s="13"/>
      <c r="AC105" s="206"/>
      <c r="AD105" s="14"/>
      <c r="AE105" s="12"/>
      <c r="AF105" s="13"/>
      <c r="AG105" s="13"/>
      <c r="AH105" s="13"/>
      <c r="AI105" s="13"/>
      <c r="AJ105" s="13"/>
      <c r="AK105" s="15"/>
      <c r="AL105" s="113"/>
      <c r="AM105" s="14"/>
      <c r="AN105" s="113"/>
      <c r="AO105" s="14"/>
      <c r="AP105" s="105"/>
      <c r="AQ105" s="109"/>
    </row>
    <row r="106" spans="3:43" x14ac:dyDescent="0.25">
      <c r="C106" s="12"/>
      <c r="D106" s="13"/>
      <c r="E106" s="13"/>
      <c r="F106" s="13"/>
      <c r="G106" s="13"/>
      <c r="H106" s="13"/>
      <c r="I106" s="13"/>
      <c r="J106" s="13"/>
      <c r="K106" s="13"/>
      <c r="L106" s="13"/>
      <c r="M106" s="13"/>
      <c r="N106" s="13"/>
      <c r="O106" s="13"/>
      <c r="P106" s="13"/>
      <c r="Q106" s="13"/>
      <c r="R106" s="13"/>
      <c r="S106" s="206"/>
      <c r="T106" s="14"/>
      <c r="U106" s="13"/>
      <c r="V106" s="13"/>
      <c r="W106" s="13"/>
      <c r="X106" s="13"/>
      <c r="Y106" s="13"/>
      <c r="Z106" s="13"/>
      <c r="AA106" s="13"/>
      <c r="AB106" s="13"/>
      <c r="AC106" s="206"/>
      <c r="AD106" s="14"/>
      <c r="AE106" s="12"/>
      <c r="AF106" s="13"/>
      <c r="AG106" s="13"/>
      <c r="AH106" s="13"/>
      <c r="AI106" s="13"/>
      <c r="AJ106" s="13"/>
      <c r="AK106" s="15"/>
      <c r="AL106" s="113"/>
      <c r="AM106" s="14"/>
      <c r="AN106" s="113"/>
      <c r="AO106" s="14"/>
      <c r="AP106" s="105"/>
      <c r="AQ106" s="109"/>
    </row>
    <row r="107" spans="3:43" x14ac:dyDescent="0.25">
      <c r="C107" s="12"/>
      <c r="D107" s="13"/>
      <c r="E107" s="13"/>
      <c r="F107" s="13"/>
      <c r="G107" s="13"/>
      <c r="H107" s="13"/>
      <c r="I107" s="13"/>
      <c r="J107" s="13"/>
      <c r="K107" s="13"/>
      <c r="L107" s="13"/>
      <c r="M107" s="13"/>
      <c r="N107" s="13"/>
      <c r="O107" s="13"/>
      <c r="P107" s="13"/>
      <c r="Q107" s="13"/>
      <c r="R107" s="13"/>
      <c r="S107" s="206"/>
      <c r="T107" s="14"/>
      <c r="U107" s="13"/>
      <c r="V107" s="13"/>
      <c r="W107" s="13"/>
      <c r="X107" s="13"/>
      <c r="Y107" s="13"/>
      <c r="Z107" s="13"/>
      <c r="AA107" s="13"/>
      <c r="AB107" s="13"/>
      <c r="AC107" s="206"/>
      <c r="AD107" s="14"/>
      <c r="AE107" s="12"/>
      <c r="AF107" s="13"/>
      <c r="AG107" s="13"/>
      <c r="AH107" s="13"/>
      <c r="AI107" s="13"/>
      <c r="AJ107" s="13"/>
      <c r="AK107" s="15"/>
      <c r="AL107" s="113"/>
      <c r="AM107" s="14"/>
      <c r="AN107" s="113"/>
      <c r="AO107" s="14"/>
      <c r="AP107" s="105"/>
      <c r="AQ107" s="109"/>
    </row>
    <row r="108" spans="3:43" x14ac:dyDescent="0.25">
      <c r="C108" s="12"/>
      <c r="D108" s="13"/>
      <c r="E108" s="13"/>
      <c r="F108" s="13"/>
      <c r="G108" s="13"/>
      <c r="H108" s="13"/>
      <c r="I108" s="13"/>
      <c r="J108" s="13"/>
      <c r="K108" s="13"/>
      <c r="L108" s="13"/>
      <c r="M108" s="13"/>
      <c r="N108" s="13"/>
      <c r="O108" s="13"/>
      <c r="P108" s="13"/>
      <c r="Q108" s="13"/>
      <c r="R108" s="13"/>
      <c r="S108" s="206"/>
      <c r="T108" s="14"/>
      <c r="U108" s="13"/>
      <c r="V108" s="13"/>
      <c r="W108" s="13"/>
      <c r="X108" s="13"/>
      <c r="Y108" s="13"/>
      <c r="Z108" s="13"/>
      <c r="AA108" s="13"/>
      <c r="AB108" s="13"/>
      <c r="AC108" s="206"/>
      <c r="AD108" s="14"/>
      <c r="AE108" s="12"/>
      <c r="AF108" s="13"/>
      <c r="AG108" s="13"/>
      <c r="AH108" s="13"/>
      <c r="AI108" s="13"/>
      <c r="AJ108" s="13"/>
      <c r="AK108" s="15"/>
      <c r="AL108" s="113"/>
      <c r="AM108" s="14"/>
      <c r="AN108" s="113"/>
      <c r="AO108" s="14"/>
      <c r="AP108" s="105"/>
      <c r="AQ108" s="109"/>
    </row>
    <row r="109" spans="3:43" x14ac:dyDescent="0.25">
      <c r="C109" s="12"/>
      <c r="D109" s="13"/>
      <c r="E109" s="13"/>
      <c r="F109" s="13"/>
      <c r="G109" s="13"/>
      <c r="H109" s="13"/>
      <c r="I109" s="13"/>
      <c r="J109" s="13"/>
      <c r="K109" s="13"/>
      <c r="L109" s="13"/>
      <c r="M109" s="13"/>
      <c r="N109" s="13"/>
      <c r="O109" s="13"/>
      <c r="P109" s="13"/>
      <c r="Q109" s="13"/>
      <c r="R109" s="13"/>
      <c r="S109" s="206"/>
      <c r="T109" s="14"/>
      <c r="U109" s="13"/>
      <c r="V109" s="13"/>
      <c r="W109" s="13"/>
      <c r="X109" s="13"/>
      <c r="Y109" s="13"/>
      <c r="Z109" s="13"/>
      <c r="AA109" s="13"/>
      <c r="AB109" s="13"/>
      <c r="AC109" s="206"/>
      <c r="AD109" s="14"/>
      <c r="AE109" s="12"/>
      <c r="AF109" s="13"/>
      <c r="AG109" s="13"/>
      <c r="AH109" s="13"/>
      <c r="AI109" s="13"/>
      <c r="AJ109" s="13"/>
      <c r="AK109" s="15"/>
      <c r="AL109" s="113"/>
      <c r="AM109" s="14"/>
      <c r="AN109" s="113"/>
      <c r="AO109" s="14"/>
      <c r="AP109" s="105"/>
      <c r="AQ109" s="109"/>
    </row>
    <row r="110" spans="3:43" x14ac:dyDescent="0.25">
      <c r="C110" s="12"/>
      <c r="D110" s="13"/>
      <c r="E110" s="13"/>
      <c r="F110" s="13"/>
      <c r="G110" s="13"/>
      <c r="H110" s="13"/>
      <c r="I110" s="13"/>
      <c r="J110" s="13"/>
      <c r="K110" s="13"/>
      <c r="L110" s="13"/>
      <c r="M110" s="13"/>
      <c r="N110" s="13"/>
      <c r="O110" s="13"/>
      <c r="P110" s="13"/>
      <c r="Q110" s="13"/>
      <c r="R110" s="13"/>
      <c r="S110" s="206"/>
      <c r="T110" s="14"/>
      <c r="U110" s="13"/>
      <c r="V110" s="13"/>
      <c r="W110" s="13"/>
      <c r="X110" s="13"/>
      <c r="Y110" s="13"/>
      <c r="Z110" s="13"/>
      <c r="AA110" s="13"/>
      <c r="AB110" s="13"/>
      <c r="AC110" s="206"/>
      <c r="AD110" s="14"/>
      <c r="AE110" s="12"/>
      <c r="AF110" s="13"/>
      <c r="AG110" s="13"/>
      <c r="AH110" s="13"/>
      <c r="AI110" s="13"/>
      <c r="AJ110" s="13"/>
      <c r="AK110" s="15"/>
      <c r="AL110" s="113"/>
      <c r="AM110" s="14"/>
      <c r="AN110" s="113"/>
      <c r="AO110" s="14"/>
      <c r="AP110" s="105"/>
      <c r="AQ110" s="109"/>
    </row>
    <row r="111" spans="3:43" x14ac:dyDescent="0.25">
      <c r="C111" s="12"/>
      <c r="D111" s="13"/>
      <c r="E111" s="13"/>
      <c r="F111" s="13"/>
      <c r="G111" s="13"/>
      <c r="H111" s="13"/>
      <c r="I111" s="13"/>
      <c r="J111" s="13"/>
      <c r="K111" s="13"/>
      <c r="L111" s="13"/>
      <c r="M111" s="13"/>
      <c r="N111" s="13"/>
      <c r="O111" s="13"/>
      <c r="P111" s="13"/>
      <c r="Q111" s="13"/>
      <c r="R111" s="13"/>
      <c r="S111" s="206"/>
      <c r="T111" s="14"/>
      <c r="U111" s="13"/>
      <c r="V111" s="13"/>
      <c r="W111" s="13"/>
      <c r="X111" s="13"/>
      <c r="Y111" s="13"/>
      <c r="Z111" s="13"/>
      <c r="AA111" s="13"/>
      <c r="AB111" s="13"/>
      <c r="AC111" s="206"/>
      <c r="AD111" s="14"/>
      <c r="AE111" s="12"/>
      <c r="AF111" s="13"/>
      <c r="AG111" s="13"/>
      <c r="AH111" s="13"/>
      <c r="AI111" s="13"/>
      <c r="AJ111" s="13"/>
      <c r="AK111" s="15"/>
      <c r="AL111" s="113"/>
      <c r="AM111" s="14"/>
      <c r="AN111" s="113"/>
      <c r="AO111" s="14"/>
      <c r="AP111" s="105"/>
      <c r="AQ111" s="109"/>
    </row>
    <row r="112" spans="3:43" x14ac:dyDescent="0.25">
      <c r="C112" s="12"/>
      <c r="D112" s="13"/>
      <c r="E112" s="13"/>
      <c r="F112" s="13"/>
      <c r="G112" s="13"/>
      <c r="H112" s="13"/>
      <c r="I112" s="13"/>
      <c r="J112" s="13"/>
      <c r="K112" s="13"/>
      <c r="L112" s="13"/>
      <c r="M112" s="13"/>
      <c r="N112" s="13"/>
      <c r="O112" s="13"/>
      <c r="P112" s="13"/>
      <c r="Q112" s="13"/>
      <c r="R112" s="13"/>
      <c r="S112" s="206"/>
      <c r="T112" s="14"/>
      <c r="U112" s="13"/>
      <c r="V112" s="13"/>
      <c r="W112" s="13"/>
      <c r="X112" s="13"/>
      <c r="Y112" s="13"/>
      <c r="Z112" s="13"/>
      <c r="AA112" s="13"/>
      <c r="AB112" s="13"/>
      <c r="AC112" s="206"/>
      <c r="AD112" s="14"/>
      <c r="AE112" s="12"/>
      <c r="AF112" s="13"/>
      <c r="AG112" s="13"/>
      <c r="AH112" s="13"/>
      <c r="AI112" s="13"/>
      <c r="AJ112" s="13"/>
      <c r="AK112" s="15"/>
      <c r="AL112" s="113"/>
      <c r="AM112" s="14"/>
      <c r="AN112" s="113"/>
      <c r="AO112" s="14"/>
      <c r="AP112" s="105"/>
      <c r="AQ112" s="109"/>
    </row>
    <row r="113" spans="3:43" x14ac:dyDescent="0.25">
      <c r="C113" s="12"/>
      <c r="D113" s="13"/>
      <c r="E113" s="13"/>
      <c r="F113" s="13"/>
      <c r="G113" s="13"/>
      <c r="H113" s="13"/>
      <c r="I113" s="13"/>
      <c r="J113" s="13"/>
      <c r="K113" s="13"/>
      <c r="L113" s="13"/>
      <c r="M113" s="13"/>
      <c r="N113" s="13"/>
      <c r="O113" s="13"/>
      <c r="P113" s="13"/>
      <c r="Q113" s="13"/>
      <c r="R113" s="13"/>
      <c r="S113" s="206"/>
      <c r="T113" s="14"/>
      <c r="U113" s="13"/>
      <c r="V113" s="13"/>
      <c r="W113" s="13"/>
      <c r="X113" s="13"/>
      <c r="Y113" s="13"/>
      <c r="Z113" s="13"/>
      <c r="AA113" s="13"/>
      <c r="AB113" s="13"/>
      <c r="AC113" s="206"/>
      <c r="AD113" s="14"/>
      <c r="AE113" s="12"/>
      <c r="AF113" s="13"/>
      <c r="AG113" s="13"/>
      <c r="AH113" s="13"/>
      <c r="AI113" s="13"/>
      <c r="AJ113" s="13"/>
      <c r="AK113" s="15"/>
      <c r="AL113" s="113"/>
      <c r="AM113" s="14"/>
      <c r="AN113" s="113"/>
      <c r="AO113" s="14"/>
      <c r="AP113" s="105"/>
      <c r="AQ113" s="109"/>
    </row>
    <row r="114" spans="3:43" x14ac:dyDescent="0.25">
      <c r="C114" s="12"/>
      <c r="D114" s="13"/>
      <c r="E114" s="13"/>
      <c r="F114" s="13"/>
      <c r="G114" s="13"/>
      <c r="H114" s="13"/>
      <c r="I114" s="13"/>
      <c r="J114" s="13"/>
      <c r="K114" s="13"/>
      <c r="L114" s="13"/>
      <c r="M114" s="13"/>
      <c r="N114" s="13"/>
      <c r="O114" s="13"/>
      <c r="P114" s="13"/>
      <c r="Q114" s="13"/>
      <c r="R114" s="13"/>
      <c r="S114" s="206"/>
      <c r="T114" s="14"/>
      <c r="U114" s="13"/>
      <c r="V114" s="13"/>
      <c r="W114" s="13"/>
      <c r="X114" s="13"/>
      <c r="Y114" s="13"/>
      <c r="Z114" s="13"/>
      <c r="AA114" s="13"/>
      <c r="AB114" s="13"/>
      <c r="AC114" s="206"/>
      <c r="AD114" s="14"/>
      <c r="AE114" s="12"/>
      <c r="AF114" s="13"/>
      <c r="AG114" s="13"/>
      <c r="AH114" s="13"/>
      <c r="AI114" s="13"/>
      <c r="AJ114" s="13"/>
      <c r="AK114" s="15"/>
      <c r="AL114" s="113"/>
      <c r="AM114" s="14"/>
      <c r="AN114" s="113"/>
      <c r="AO114" s="14"/>
      <c r="AP114" s="105"/>
      <c r="AQ114" s="109"/>
    </row>
    <row r="115" spans="3:43" x14ac:dyDescent="0.25">
      <c r="C115" s="12"/>
      <c r="D115" s="13"/>
      <c r="E115" s="13"/>
      <c r="F115" s="13"/>
      <c r="G115" s="13"/>
      <c r="H115" s="13"/>
      <c r="I115" s="13"/>
      <c r="J115" s="13"/>
      <c r="K115" s="13"/>
      <c r="L115" s="13"/>
      <c r="M115" s="13"/>
      <c r="N115" s="13"/>
      <c r="O115" s="13"/>
      <c r="P115" s="13"/>
      <c r="Q115" s="13"/>
      <c r="R115" s="13"/>
      <c r="S115" s="206"/>
      <c r="T115" s="14"/>
      <c r="U115" s="13"/>
      <c r="V115" s="13"/>
      <c r="W115" s="13"/>
      <c r="X115" s="13"/>
      <c r="Y115" s="13"/>
      <c r="Z115" s="13"/>
      <c r="AA115" s="13"/>
      <c r="AB115" s="13"/>
      <c r="AC115" s="206"/>
      <c r="AD115" s="14"/>
      <c r="AE115" s="12"/>
      <c r="AF115" s="13"/>
      <c r="AG115" s="13"/>
      <c r="AH115" s="13"/>
      <c r="AI115" s="13"/>
      <c r="AJ115" s="13"/>
      <c r="AK115" s="15"/>
      <c r="AL115" s="113"/>
      <c r="AM115" s="14"/>
      <c r="AN115" s="113"/>
      <c r="AO115" s="14"/>
      <c r="AP115" s="105"/>
      <c r="AQ115" s="109"/>
    </row>
    <row r="116" spans="3:43" x14ac:dyDescent="0.25">
      <c r="C116" s="12"/>
      <c r="D116" s="13"/>
      <c r="E116" s="13"/>
      <c r="F116" s="13"/>
      <c r="G116" s="13"/>
      <c r="H116" s="13"/>
      <c r="I116" s="13"/>
      <c r="J116" s="13"/>
      <c r="K116" s="13"/>
      <c r="L116" s="13"/>
      <c r="M116" s="13"/>
      <c r="N116" s="13"/>
      <c r="O116" s="13"/>
      <c r="P116" s="13"/>
      <c r="Q116" s="13"/>
      <c r="R116" s="13"/>
      <c r="S116" s="206"/>
      <c r="T116" s="14"/>
      <c r="U116" s="13"/>
      <c r="V116" s="13"/>
      <c r="W116" s="13"/>
      <c r="X116" s="13"/>
      <c r="Y116" s="13"/>
      <c r="Z116" s="13"/>
      <c r="AA116" s="13"/>
      <c r="AB116" s="13"/>
      <c r="AC116" s="206"/>
      <c r="AD116" s="14"/>
      <c r="AE116" s="12"/>
      <c r="AF116" s="13"/>
      <c r="AG116" s="13"/>
      <c r="AH116" s="13"/>
      <c r="AI116" s="13"/>
      <c r="AJ116" s="13"/>
      <c r="AK116" s="15"/>
      <c r="AL116" s="113"/>
      <c r="AM116" s="14"/>
      <c r="AN116" s="113"/>
      <c r="AO116" s="14"/>
      <c r="AP116" s="105"/>
      <c r="AQ116" s="109"/>
    </row>
    <row r="117" spans="3:43" x14ac:dyDescent="0.25">
      <c r="AL117" s="113"/>
      <c r="AM117" s="14"/>
      <c r="AN117" s="113"/>
      <c r="AO117" s="14"/>
      <c r="AP117" s="105"/>
      <c r="AQ117" s="109"/>
    </row>
    <row r="118" spans="3:43" x14ac:dyDescent="0.25">
      <c r="AL118" s="113"/>
      <c r="AM118" s="14"/>
      <c r="AN118" s="113"/>
      <c r="AO118" s="14"/>
      <c r="AP118" s="105"/>
      <c r="AQ118" s="109"/>
    </row>
    <row r="119" spans="3:43" x14ac:dyDescent="0.25">
      <c r="AL119" s="113"/>
      <c r="AM119" s="14"/>
      <c r="AN119" s="113"/>
      <c r="AO119" s="14"/>
      <c r="AP119" s="105"/>
      <c r="AQ119" s="109"/>
    </row>
    <row r="120" spans="3:43" x14ac:dyDescent="0.25">
      <c r="AL120" s="113"/>
      <c r="AM120" s="14"/>
      <c r="AN120" s="113"/>
      <c r="AO120" s="14"/>
      <c r="AP120" s="105"/>
      <c r="AQ120" s="109"/>
    </row>
    <row r="121" spans="3:43" x14ac:dyDescent="0.25">
      <c r="AL121" s="113"/>
      <c r="AM121" s="14"/>
      <c r="AN121" s="113"/>
      <c r="AO121" s="14"/>
      <c r="AP121" s="105"/>
      <c r="AQ121" s="109"/>
    </row>
    <row r="122" spans="3:43" x14ac:dyDescent="0.25">
      <c r="AL122" s="113"/>
      <c r="AM122" s="14"/>
      <c r="AN122" s="113"/>
      <c r="AO122" s="14"/>
      <c r="AP122" s="105"/>
      <c r="AQ122" s="109"/>
    </row>
    <row r="123" spans="3:43" x14ac:dyDescent="0.25">
      <c r="AL123" s="113"/>
      <c r="AM123" s="14"/>
      <c r="AN123" s="113"/>
      <c r="AO123" s="14"/>
      <c r="AP123" s="105"/>
      <c r="AQ123" s="109"/>
    </row>
    <row r="124" spans="3:43" x14ac:dyDescent="0.25">
      <c r="AL124" s="113"/>
      <c r="AM124" s="14"/>
      <c r="AN124" s="113"/>
      <c r="AO124" s="14"/>
      <c r="AP124" s="105"/>
      <c r="AQ124" s="109"/>
    </row>
    <row r="125" spans="3:43" x14ac:dyDescent="0.25">
      <c r="AL125" s="113"/>
      <c r="AM125" s="14"/>
      <c r="AN125" s="113"/>
      <c r="AO125" s="14"/>
      <c r="AP125" s="105"/>
      <c r="AQ125" s="109"/>
    </row>
    <row r="126" spans="3:43" x14ac:dyDescent="0.25">
      <c r="AL126" s="113"/>
      <c r="AM126" s="14"/>
      <c r="AN126" s="113"/>
      <c r="AO126" s="14"/>
      <c r="AP126" s="105"/>
      <c r="AQ126" s="109"/>
    </row>
    <row r="127" spans="3:43" x14ac:dyDescent="0.25">
      <c r="AL127" s="113"/>
      <c r="AM127" s="14"/>
      <c r="AN127" s="113"/>
      <c r="AO127" s="14"/>
      <c r="AP127" s="105"/>
      <c r="AQ127" s="109"/>
    </row>
    <row r="128" spans="3:43" x14ac:dyDescent="0.25">
      <c r="AL128" s="113"/>
      <c r="AM128" s="14"/>
      <c r="AN128" s="113"/>
      <c r="AO128" s="14"/>
      <c r="AP128" s="105"/>
      <c r="AQ128" s="109"/>
    </row>
    <row r="129" spans="38:43" x14ac:dyDescent="0.25">
      <c r="AL129" s="113"/>
      <c r="AM129" s="14"/>
      <c r="AN129" s="113"/>
      <c r="AO129" s="14"/>
      <c r="AP129" s="105"/>
      <c r="AQ129" s="109"/>
    </row>
    <row r="130" spans="38:43" x14ac:dyDescent="0.25">
      <c r="AL130" s="111"/>
      <c r="AM130" s="112"/>
      <c r="AN130" s="123"/>
      <c r="AO130" s="124"/>
      <c r="AP130" s="110"/>
      <c r="AQ130" s="112"/>
    </row>
    <row r="131" spans="38:43" x14ac:dyDescent="0.25">
      <c r="AN131" s="125"/>
      <c r="AO131" s="126"/>
    </row>
    <row r="132" spans="38:43" x14ac:dyDescent="0.25">
      <c r="AN132" s="125"/>
      <c r="AO132" s="126"/>
    </row>
    <row r="133" spans="38:43" x14ac:dyDescent="0.25">
      <c r="AN133" s="125"/>
      <c r="AO133" s="126"/>
    </row>
    <row r="134" spans="38:43" x14ac:dyDescent="0.25">
      <c r="AN134" s="125"/>
      <c r="AO134" s="126"/>
    </row>
    <row r="135" spans="38:43" x14ac:dyDescent="0.25">
      <c r="AN135" s="125"/>
      <c r="AO135" s="126"/>
    </row>
    <row r="136" spans="38:43" x14ac:dyDescent="0.25">
      <c r="AN136" s="125"/>
      <c r="AO136" s="126"/>
    </row>
    <row r="137" spans="38:43" x14ac:dyDescent="0.25">
      <c r="AN137" s="125"/>
      <c r="AO137" s="126"/>
    </row>
    <row r="138" spans="38:43" x14ac:dyDescent="0.25">
      <c r="AN138" s="125"/>
      <c r="AO138" s="126"/>
    </row>
    <row r="139" spans="38:43" x14ac:dyDescent="0.25">
      <c r="AN139" s="125"/>
      <c r="AO139" s="126"/>
    </row>
    <row r="140" spans="38:43" x14ac:dyDescent="0.25">
      <c r="AN140" s="125"/>
      <c r="AO140" s="126"/>
    </row>
    <row r="141" spans="38:43" x14ac:dyDescent="0.25">
      <c r="AN141" s="125"/>
      <c r="AO141" s="126"/>
    </row>
    <row r="142" spans="38:43" x14ac:dyDescent="0.25">
      <c r="AN142" s="125"/>
      <c r="AO142" s="126"/>
    </row>
    <row r="143" spans="38:43" x14ac:dyDescent="0.25">
      <c r="AN143" s="125"/>
      <c r="AO143" s="126"/>
    </row>
    <row r="144" spans="38:43" x14ac:dyDescent="0.25">
      <c r="AN144" s="125"/>
      <c r="AO144" s="126"/>
    </row>
    <row r="145" spans="40:41" x14ac:dyDescent="0.25">
      <c r="AN145" s="125"/>
      <c r="AO145" s="126"/>
    </row>
    <row r="146" spans="40:41" x14ac:dyDescent="0.25">
      <c r="AN146" s="125"/>
      <c r="AO146" s="126"/>
    </row>
    <row r="147" spans="40:41" x14ac:dyDescent="0.25">
      <c r="AN147" s="125"/>
      <c r="AO147" s="126"/>
    </row>
    <row r="148" spans="40:41" x14ac:dyDescent="0.25">
      <c r="AN148" s="125"/>
      <c r="AO148" s="126"/>
    </row>
    <row r="149" spans="40:41" x14ac:dyDescent="0.25">
      <c r="AN149" s="125"/>
      <c r="AO149" s="126"/>
    </row>
    <row r="150" spans="40:41" x14ac:dyDescent="0.25">
      <c r="AN150" s="125"/>
      <c r="AO150" s="126"/>
    </row>
    <row r="151" spans="40:41" x14ac:dyDescent="0.25">
      <c r="AN151" s="125"/>
      <c r="AO151" s="126"/>
    </row>
    <row r="152" spans="40:41" x14ac:dyDescent="0.25">
      <c r="AN152" s="125"/>
      <c r="AO152" s="126"/>
    </row>
    <row r="153" spans="40:41" x14ac:dyDescent="0.25">
      <c r="AN153" s="125"/>
      <c r="AO153" s="126"/>
    </row>
    <row r="154" spans="40:41" x14ac:dyDescent="0.25">
      <c r="AN154" s="125"/>
      <c r="AO154" s="126"/>
    </row>
    <row r="155" spans="40:41" x14ac:dyDescent="0.25">
      <c r="AN155" s="125"/>
      <c r="AO155" s="126"/>
    </row>
    <row r="156" spans="40:41" x14ac:dyDescent="0.25">
      <c r="AN156" s="125"/>
      <c r="AO156" s="126"/>
    </row>
    <row r="157" spans="40:41" x14ac:dyDescent="0.25">
      <c r="AN157" s="125"/>
      <c r="AO157" s="126"/>
    </row>
    <row r="158" spans="40:41" x14ac:dyDescent="0.25">
      <c r="AN158" s="125"/>
      <c r="AO158" s="126"/>
    </row>
    <row r="159" spans="40:41" x14ac:dyDescent="0.25">
      <c r="AN159" s="125"/>
      <c r="AO159" s="126"/>
    </row>
    <row r="160" spans="40:41" x14ac:dyDescent="0.25">
      <c r="AN160" s="125"/>
      <c r="AO160" s="126"/>
    </row>
    <row r="161" spans="40:41" x14ac:dyDescent="0.25">
      <c r="AN161" s="125"/>
      <c r="AO161" s="126"/>
    </row>
    <row r="162" spans="40:41" x14ac:dyDescent="0.25">
      <c r="AN162" s="125"/>
      <c r="AO162" s="126"/>
    </row>
    <row r="163" spans="40:41" x14ac:dyDescent="0.25">
      <c r="AN163" s="125"/>
      <c r="AO163" s="126"/>
    </row>
    <row r="164" spans="40:41" x14ac:dyDescent="0.25">
      <c r="AN164" s="125"/>
      <c r="AO164" s="126"/>
    </row>
    <row r="165" spans="40:41" x14ac:dyDescent="0.25">
      <c r="AN165" s="125"/>
      <c r="AO165" s="126"/>
    </row>
    <row r="166" spans="40:41" x14ac:dyDescent="0.25">
      <c r="AN166" s="125"/>
      <c r="AO166" s="126"/>
    </row>
    <row r="167" spans="40:41" x14ac:dyDescent="0.25">
      <c r="AN167" s="125"/>
      <c r="AO167" s="126"/>
    </row>
    <row r="168" spans="40:41" x14ac:dyDescent="0.25">
      <c r="AN168" s="125"/>
      <c r="AO168" s="126"/>
    </row>
    <row r="169" spans="40:41" x14ac:dyDescent="0.25">
      <c r="AN169" s="125"/>
      <c r="AO169" s="126"/>
    </row>
    <row r="170" spans="40:41" x14ac:dyDescent="0.25">
      <c r="AN170" s="125"/>
      <c r="AO170" s="126"/>
    </row>
    <row r="171" spans="40:41" x14ac:dyDescent="0.25">
      <c r="AN171" s="125"/>
      <c r="AO171" s="126"/>
    </row>
    <row r="172" spans="40:41" x14ac:dyDescent="0.25">
      <c r="AN172" s="125"/>
      <c r="AO172" s="126"/>
    </row>
    <row r="173" spans="40:41" x14ac:dyDescent="0.25">
      <c r="AN173" s="125"/>
      <c r="AO173" s="126"/>
    </row>
    <row r="174" spans="40:41" x14ac:dyDescent="0.25">
      <c r="AN174" s="125"/>
      <c r="AO174" s="126"/>
    </row>
    <row r="175" spans="40:41" x14ac:dyDescent="0.25">
      <c r="AN175" s="125"/>
      <c r="AO175" s="126"/>
    </row>
    <row r="176" spans="40:41" x14ac:dyDescent="0.25">
      <c r="AN176" s="125"/>
      <c r="AO176" s="126"/>
    </row>
    <row r="177" spans="40:41" x14ac:dyDescent="0.25">
      <c r="AN177" s="125"/>
      <c r="AO177" s="126"/>
    </row>
    <row r="178" spans="40:41" x14ac:dyDescent="0.25">
      <c r="AN178" s="125"/>
      <c r="AO178" s="126"/>
    </row>
    <row r="179" spans="40:41" x14ac:dyDescent="0.25">
      <c r="AN179" s="125"/>
      <c r="AO179" s="126"/>
    </row>
    <row r="180" spans="40:41" x14ac:dyDescent="0.25">
      <c r="AN180" s="125"/>
      <c r="AO180" s="126"/>
    </row>
    <row r="181" spans="40:41" x14ac:dyDescent="0.25">
      <c r="AN181" s="125"/>
      <c r="AO181" s="126"/>
    </row>
    <row r="182" spans="40:41" x14ac:dyDescent="0.25">
      <c r="AN182" s="125"/>
      <c r="AO182" s="126"/>
    </row>
    <row r="183" spans="40:41" x14ac:dyDescent="0.25">
      <c r="AN183" s="125"/>
      <c r="AO183" s="126"/>
    </row>
    <row r="184" spans="40:41" x14ac:dyDescent="0.25">
      <c r="AN184" s="125"/>
      <c r="AO184" s="126"/>
    </row>
    <row r="185" spans="40:41" x14ac:dyDescent="0.25">
      <c r="AN185" s="125"/>
      <c r="AO185" s="126"/>
    </row>
    <row r="186" spans="40:41" x14ac:dyDescent="0.25">
      <c r="AN186" s="125"/>
      <c r="AO186" s="126"/>
    </row>
  </sheetData>
  <mergeCells count="7">
    <mergeCell ref="AL1:AO1"/>
    <mergeCell ref="C1:G1"/>
    <mergeCell ref="H1:K1"/>
    <mergeCell ref="L1:T1"/>
    <mergeCell ref="U1:V1"/>
    <mergeCell ref="AE1:AK1"/>
    <mergeCell ref="W1:AD1"/>
  </mergeCells>
  <hyperlinks>
    <hyperlink ref="A1" location="Contents!A1" display="CONTENTS"/>
    <hyperlink ref="B4" r:id="rId1"/>
    <hyperlink ref="B5" r:id="rId2"/>
    <hyperlink ref="B8" r:id="rId3"/>
    <hyperlink ref="A2" r:id="rId4"/>
    <hyperlink ref="B9" r:id="rId5"/>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86"/>
  <sheetViews>
    <sheetView workbookViewId="0">
      <pane xSplit="2" ySplit="2" topLeftCell="AI3" activePane="bottomRight" state="frozen"/>
      <selection pane="topRight" activeCell="C1" sqref="C1"/>
      <selection pane="bottomLeft" activeCell="A3" sqref="A3"/>
      <selection pane="bottomRight"/>
    </sheetView>
  </sheetViews>
  <sheetFormatPr defaultRowHeight="15" x14ac:dyDescent="0.25"/>
  <cols>
    <col min="1" max="1" width="27.28515625" style="2" customWidth="1"/>
    <col min="2" max="2" width="23.85546875" style="2" customWidth="1"/>
    <col min="3" max="3" width="11.85546875" customWidth="1"/>
    <col min="4" max="4" width="10.28515625" customWidth="1"/>
    <col min="5" max="5" width="25" customWidth="1"/>
    <col min="9" max="9" width="12.28515625" customWidth="1"/>
    <col min="10" max="11" width="12.7109375" customWidth="1"/>
    <col min="12" max="12" width="11.5703125" customWidth="1"/>
    <col min="13" max="13" width="13.140625" customWidth="1"/>
    <col min="16" max="16" width="15.5703125" customWidth="1"/>
    <col min="17" max="17" width="11.85546875" customWidth="1"/>
    <col min="19" max="19" width="11.42578125" customWidth="1"/>
    <col min="20" max="20" width="28" style="2" customWidth="1"/>
    <col min="21" max="22" width="12.7109375" customWidth="1"/>
    <col min="23" max="23" width="11.5703125" customWidth="1"/>
    <col min="24" max="24" width="13.140625" customWidth="1"/>
    <col min="27" max="27" width="15.5703125" customWidth="1"/>
    <col min="28" max="28" width="11.85546875" customWidth="1"/>
    <col min="29" max="29" width="9.140625" style="53"/>
    <col min="30" max="30" width="10.85546875" style="126" customWidth="1"/>
    <col min="31" max="31" width="12.42578125" customWidth="1"/>
    <col min="33" max="33" width="11.42578125" customWidth="1"/>
    <col min="34" max="34" width="17" customWidth="1"/>
    <col min="35" max="35" width="11.42578125" customWidth="1"/>
    <col min="36" max="36" width="13.140625" customWidth="1"/>
    <col min="37" max="37" width="14.7109375" customWidth="1"/>
    <col min="38" max="38" width="10.140625" customWidth="1"/>
    <col min="39" max="39" width="8.85546875" style="2" customWidth="1"/>
    <col min="40" max="40" width="10.85546875" style="2" customWidth="1"/>
    <col min="41" max="41" width="10" style="2" customWidth="1"/>
    <col min="42" max="42" width="14" style="102" customWidth="1"/>
    <col min="43" max="43" width="15.7109375" style="2" customWidth="1"/>
    <col min="44" max="44" width="16" customWidth="1"/>
  </cols>
  <sheetData>
    <row r="1" spans="1:43" s="1" customFormat="1" ht="20.25" thickBot="1" x14ac:dyDescent="0.35">
      <c r="A1" s="39" t="s">
        <v>0</v>
      </c>
      <c r="B1" s="67" t="s">
        <v>101</v>
      </c>
      <c r="C1" s="664" t="s">
        <v>2</v>
      </c>
      <c r="D1" s="664"/>
      <c r="E1" s="664"/>
      <c r="F1" s="664"/>
      <c r="G1" s="665"/>
      <c r="H1" s="666" t="s">
        <v>3</v>
      </c>
      <c r="I1" s="664"/>
      <c r="J1" s="664"/>
      <c r="K1" s="665"/>
      <c r="L1" s="662" t="s">
        <v>4</v>
      </c>
      <c r="M1" s="663"/>
      <c r="N1" s="663"/>
      <c r="O1" s="663"/>
      <c r="P1" s="663"/>
      <c r="Q1" s="663"/>
      <c r="R1" s="663"/>
      <c r="S1" s="663"/>
      <c r="T1" s="680"/>
      <c r="U1" s="662" t="s">
        <v>70</v>
      </c>
      <c r="V1" s="665"/>
      <c r="W1" s="662" t="s">
        <v>68</v>
      </c>
      <c r="X1" s="663"/>
      <c r="Y1" s="663"/>
      <c r="Z1" s="663"/>
      <c r="AA1" s="663"/>
      <c r="AB1" s="663"/>
      <c r="AC1" s="663"/>
      <c r="AD1" s="680"/>
      <c r="AE1" s="663" t="s">
        <v>5</v>
      </c>
      <c r="AF1" s="663"/>
      <c r="AG1" s="663"/>
      <c r="AH1" s="663"/>
      <c r="AI1" s="663"/>
      <c r="AJ1" s="663"/>
      <c r="AK1" s="681"/>
      <c r="AL1" s="677" t="s">
        <v>71</v>
      </c>
      <c r="AM1" s="678"/>
      <c r="AN1" s="678"/>
      <c r="AO1" s="679"/>
      <c r="AP1" s="100" t="s">
        <v>103</v>
      </c>
      <c r="AQ1" s="82" t="s">
        <v>94</v>
      </c>
    </row>
    <row r="2" spans="1:43" ht="62.25" customHeight="1" thickTop="1" thickBot="1" x14ac:dyDescent="0.3">
      <c r="A2" s="272" t="s">
        <v>121</v>
      </c>
      <c r="B2" s="92"/>
      <c r="C2" s="93" t="s">
        <v>6</v>
      </c>
      <c r="D2" s="93" t="s">
        <v>7</v>
      </c>
      <c r="E2" s="94" t="s">
        <v>8</v>
      </c>
      <c r="F2" s="95" t="s">
        <v>9</v>
      </c>
      <c r="G2" s="96" t="s">
        <v>10</v>
      </c>
      <c r="H2" s="93" t="s">
        <v>11</v>
      </c>
      <c r="I2" s="93" t="s">
        <v>12</v>
      </c>
      <c r="J2" s="94" t="s">
        <v>60</v>
      </c>
      <c r="K2" s="97" t="s">
        <v>69</v>
      </c>
      <c r="L2" s="93" t="s">
        <v>13</v>
      </c>
      <c r="M2" s="93" t="s">
        <v>14</v>
      </c>
      <c r="N2" s="93" t="s">
        <v>15</v>
      </c>
      <c r="O2" s="94" t="s">
        <v>16</v>
      </c>
      <c r="P2" s="93" t="s">
        <v>17</v>
      </c>
      <c r="Q2" s="93" t="s">
        <v>18</v>
      </c>
      <c r="R2" s="93" t="s">
        <v>19</v>
      </c>
      <c r="S2" s="93" t="s">
        <v>155</v>
      </c>
      <c r="T2" s="98" t="s">
        <v>20</v>
      </c>
      <c r="U2" s="94" t="s">
        <v>60</v>
      </c>
      <c r="V2" s="97" t="s">
        <v>69</v>
      </c>
      <c r="W2" s="93" t="s">
        <v>13</v>
      </c>
      <c r="X2" s="93" t="s">
        <v>14</v>
      </c>
      <c r="Y2" s="93" t="s">
        <v>15</v>
      </c>
      <c r="Z2" s="94" t="s">
        <v>16</v>
      </c>
      <c r="AA2" s="93" t="s">
        <v>17</v>
      </c>
      <c r="AB2" s="93" t="s">
        <v>18</v>
      </c>
      <c r="AC2" s="93" t="s">
        <v>19</v>
      </c>
      <c r="AD2" s="98" t="s">
        <v>155</v>
      </c>
      <c r="AE2" s="88" t="s">
        <v>21</v>
      </c>
      <c r="AF2" s="88" t="s">
        <v>22</v>
      </c>
      <c r="AG2" s="89" t="s">
        <v>23</v>
      </c>
      <c r="AH2" s="88" t="s">
        <v>24</v>
      </c>
      <c r="AI2" s="88" t="s">
        <v>25</v>
      </c>
      <c r="AJ2" s="88" t="s">
        <v>26</v>
      </c>
      <c r="AK2" s="90" t="s">
        <v>27</v>
      </c>
      <c r="AL2" s="114" t="s">
        <v>105</v>
      </c>
      <c r="AM2" s="99" t="s">
        <v>106</v>
      </c>
      <c r="AN2" s="115" t="s">
        <v>107</v>
      </c>
      <c r="AO2" s="91" t="s">
        <v>108</v>
      </c>
      <c r="AP2" s="101" t="s">
        <v>104</v>
      </c>
      <c r="AQ2" s="91" t="s">
        <v>102</v>
      </c>
    </row>
    <row r="3" spans="1:43" ht="15.75" thickTop="1" x14ac:dyDescent="0.25">
      <c r="A3" s="2" t="str">
        <f>IF(K3=SUM(L3:S3), " ","Error")</f>
        <v xml:space="preserve"> </v>
      </c>
      <c r="B3" s="78" t="s">
        <v>28</v>
      </c>
      <c r="C3" s="3">
        <f t="shared" ref="C3:L3" si="0">SUM(C4:C5)</f>
        <v>1768</v>
      </c>
      <c r="D3" s="3">
        <f t="shared" si="0"/>
        <v>726</v>
      </c>
      <c r="E3" s="3">
        <f t="shared" si="0"/>
        <v>0</v>
      </c>
      <c r="F3" s="3">
        <f t="shared" si="0"/>
        <v>0</v>
      </c>
      <c r="G3" s="4">
        <f t="shared" si="0"/>
        <v>0</v>
      </c>
      <c r="H3" s="3">
        <f t="shared" si="0"/>
        <v>90</v>
      </c>
      <c r="I3" s="3">
        <f t="shared" si="0"/>
        <v>74</v>
      </c>
      <c r="J3" s="3">
        <f t="shared" si="0"/>
        <v>56</v>
      </c>
      <c r="K3" s="4">
        <f t="shared" si="0"/>
        <v>18</v>
      </c>
      <c r="L3" s="3">
        <f t="shared" si="0"/>
        <v>1</v>
      </c>
      <c r="M3" s="3">
        <f t="shared" ref="M3:S3" si="1">SUM(M4:M5)</f>
        <v>0</v>
      </c>
      <c r="N3" s="3">
        <f t="shared" si="1"/>
        <v>8</v>
      </c>
      <c r="O3" s="3">
        <f t="shared" si="1"/>
        <v>5</v>
      </c>
      <c r="P3" s="3">
        <f t="shared" si="1"/>
        <v>0</v>
      </c>
      <c r="Q3" s="3">
        <f t="shared" si="1"/>
        <v>0</v>
      </c>
      <c r="R3" s="3">
        <f t="shared" si="1"/>
        <v>4</v>
      </c>
      <c r="S3" s="3">
        <f t="shared" si="1"/>
        <v>0</v>
      </c>
      <c r="T3" s="4"/>
      <c r="U3" s="43">
        <f>IF(I3=0,"NA",J3/I3)</f>
        <v>0.7567567567567568</v>
      </c>
      <c r="V3" s="45">
        <f>IF(I3=0,"NA",K3/I3)</f>
        <v>0.24324324324324326</v>
      </c>
      <c r="W3" s="43">
        <f>+IF(L3=0,"NA",L3/I3)</f>
        <v>1.3513513513513514E-2</v>
      </c>
      <c r="X3" s="43">
        <f>+IF(I3=0,"NA",M3/I3)</f>
        <v>0</v>
      </c>
      <c r="Y3" s="43">
        <f>+IF(I3=0,"NA",N3/I3)</f>
        <v>0.10810810810810811</v>
      </c>
      <c r="Z3" s="43">
        <f>+IF(I3=0,"NA",O3/I3)</f>
        <v>6.7567567567567571E-2</v>
      </c>
      <c r="AA3" s="43">
        <f>+IF(I3=0,"NA",P3/I3)</f>
        <v>0</v>
      </c>
      <c r="AB3" s="43">
        <f>+IF(I3=0,"NA",Q3/I3)</f>
        <v>0</v>
      </c>
      <c r="AC3" s="297">
        <f>+IF(I3=0,"NA",R3/I3)</f>
        <v>5.4054054054054057E-2</v>
      </c>
      <c r="AD3" s="45">
        <f>+IF(I3=0,"NA",S3/I3)</f>
        <v>0</v>
      </c>
      <c r="AE3" s="146"/>
      <c r="AF3" s="85">
        <f>IF(C3=0,"NA",(H3/C3)*100000)</f>
        <v>5090.4977375565613</v>
      </c>
      <c r="AG3" s="167"/>
      <c r="AH3" s="85">
        <f>IF(C3=0,"NA",(I3/C3)*100000)</f>
        <v>4185.5203619909498</v>
      </c>
      <c r="AI3" s="167"/>
      <c r="AJ3" s="85">
        <f>IF(C3=0,"NA",(J3/C3)*100000)</f>
        <v>3167.420814479638</v>
      </c>
      <c r="AK3" s="166"/>
      <c r="AL3" s="119">
        <f>AM3*7</f>
        <v>1.4191780821917808</v>
      </c>
      <c r="AM3" s="120">
        <f>I3/365</f>
        <v>0.20273972602739726</v>
      </c>
      <c r="AN3" s="119">
        <f>AO3*7</f>
        <v>1.0739726027397261</v>
      </c>
      <c r="AO3" s="120">
        <f>J3/365</f>
        <v>0.15342465753424658</v>
      </c>
      <c r="AP3" s="447">
        <f>'Vital Stats'!Q41</f>
        <v>761.07034252473352</v>
      </c>
      <c r="AQ3" s="163"/>
    </row>
    <row r="4" spans="1:43" x14ac:dyDescent="0.25">
      <c r="B4" s="145" t="s">
        <v>29</v>
      </c>
      <c r="C4" s="7">
        <v>1042</v>
      </c>
      <c r="D4" s="8" t="s">
        <v>125</v>
      </c>
      <c r="E4" s="8" t="s">
        <v>125</v>
      </c>
      <c r="F4" s="8" t="s">
        <v>125</v>
      </c>
      <c r="G4" s="9" t="s">
        <v>125</v>
      </c>
      <c r="H4" s="7">
        <v>32</v>
      </c>
      <c r="I4" s="8">
        <v>26</v>
      </c>
      <c r="J4" s="8">
        <v>26</v>
      </c>
      <c r="K4" s="9">
        <v>0</v>
      </c>
      <c r="L4" s="7">
        <v>0</v>
      </c>
      <c r="M4" s="8">
        <v>0</v>
      </c>
      <c r="N4" s="8">
        <v>0</v>
      </c>
      <c r="O4" s="8">
        <v>0</v>
      </c>
      <c r="P4" s="8">
        <v>0</v>
      </c>
      <c r="Q4" s="8">
        <v>0</v>
      </c>
      <c r="R4" s="8">
        <v>0</v>
      </c>
      <c r="S4" s="205">
        <v>0</v>
      </c>
      <c r="T4" s="9"/>
      <c r="U4" s="40">
        <f>IF(I4=0,"NA",J4/I4)</f>
        <v>1</v>
      </c>
      <c r="V4" s="41">
        <f>IF(I4=0,"NA",K4/I4)</f>
        <v>0</v>
      </c>
      <c r="W4" s="42">
        <f>IF(I4=0,"NA",L4/I4)</f>
        <v>0</v>
      </c>
      <c r="X4" s="42">
        <f>IF(I4=0,"NA",M4/I4)</f>
        <v>0</v>
      </c>
      <c r="Y4" s="42">
        <f>IF(I4=0,"NA",N4/I4)</f>
        <v>0</v>
      </c>
      <c r="Z4" s="42">
        <f>IF(I4=0,"NA",O4/I4)</f>
        <v>0</v>
      </c>
      <c r="AA4" s="42">
        <f>IF(I4=0,"NA",P4/I4)</f>
        <v>0</v>
      </c>
      <c r="AB4" s="42">
        <f>IF(I4=0,"NA",Q4/I4)</f>
        <v>0</v>
      </c>
      <c r="AC4" s="298">
        <f>IF(I4=0,"NA",R4/I4)</f>
        <v>0</v>
      </c>
      <c r="AD4" s="44">
        <f>IF(I4=0,"NA",S4/I4)</f>
        <v>0</v>
      </c>
      <c r="AE4" s="147"/>
      <c r="AF4" s="8">
        <f>IF(C4=0,"NA",(H4/C4)*100000)</f>
        <v>3071.017274472169</v>
      </c>
      <c r="AG4" s="149"/>
      <c r="AH4" s="8">
        <f>IF(C4=0,"NA",(I4/C4)*100000)</f>
        <v>2495.2015355086369</v>
      </c>
      <c r="AI4" s="149"/>
      <c r="AJ4" s="8">
        <f>IF(C4=0,"NA",(J4/C4)*100000)</f>
        <v>2495.2015355086369</v>
      </c>
      <c r="AK4" s="151"/>
      <c r="AL4" s="116">
        <f>AM4*7</f>
        <v>0.99453551912568305</v>
      </c>
      <c r="AM4" s="117">
        <f>I4/_xlfn.DAYS("10 June 2016","10 December 2015")</f>
        <v>0.14207650273224043</v>
      </c>
      <c r="AN4" s="116">
        <f>AO4*7</f>
        <v>0.99453551912568305</v>
      </c>
      <c r="AO4" s="117">
        <f>J4/_xlfn.DAYS("10 June 2016","10 December 2015")</f>
        <v>0.14207650273224043</v>
      </c>
      <c r="AP4" s="448"/>
      <c r="AQ4" s="164"/>
    </row>
    <row r="5" spans="1:43" ht="60" x14ac:dyDescent="0.25">
      <c r="B5" s="145" t="s">
        <v>30</v>
      </c>
      <c r="C5" s="7">
        <f>SUM(D5:G5)</f>
        <v>726</v>
      </c>
      <c r="D5" s="8">
        <v>726</v>
      </c>
      <c r="E5" s="8">
        <v>0</v>
      </c>
      <c r="F5" s="8">
        <v>0</v>
      </c>
      <c r="G5" s="9">
        <v>0</v>
      </c>
      <c r="H5" s="7">
        <v>58</v>
      </c>
      <c r="I5" s="8">
        <v>48</v>
      </c>
      <c r="J5" s="8">
        <v>30</v>
      </c>
      <c r="K5" s="9">
        <v>18</v>
      </c>
      <c r="L5" s="7">
        <v>1</v>
      </c>
      <c r="M5" s="8">
        <v>0</v>
      </c>
      <c r="N5" s="8">
        <v>8</v>
      </c>
      <c r="O5" s="8">
        <v>5</v>
      </c>
      <c r="P5" s="8">
        <v>0</v>
      </c>
      <c r="Q5" s="8">
        <v>0</v>
      </c>
      <c r="R5" s="8">
        <v>4</v>
      </c>
      <c r="S5" s="205">
        <v>0</v>
      </c>
      <c r="T5" s="171" t="s">
        <v>127</v>
      </c>
      <c r="U5" s="40">
        <f>IF(I5=0,"NA",J5/I5)</f>
        <v>0.625</v>
      </c>
      <c r="V5" s="41">
        <f>IF(I5=0,"NA",K5/I5)</f>
        <v>0.375</v>
      </c>
      <c r="W5" s="42">
        <f>IF(I5=0,"NA",L5/I5)</f>
        <v>2.0833333333333332E-2</v>
      </c>
      <c r="X5" s="42">
        <f>IF(I5=0,"NA",M5/I5)</f>
        <v>0</v>
      </c>
      <c r="Y5" s="42">
        <f>IF(I5=0,"NA",N5/I5)</f>
        <v>0.16666666666666666</v>
      </c>
      <c r="Z5" s="42">
        <f>IF(I5=0,"NA",O5/I5)</f>
        <v>0.10416666666666667</v>
      </c>
      <c r="AA5" s="42">
        <f>IF(I5=0,"NA",P5/I5)</f>
        <v>0</v>
      </c>
      <c r="AB5" s="42">
        <f>IF(I5=0,"NA",Q5/I5)</f>
        <v>0</v>
      </c>
      <c r="AC5" s="298">
        <f>IF(I5=0,"NA",R5/I5)</f>
        <v>8.3333333333333329E-2</v>
      </c>
      <c r="AD5" s="44">
        <f>IF(I5=0,"NA",S5/I5)</f>
        <v>0</v>
      </c>
      <c r="AE5" s="147"/>
      <c r="AF5" s="8">
        <f>IF(C5=0,"NA",(H5/C5)*100000)</f>
        <v>7988.9807162534435</v>
      </c>
      <c r="AG5" s="149"/>
      <c r="AH5" s="8">
        <f>IF(C5=0,"NA",(I5/C5)*100000)</f>
        <v>6611.5702479338843</v>
      </c>
      <c r="AI5" s="149"/>
      <c r="AJ5" s="8">
        <f>IF(C5=0,"NA",(J5/C5)*100000)</f>
        <v>4132.2314049586776</v>
      </c>
      <c r="AK5" s="151"/>
      <c r="AL5" s="116">
        <f>AM5*7</f>
        <v>1.8360655737704918</v>
      </c>
      <c r="AM5" s="117">
        <f>I5/_xlfn.DAYS("10 December 2016","10 June 2016")</f>
        <v>0.26229508196721313</v>
      </c>
      <c r="AN5" s="116">
        <f>AO5*7</f>
        <v>1.1475409836065573</v>
      </c>
      <c r="AO5" s="117">
        <f>J5/_xlfn.DAYS("10 December 2016","10 June 2016")</f>
        <v>0.16393442622950818</v>
      </c>
      <c r="AP5" s="448"/>
      <c r="AQ5" s="164"/>
    </row>
    <row r="6" spans="1:43" x14ac:dyDescent="0.25">
      <c r="B6" s="79"/>
      <c r="C6" s="7"/>
      <c r="D6" s="8"/>
      <c r="E6" s="8"/>
      <c r="F6" s="8"/>
      <c r="G6" s="9"/>
      <c r="H6" s="7"/>
      <c r="I6" s="8"/>
      <c r="J6" s="8"/>
      <c r="K6" s="9"/>
      <c r="L6" s="7"/>
      <c r="M6" s="8"/>
      <c r="N6" s="8"/>
      <c r="O6" s="8"/>
      <c r="P6" s="8"/>
      <c r="Q6" s="8"/>
      <c r="R6" s="8"/>
      <c r="S6" s="205"/>
      <c r="T6" s="9"/>
      <c r="U6" s="40"/>
      <c r="V6" s="41"/>
      <c r="W6" s="7"/>
      <c r="X6" s="8"/>
      <c r="Y6" s="8"/>
      <c r="Z6" s="8"/>
      <c r="AA6" s="8"/>
      <c r="AB6" s="8"/>
      <c r="AC6" s="205"/>
      <c r="AD6" s="9"/>
      <c r="AE6" s="7"/>
      <c r="AF6" s="8"/>
      <c r="AG6" s="8"/>
      <c r="AH6" s="8"/>
      <c r="AI6" s="8"/>
      <c r="AJ6" s="8"/>
      <c r="AK6" s="10"/>
      <c r="AL6" s="116"/>
      <c r="AM6" s="117"/>
      <c r="AN6" s="116"/>
      <c r="AO6" s="117"/>
      <c r="AP6" s="448"/>
      <c r="AQ6" s="107"/>
    </row>
    <row r="7" spans="1:43" x14ac:dyDescent="0.25">
      <c r="A7" s="2" t="str">
        <f>IF(K7=SUM(L7:S7), " ","Error")</f>
        <v xml:space="preserve"> </v>
      </c>
      <c r="B7" s="80" t="s">
        <v>31</v>
      </c>
      <c r="C7" s="3">
        <f t="shared" ref="C7:L7" si="2">SUM(C8:C9)</f>
        <v>2006</v>
      </c>
      <c r="D7" s="3">
        <f t="shared" si="2"/>
        <v>2006</v>
      </c>
      <c r="E7" s="3">
        <f t="shared" si="2"/>
        <v>0</v>
      </c>
      <c r="F7" s="3">
        <f t="shared" si="2"/>
        <v>0</v>
      </c>
      <c r="G7" s="4">
        <f t="shared" si="2"/>
        <v>0</v>
      </c>
      <c r="H7" s="3">
        <f t="shared" si="2"/>
        <v>69</v>
      </c>
      <c r="I7" s="3">
        <f t="shared" si="2"/>
        <v>92</v>
      </c>
      <c r="J7" s="3">
        <f t="shared" si="2"/>
        <v>67</v>
      </c>
      <c r="K7" s="4">
        <f t="shared" si="2"/>
        <v>25</v>
      </c>
      <c r="L7" s="3">
        <f t="shared" si="2"/>
        <v>3</v>
      </c>
      <c r="M7" s="3">
        <f t="shared" ref="M7:S7" si="3">SUM(M8:M9)</f>
        <v>4</v>
      </c>
      <c r="N7" s="3">
        <f t="shared" si="3"/>
        <v>3</v>
      </c>
      <c r="O7" s="3">
        <f t="shared" si="3"/>
        <v>5</v>
      </c>
      <c r="P7" s="3">
        <f t="shared" si="3"/>
        <v>8</v>
      </c>
      <c r="Q7" s="3">
        <f t="shared" si="3"/>
        <v>0</v>
      </c>
      <c r="R7" s="3">
        <f t="shared" si="3"/>
        <v>2</v>
      </c>
      <c r="S7" s="3">
        <f t="shared" si="3"/>
        <v>0</v>
      </c>
      <c r="T7" s="11"/>
      <c r="U7" s="43">
        <f>IF(I7=0,"NA",J7/I7)</f>
        <v>0.72826086956521741</v>
      </c>
      <c r="V7" s="46">
        <f>IF(I7=0,"NA",K7/I7)</f>
        <v>0.27173913043478259</v>
      </c>
      <c r="W7" s="43">
        <f>+IF(L7=0,"NA",L7/I7)</f>
        <v>3.2608695652173912E-2</v>
      </c>
      <c r="X7" s="43">
        <f>+IF(I7=0,"NA",M7/I7)</f>
        <v>4.3478260869565216E-2</v>
      </c>
      <c r="Y7" s="43">
        <f>+IF(I7=0,"NA",N7/I7)</f>
        <v>3.2608695652173912E-2</v>
      </c>
      <c r="Z7" s="43">
        <f>+IF(I7=0,"NA",O7/I7)</f>
        <v>5.434782608695652E-2</v>
      </c>
      <c r="AA7" s="43">
        <f>+IF(I7=0,"NA",P7/I7)</f>
        <v>8.6956521739130432E-2</v>
      </c>
      <c r="AB7" s="43">
        <f>+IF(I7=0,"NA",Q7/I7)</f>
        <v>0</v>
      </c>
      <c r="AC7" s="297">
        <f>+IF(I7=0,"NA",R7/I7)</f>
        <v>2.1739130434782608E-2</v>
      </c>
      <c r="AD7" s="45">
        <f>+IF(I7=0,"NA",S7/I7)</f>
        <v>0</v>
      </c>
      <c r="AE7" s="146"/>
      <c r="AF7" s="5">
        <f>IF(C7=0,"NA",(H7/C7)*100000)</f>
        <v>3439.6809571286144</v>
      </c>
      <c r="AG7" s="148"/>
      <c r="AH7" s="5">
        <f>IF(C7=0,"NA",(I7/C7)*100000)</f>
        <v>4586.2412761714859</v>
      </c>
      <c r="AI7" s="148"/>
      <c r="AJ7" s="5">
        <f>IF(C7=0,"NA",(J7/C7)*100000)</f>
        <v>3339.9800598205379</v>
      </c>
      <c r="AK7" s="150"/>
      <c r="AL7" s="121">
        <f>AM7*7</f>
        <v>1.7643835616438357</v>
      </c>
      <c r="AM7" s="118">
        <f>I7/_xlfn.DAYS("10 December 2017","10 December 2016")</f>
        <v>0.25205479452054796</v>
      </c>
      <c r="AN7" s="122">
        <f>AO7*7</f>
        <v>1.284931506849315</v>
      </c>
      <c r="AO7" s="118">
        <f>J7/_xlfn.DAYS("10 December 2017","10 December 2016")</f>
        <v>0.18356164383561643</v>
      </c>
      <c r="AP7" s="449">
        <f>'Vital Stats'!Q41</f>
        <v>761.07034252473352</v>
      </c>
      <c r="AQ7" s="165"/>
    </row>
    <row r="8" spans="1:43" x14ac:dyDescent="0.25">
      <c r="B8" s="144" t="s">
        <v>32</v>
      </c>
      <c r="C8" s="7">
        <f>SUM(D8:G8)</f>
        <v>1270</v>
      </c>
      <c r="D8" s="8">
        <v>1270</v>
      </c>
      <c r="E8" s="8">
        <v>0</v>
      </c>
      <c r="F8" s="8">
        <v>0</v>
      </c>
      <c r="G8" s="9">
        <v>0</v>
      </c>
      <c r="H8" s="7">
        <v>31</v>
      </c>
      <c r="I8" s="8">
        <v>41</v>
      </c>
      <c r="J8" s="8">
        <v>28</v>
      </c>
      <c r="K8" s="9">
        <v>13</v>
      </c>
      <c r="L8" s="7">
        <v>0</v>
      </c>
      <c r="M8" s="8">
        <v>1</v>
      </c>
      <c r="N8" s="8">
        <v>1</v>
      </c>
      <c r="O8" s="8">
        <v>4</v>
      </c>
      <c r="P8" s="8">
        <v>5</v>
      </c>
      <c r="Q8" s="8">
        <v>0</v>
      </c>
      <c r="R8" s="8">
        <v>2</v>
      </c>
      <c r="S8" s="205">
        <v>0</v>
      </c>
      <c r="T8" s="172" t="s">
        <v>126</v>
      </c>
      <c r="U8" s="40">
        <f>IF(I8=0,"NA",J8/I8)</f>
        <v>0.68292682926829273</v>
      </c>
      <c r="V8" s="41">
        <f>IF(I8=0,"NA",K8/I8)</f>
        <v>0.31707317073170732</v>
      </c>
      <c r="W8" s="42">
        <f>IF(I8=0,"NA",L8/I8)</f>
        <v>0</v>
      </c>
      <c r="X8" s="42">
        <f>IF(I8=0,"NA",M8/I8)</f>
        <v>2.4390243902439025E-2</v>
      </c>
      <c r="Y8" s="42">
        <f>IF(I8=0,"NA",N8/I8)</f>
        <v>2.4390243902439025E-2</v>
      </c>
      <c r="Z8" s="42">
        <f>IF(I8=0,"NA",O8/I8)</f>
        <v>9.7560975609756101E-2</v>
      </c>
      <c r="AA8" s="42">
        <f>IF(I8=0,"NA",P8/I8)</f>
        <v>0.12195121951219512</v>
      </c>
      <c r="AB8" s="42">
        <f>IF(I8=0,"NA",Q8/I8)</f>
        <v>0</v>
      </c>
      <c r="AC8" s="298">
        <f>IF(I8=0,"NA",R8/I8)</f>
        <v>4.878048780487805E-2</v>
      </c>
      <c r="AD8" s="44">
        <f>IF(I8=0,"NA",S8/I8)</f>
        <v>0</v>
      </c>
      <c r="AE8" s="147"/>
      <c r="AF8" s="8">
        <f>IF(C8=0,"NA",(H8/C8)*100000)</f>
        <v>2440.9448818897636</v>
      </c>
      <c r="AG8" s="149"/>
      <c r="AH8" s="8">
        <f>IF(C8=0,"NA",(I8/C8)*100000)</f>
        <v>3228.3464566929133</v>
      </c>
      <c r="AI8" s="149"/>
      <c r="AJ8" s="8">
        <f>IF(C8=0,"NA",(J8/C8)*100000)</f>
        <v>2204.7244094488187</v>
      </c>
      <c r="AK8" s="151"/>
      <c r="AL8" s="116">
        <f>AM8*7</f>
        <v>1.5769230769230769</v>
      </c>
      <c r="AM8" s="117">
        <f>I8/_xlfn.DAYS("10 June 2017","10 December 2016")</f>
        <v>0.22527472527472528</v>
      </c>
      <c r="AN8" s="116">
        <f>AO8*7</f>
        <v>1.0769230769230771</v>
      </c>
      <c r="AO8" s="117">
        <f>J8/_xlfn.DAYS("10 June 2017","10 December 2016")</f>
        <v>0.15384615384615385</v>
      </c>
      <c r="AP8" s="448"/>
      <c r="AQ8" s="164"/>
    </row>
    <row r="9" spans="1:43" x14ac:dyDescent="0.25">
      <c r="B9" s="144" t="s">
        <v>33</v>
      </c>
      <c r="C9" s="7">
        <f>SUM(D9:G9)</f>
        <v>736</v>
      </c>
      <c r="D9" s="8">
        <v>736</v>
      </c>
      <c r="E9" s="8">
        <v>0</v>
      </c>
      <c r="F9" s="8">
        <v>0</v>
      </c>
      <c r="G9" s="9">
        <v>0</v>
      </c>
      <c r="H9" s="7">
        <v>38</v>
      </c>
      <c r="I9" s="8">
        <v>51</v>
      </c>
      <c r="J9" s="8">
        <v>39</v>
      </c>
      <c r="K9" s="9">
        <v>12</v>
      </c>
      <c r="L9" s="7">
        <v>3</v>
      </c>
      <c r="M9" s="8">
        <v>3</v>
      </c>
      <c r="N9" s="8">
        <v>2</v>
      </c>
      <c r="O9" s="8">
        <v>1</v>
      </c>
      <c r="P9" s="8">
        <v>3</v>
      </c>
      <c r="Q9" s="8">
        <v>0</v>
      </c>
      <c r="R9" s="8">
        <v>0</v>
      </c>
      <c r="S9" s="205">
        <v>0</v>
      </c>
      <c r="T9" s="9"/>
      <c r="U9" s="40">
        <f>IF(I9=0,"NA",J9/I9)</f>
        <v>0.76470588235294112</v>
      </c>
      <c r="V9" s="41">
        <f>IF(I9=0,"NA",K9/I9)</f>
        <v>0.23529411764705882</v>
      </c>
      <c r="W9" s="42">
        <f>IF(I9=0,"NA",L9/I9)</f>
        <v>5.8823529411764705E-2</v>
      </c>
      <c r="X9" s="42">
        <f>IF(I9=0,"NA",M9/I9)</f>
        <v>5.8823529411764705E-2</v>
      </c>
      <c r="Y9" s="42">
        <f>IF(I9=0,"NA",N9/I9)</f>
        <v>3.9215686274509803E-2</v>
      </c>
      <c r="Z9" s="42">
        <f>IF(I9=0,"NA",O9/I9)</f>
        <v>1.9607843137254902E-2</v>
      </c>
      <c r="AA9" s="42">
        <f>IF(I9=0,"NA",P9/I9)</f>
        <v>5.8823529411764705E-2</v>
      </c>
      <c r="AB9" s="42">
        <f>IF(I9=0,"NA",Q9/I9)</f>
        <v>0</v>
      </c>
      <c r="AC9" s="298">
        <f>IF(I9=0,"NA",R9/I9)</f>
        <v>0</v>
      </c>
      <c r="AD9" s="44">
        <f>IF(I9=0,"NA",S9/I9)</f>
        <v>0</v>
      </c>
      <c r="AE9" s="147"/>
      <c r="AF9" s="8">
        <f>IF(C9=0,"NA",(H9/C9)*100000)</f>
        <v>5163.04347826087</v>
      </c>
      <c r="AG9" s="149"/>
      <c r="AH9" s="8">
        <f>IF(C9=0,"NA",(I9/C9)*100000)</f>
        <v>6929.347826086957</v>
      </c>
      <c r="AI9" s="149"/>
      <c r="AJ9" s="8">
        <f>IF(C9=0,"NA",(J9/C9)*100000)</f>
        <v>5298.913043478261</v>
      </c>
      <c r="AK9" s="151"/>
      <c r="AL9" s="116">
        <f>AM9*7</f>
        <v>1.9508196721311473</v>
      </c>
      <c r="AM9" s="117">
        <f>I9/_xlfn.DAYS("10 December 2017","10 June 2017")</f>
        <v>0.27868852459016391</v>
      </c>
      <c r="AN9" s="116">
        <f>AO9*7</f>
        <v>1.4918032786885245</v>
      </c>
      <c r="AO9" s="117">
        <f>J9/_xlfn.DAYS("10 December 2017","10 June 2017")</f>
        <v>0.21311475409836064</v>
      </c>
      <c r="AP9" s="448"/>
      <c r="AQ9" s="164"/>
    </row>
    <row r="10" spans="1:43" x14ac:dyDescent="0.25">
      <c r="C10" s="7"/>
      <c r="D10" s="8"/>
      <c r="E10" s="8"/>
      <c r="F10" s="8"/>
      <c r="G10" s="9"/>
      <c r="H10" s="7"/>
      <c r="I10" s="8"/>
      <c r="J10" s="8"/>
      <c r="K10" s="9"/>
      <c r="L10" s="7"/>
      <c r="M10" s="8"/>
      <c r="N10" s="8"/>
      <c r="O10" s="8"/>
      <c r="P10" s="8"/>
      <c r="Q10" s="8"/>
      <c r="R10" s="8"/>
      <c r="S10" s="205"/>
      <c r="T10" s="9"/>
      <c r="U10" s="8"/>
      <c r="V10" s="9"/>
      <c r="W10" s="7"/>
      <c r="X10" s="8"/>
      <c r="Y10" s="8"/>
      <c r="Z10" s="8"/>
      <c r="AA10" s="8"/>
      <c r="AB10" s="8"/>
      <c r="AC10" s="205"/>
      <c r="AD10" s="9"/>
      <c r="AE10" s="7"/>
      <c r="AF10" s="8"/>
      <c r="AG10" s="8"/>
      <c r="AH10" s="8"/>
      <c r="AI10" s="8"/>
      <c r="AJ10" s="8"/>
      <c r="AK10" s="10"/>
      <c r="AL10" s="113"/>
      <c r="AM10" s="14"/>
      <c r="AN10" s="113"/>
      <c r="AO10" s="14"/>
      <c r="AP10" s="105"/>
      <c r="AQ10" s="109"/>
    </row>
    <row r="11" spans="1:43" x14ac:dyDescent="0.25">
      <c r="C11" s="7"/>
      <c r="D11" s="8"/>
      <c r="E11" s="8"/>
      <c r="F11" s="8"/>
      <c r="G11" s="9"/>
      <c r="H11" s="7"/>
      <c r="I11" s="8"/>
      <c r="J11" s="8"/>
      <c r="K11" s="9"/>
      <c r="L11" s="7"/>
      <c r="M11" s="8"/>
      <c r="N11" s="8"/>
      <c r="O11" s="8"/>
      <c r="P11" s="8"/>
      <c r="Q11" s="8"/>
      <c r="R11" s="8"/>
      <c r="S11" s="205"/>
      <c r="T11" s="9"/>
      <c r="U11" s="8"/>
      <c r="V11" s="9"/>
      <c r="W11" s="7"/>
      <c r="X11" s="8"/>
      <c r="Y11" s="8"/>
      <c r="Z11" s="8"/>
      <c r="AA11" s="8"/>
      <c r="AB11" s="8"/>
      <c r="AC11" s="205"/>
      <c r="AD11" s="9"/>
      <c r="AE11" s="7"/>
      <c r="AF11" s="8"/>
      <c r="AG11" s="8"/>
      <c r="AH11" s="8"/>
      <c r="AI11" s="8"/>
      <c r="AJ11" s="8"/>
      <c r="AK11" s="10"/>
      <c r="AL11" s="113"/>
      <c r="AM11" s="14"/>
      <c r="AN11" s="113"/>
      <c r="AO11" s="14"/>
      <c r="AP11" s="105"/>
      <c r="AQ11" s="109"/>
    </row>
    <row r="12" spans="1:43" x14ac:dyDescent="0.25">
      <c r="C12" s="7"/>
      <c r="D12" s="8"/>
      <c r="E12" s="8"/>
      <c r="F12" s="8"/>
      <c r="G12" s="9"/>
      <c r="H12" s="7"/>
      <c r="I12" s="8"/>
      <c r="J12" s="8"/>
      <c r="K12" s="9"/>
      <c r="L12" s="7"/>
      <c r="M12" s="8"/>
      <c r="N12" s="8"/>
      <c r="O12" s="8"/>
      <c r="P12" s="8"/>
      <c r="Q12" s="8"/>
      <c r="R12" s="8"/>
      <c r="S12" s="205"/>
      <c r="T12" s="9"/>
      <c r="U12" s="8"/>
      <c r="V12" s="9"/>
      <c r="W12" s="7"/>
      <c r="X12" s="8"/>
      <c r="Y12" s="8"/>
      <c r="Z12" s="8"/>
      <c r="AA12" s="8"/>
      <c r="AB12" s="8"/>
      <c r="AC12" s="205"/>
      <c r="AD12" s="9"/>
      <c r="AE12" s="7"/>
      <c r="AF12" s="8"/>
      <c r="AG12" s="8"/>
      <c r="AH12" s="8"/>
      <c r="AI12" s="8"/>
      <c r="AJ12" s="8"/>
      <c r="AK12" s="10"/>
      <c r="AL12" s="113"/>
      <c r="AM12" s="14"/>
      <c r="AN12" s="113"/>
      <c r="AO12" s="14"/>
      <c r="AP12" s="105"/>
      <c r="AQ12" s="109"/>
    </row>
    <row r="13" spans="1:43" x14ac:dyDescent="0.25">
      <c r="C13" s="7"/>
      <c r="D13" s="8"/>
      <c r="E13" s="8"/>
      <c r="F13" s="8"/>
      <c r="G13" s="9"/>
      <c r="H13" s="7"/>
      <c r="I13" s="8"/>
      <c r="J13" s="8"/>
      <c r="K13" s="9"/>
      <c r="L13" s="7"/>
      <c r="M13" s="8"/>
      <c r="N13" s="8"/>
      <c r="O13" s="8"/>
      <c r="P13" s="8"/>
      <c r="Q13" s="8"/>
      <c r="R13" s="8"/>
      <c r="S13" s="205"/>
      <c r="T13" s="9"/>
      <c r="U13" s="8"/>
      <c r="V13" s="9"/>
      <c r="W13" s="7"/>
      <c r="X13" s="8"/>
      <c r="Y13" s="8"/>
      <c r="Z13" s="8"/>
      <c r="AA13" s="8"/>
      <c r="AB13" s="8"/>
      <c r="AC13" s="205"/>
      <c r="AD13" s="9"/>
      <c r="AE13" s="7"/>
      <c r="AF13" s="8"/>
      <c r="AG13" s="8"/>
      <c r="AH13" s="8"/>
      <c r="AI13" s="8"/>
      <c r="AJ13" s="8"/>
      <c r="AK13" s="10"/>
      <c r="AL13" s="113"/>
      <c r="AM13" s="14"/>
      <c r="AN13" s="113"/>
      <c r="AO13" s="14"/>
      <c r="AP13" s="105"/>
      <c r="AQ13" s="109"/>
    </row>
    <row r="14" spans="1:43" x14ac:dyDescent="0.25">
      <c r="C14" s="7"/>
      <c r="D14" s="8"/>
      <c r="E14" s="8"/>
      <c r="F14" s="8"/>
      <c r="G14" s="9"/>
      <c r="H14" s="7"/>
      <c r="I14" s="8"/>
      <c r="J14" s="8"/>
      <c r="K14" s="9"/>
      <c r="L14" s="7"/>
      <c r="M14" s="8"/>
      <c r="N14" s="8"/>
      <c r="O14" s="8"/>
      <c r="P14" s="8"/>
      <c r="Q14" s="8"/>
      <c r="R14" s="8"/>
      <c r="S14" s="205"/>
      <c r="T14" s="9"/>
      <c r="U14" s="8"/>
      <c r="V14" s="9"/>
      <c r="W14" s="7"/>
      <c r="X14" s="8"/>
      <c r="Y14" s="8"/>
      <c r="Z14" s="8"/>
      <c r="AA14" s="8"/>
      <c r="AB14" s="8"/>
      <c r="AC14" s="205"/>
      <c r="AD14" s="9"/>
      <c r="AE14" s="7"/>
      <c r="AF14" s="8"/>
      <c r="AG14" s="8"/>
      <c r="AH14" s="8"/>
      <c r="AI14" s="8"/>
      <c r="AJ14" s="8"/>
      <c r="AK14" s="10"/>
      <c r="AL14" s="113"/>
      <c r="AM14" s="14"/>
      <c r="AN14" s="113"/>
      <c r="AO14" s="14"/>
      <c r="AP14" s="105"/>
      <c r="AQ14" s="109"/>
    </row>
    <row r="15" spans="1:43" x14ac:dyDescent="0.25">
      <c r="C15" s="7"/>
      <c r="D15" s="8"/>
      <c r="E15" s="8"/>
      <c r="F15" s="8"/>
      <c r="G15" s="9"/>
      <c r="H15" s="7"/>
      <c r="I15" s="8"/>
      <c r="J15" s="8"/>
      <c r="K15" s="9"/>
      <c r="L15" s="7"/>
      <c r="M15" s="8"/>
      <c r="N15" s="8"/>
      <c r="O15" s="8"/>
      <c r="P15" s="8"/>
      <c r="Q15" s="8"/>
      <c r="R15" s="8"/>
      <c r="S15" s="205"/>
      <c r="T15" s="9"/>
      <c r="U15" s="8"/>
      <c r="V15" s="9"/>
      <c r="W15" s="7"/>
      <c r="X15" s="8"/>
      <c r="Y15" s="8"/>
      <c r="Z15" s="8"/>
      <c r="AA15" s="8"/>
      <c r="AB15" s="8"/>
      <c r="AC15" s="205"/>
      <c r="AD15" s="9"/>
      <c r="AE15" s="7"/>
      <c r="AF15" s="8"/>
      <c r="AG15" s="8"/>
      <c r="AH15" s="8"/>
      <c r="AI15" s="8"/>
      <c r="AJ15" s="8"/>
      <c r="AK15" s="10"/>
      <c r="AL15" s="113"/>
      <c r="AM15" s="14"/>
      <c r="AN15" s="113"/>
      <c r="AO15" s="14"/>
      <c r="AP15" s="105"/>
      <c r="AQ15" s="109"/>
    </row>
    <row r="16" spans="1:43" x14ac:dyDescent="0.25">
      <c r="C16" s="7"/>
      <c r="D16" s="8"/>
      <c r="E16" s="8"/>
      <c r="F16" s="8"/>
      <c r="G16" s="9"/>
      <c r="H16" s="7"/>
      <c r="I16" s="8"/>
      <c r="J16" s="8"/>
      <c r="K16" s="9"/>
      <c r="L16" s="7"/>
      <c r="M16" s="8"/>
      <c r="N16" s="8"/>
      <c r="O16" s="8"/>
      <c r="P16" s="8"/>
      <c r="Q16" s="8"/>
      <c r="R16" s="8"/>
      <c r="S16" s="205"/>
      <c r="T16" s="9"/>
      <c r="U16" s="8"/>
      <c r="V16" s="9"/>
      <c r="W16" s="7"/>
      <c r="X16" s="8"/>
      <c r="Y16" s="8"/>
      <c r="Z16" s="8"/>
      <c r="AA16" s="8"/>
      <c r="AB16" s="8"/>
      <c r="AC16" s="205"/>
      <c r="AD16" s="9"/>
      <c r="AE16" s="7"/>
      <c r="AF16" s="8"/>
      <c r="AG16" s="8"/>
      <c r="AH16" s="8"/>
      <c r="AI16" s="8"/>
      <c r="AJ16" s="8"/>
      <c r="AK16" s="10"/>
      <c r="AL16" s="113"/>
      <c r="AM16" s="14"/>
      <c r="AN16" s="113"/>
      <c r="AO16" s="14"/>
      <c r="AP16" s="105"/>
      <c r="AQ16" s="109"/>
    </row>
    <row r="17" spans="3:43" x14ac:dyDescent="0.25">
      <c r="C17" s="7"/>
      <c r="D17" s="8"/>
      <c r="E17" s="8"/>
      <c r="F17" s="8"/>
      <c r="G17" s="9"/>
      <c r="H17" s="7"/>
      <c r="I17" s="8"/>
      <c r="J17" s="8"/>
      <c r="K17" s="9"/>
      <c r="L17" s="7"/>
      <c r="M17" s="8"/>
      <c r="N17" s="8"/>
      <c r="O17" s="8"/>
      <c r="P17" s="8"/>
      <c r="Q17" s="8"/>
      <c r="R17" s="8"/>
      <c r="S17" s="205"/>
      <c r="T17" s="9"/>
      <c r="U17" s="8"/>
      <c r="V17" s="9"/>
      <c r="W17" s="7"/>
      <c r="X17" s="8"/>
      <c r="Y17" s="8"/>
      <c r="Z17" s="8"/>
      <c r="AA17" s="8"/>
      <c r="AB17" s="8"/>
      <c r="AC17" s="205"/>
      <c r="AD17" s="9"/>
      <c r="AE17" s="7"/>
      <c r="AF17" s="8"/>
      <c r="AG17" s="8"/>
      <c r="AH17" s="8"/>
      <c r="AI17" s="8"/>
      <c r="AJ17" s="8"/>
      <c r="AK17" s="10"/>
      <c r="AL17" s="113"/>
      <c r="AM17" s="14"/>
      <c r="AN17" s="113"/>
      <c r="AO17" s="14"/>
      <c r="AP17" s="105"/>
      <c r="AQ17" s="109"/>
    </row>
    <row r="18" spans="3:43" x14ac:dyDescent="0.25">
      <c r="C18" s="7"/>
      <c r="D18" s="8"/>
      <c r="E18" s="8"/>
      <c r="F18" s="8"/>
      <c r="G18" s="9"/>
      <c r="H18" s="7"/>
      <c r="I18" s="8"/>
      <c r="J18" s="8"/>
      <c r="K18" s="9"/>
      <c r="L18" s="7"/>
      <c r="M18" s="8"/>
      <c r="N18" s="8"/>
      <c r="O18" s="8"/>
      <c r="P18" s="8"/>
      <c r="Q18" s="8"/>
      <c r="R18" s="8"/>
      <c r="S18" s="205"/>
      <c r="T18" s="9"/>
      <c r="U18" s="8"/>
      <c r="V18" s="9"/>
      <c r="W18" s="7"/>
      <c r="X18" s="8"/>
      <c r="Y18" s="8"/>
      <c r="Z18" s="8"/>
      <c r="AA18" s="8"/>
      <c r="AB18" s="8"/>
      <c r="AC18" s="205"/>
      <c r="AD18" s="9"/>
      <c r="AE18" s="7"/>
      <c r="AF18" s="8"/>
      <c r="AG18" s="8"/>
      <c r="AH18" s="8"/>
      <c r="AI18" s="8"/>
      <c r="AJ18" s="8"/>
      <c r="AK18" s="10"/>
      <c r="AL18" s="113"/>
      <c r="AM18" s="14"/>
      <c r="AN18" s="113"/>
      <c r="AO18" s="14"/>
      <c r="AP18" s="105"/>
      <c r="AQ18" s="109"/>
    </row>
    <row r="19" spans="3:43" x14ac:dyDescent="0.25">
      <c r="C19" s="7"/>
      <c r="D19" s="8"/>
      <c r="E19" s="8"/>
      <c r="F19" s="8"/>
      <c r="G19" s="9"/>
      <c r="H19" s="7"/>
      <c r="I19" s="8"/>
      <c r="J19" s="8"/>
      <c r="K19" s="9"/>
      <c r="L19" s="7"/>
      <c r="M19" s="8"/>
      <c r="N19" s="8"/>
      <c r="O19" s="8"/>
      <c r="P19" s="8"/>
      <c r="Q19" s="8"/>
      <c r="R19" s="8"/>
      <c r="S19" s="205"/>
      <c r="T19" s="9"/>
      <c r="U19" s="8"/>
      <c r="V19" s="9"/>
      <c r="W19" s="7"/>
      <c r="X19" s="8"/>
      <c r="Y19" s="8"/>
      <c r="Z19" s="8"/>
      <c r="AA19" s="8"/>
      <c r="AB19" s="8"/>
      <c r="AC19" s="205"/>
      <c r="AD19" s="9"/>
      <c r="AE19" s="7"/>
      <c r="AF19" s="8"/>
      <c r="AG19" s="8"/>
      <c r="AH19" s="8"/>
      <c r="AI19" s="8"/>
      <c r="AJ19" s="8"/>
      <c r="AK19" s="10"/>
      <c r="AL19" s="113"/>
      <c r="AM19" s="14"/>
      <c r="AN19" s="113"/>
      <c r="AO19" s="14"/>
      <c r="AP19" s="105"/>
      <c r="AQ19" s="109"/>
    </row>
    <row r="20" spans="3:43" x14ac:dyDescent="0.25">
      <c r="C20" s="7"/>
      <c r="D20" s="8"/>
      <c r="E20" s="8"/>
      <c r="F20" s="8"/>
      <c r="G20" s="9"/>
      <c r="H20" s="7"/>
      <c r="I20" s="8"/>
      <c r="J20" s="8"/>
      <c r="K20" s="9"/>
      <c r="L20" s="7"/>
      <c r="M20" s="8"/>
      <c r="N20" s="8"/>
      <c r="O20" s="8"/>
      <c r="P20" s="8"/>
      <c r="Q20" s="8"/>
      <c r="R20" s="8"/>
      <c r="S20" s="205"/>
      <c r="T20" s="9"/>
      <c r="U20" s="8"/>
      <c r="V20" s="9"/>
      <c r="W20" s="7"/>
      <c r="X20" s="8"/>
      <c r="Y20" s="8"/>
      <c r="Z20" s="8"/>
      <c r="AA20" s="8"/>
      <c r="AB20" s="8"/>
      <c r="AC20" s="205"/>
      <c r="AD20" s="9"/>
      <c r="AE20" s="7"/>
      <c r="AF20" s="8"/>
      <c r="AG20" s="8"/>
      <c r="AH20" s="8"/>
      <c r="AI20" s="8"/>
      <c r="AJ20" s="8"/>
      <c r="AK20" s="10"/>
      <c r="AL20" s="113"/>
      <c r="AM20" s="14"/>
      <c r="AN20" s="113"/>
      <c r="AO20" s="14"/>
      <c r="AP20" s="105"/>
      <c r="AQ20" s="109"/>
    </row>
    <row r="21" spans="3:43" x14ac:dyDescent="0.25">
      <c r="C21" s="7"/>
      <c r="D21" s="8"/>
      <c r="E21" s="8"/>
      <c r="F21" s="8"/>
      <c r="G21" s="9"/>
      <c r="H21" s="7"/>
      <c r="I21" s="8"/>
      <c r="J21" s="8"/>
      <c r="K21" s="9"/>
      <c r="L21" s="7"/>
      <c r="M21" s="8"/>
      <c r="N21" s="8"/>
      <c r="O21" s="8"/>
      <c r="P21" s="8"/>
      <c r="Q21" s="8"/>
      <c r="R21" s="8"/>
      <c r="S21" s="205"/>
      <c r="T21" s="9"/>
      <c r="U21" s="8"/>
      <c r="V21" s="9"/>
      <c r="W21" s="7"/>
      <c r="X21" s="8"/>
      <c r="Y21" s="8"/>
      <c r="Z21" s="8"/>
      <c r="AA21" s="8"/>
      <c r="AB21" s="8"/>
      <c r="AC21" s="205"/>
      <c r="AD21" s="9"/>
      <c r="AE21" s="7"/>
      <c r="AF21" s="8"/>
      <c r="AG21" s="8"/>
      <c r="AH21" s="8"/>
      <c r="AI21" s="8"/>
      <c r="AJ21" s="8"/>
      <c r="AK21" s="10"/>
      <c r="AL21" s="113"/>
      <c r="AM21" s="14"/>
      <c r="AN21" s="113"/>
      <c r="AO21" s="14"/>
      <c r="AP21" s="105"/>
      <c r="AQ21" s="109"/>
    </row>
    <row r="22" spans="3:43" x14ac:dyDescent="0.25">
      <c r="C22" s="7"/>
      <c r="D22" s="8"/>
      <c r="E22" s="8"/>
      <c r="F22" s="8"/>
      <c r="G22" s="9"/>
      <c r="H22" s="7"/>
      <c r="I22" s="8"/>
      <c r="J22" s="8"/>
      <c r="K22" s="9"/>
      <c r="L22" s="7"/>
      <c r="M22" s="8"/>
      <c r="N22" s="8"/>
      <c r="O22" s="8"/>
      <c r="P22" s="8"/>
      <c r="Q22" s="8"/>
      <c r="R22" s="8"/>
      <c r="S22" s="205"/>
      <c r="T22" s="9"/>
      <c r="U22" s="8"/>
      <c r="V22" s="9"/>
      <c r="W22" s="7"/>
      <c r="X22" s="8"/>
      <c r="Y22" s="8"/>
      <c r="Z22" s="8"/>
      <c r="AA22" s="8"/>
      <c r="AB22" s="8"/>
      <c r="AC22" s="205"/>
      <c r="AD22" s="9"/>
      <c r="AE22" s="7"/>
      <c r="AF22" s="8"/>
      <c r="AG22" s="8"/>
      <c r="AH22" s="8"/>
      <c r="AI22" s="8"/>
      <c r="AJ22" s="8"/>
      <c r="AK22" s="10"/>
      <c r="AL22" s="113"/>
      <c r="AM22" s="14"/>
      <c r="AN22" s="113"/>
      <c r="AO22" s="14"/>
      <c r="AP22" s="105"/>
      <c r="AQ22" s="109"/>
    </row>
    <row r="23" spans="3:43" x14ac:dyDescent="0.25">
      <c r="C23" s="7"/>
      <c r="D23" s="8"/>
      <c r="E23" s="8"/>
      <c r="F23" s="8"/>
      <c r="G23" s="9"/>
      <c r="H23" s="7"/>
      <c r="I23" s="8"/>
      <c r="J23" s="8"/>
      <c r="K23" s="9"/>
      <c r="L23" s="7"/>
      <c r="M23" s="8"/>
      <c r="N23" s="8"/>
      <c r="O23" s="8"/>
      <c r="P23" s="8"/>
      <c r="Q23" s="8"/>
      <c r="R23" s="8"/>
      <c r="S23" s="205"/>
      <c r="T23" s="9"/>
      <c r="U23" s="8"/>
      <c r="V23" s="9"/>
      <c r="W23" s="7"/>
      <c r="X23" s="8"/>
      <c r="Y23" s="8"/>
      <c r="Z23" s="8"/>
      <c r="AA23" s="8"/>
      <c r="AB23" s="8"/>
      <c r="AC23" s="205"/>
      <c r="AD23" s="9"/>
      <c r="AE23" s="7"/>
      <c r="AF23" s="8"/>
      <c r="AG23" s="8"/>
      <c r="AH23" s="8"/>
      <c r="AI23" s="8"/>
      <c r="AJ23" s="8"/>
      <c r="AK23" s="10"/>
      <c r="AL23" s="113"/>
      <c r="AM23" s="14"/>
      <c r="AN23" s="113"/>
      <c r="AO23" s="14"/>
      <c r="AP23" s="105"/>
      <c r="AQ23" s="109"/>
    </row>
    <row r="24" spans="3:43" x14ac:dyDescent="0.25">
      <c r="C24" s="7"/>
      <c r="D24" s="8"/>
      <c r="E24" s="8"/>
      <c r="F24" s="8"/>
      <c r="G24" s="9"/>
      <c r="H24" s="7"/>
      <c r="I24" s="8"/>
      <c r="J24" s="8"/>
      <c r="K24" s="9"/>
      <c r="L24" s="7"/>
      <c r="M24" s="8"/>
      <c r="N24" s="8"/>
      <c r="O24" s="8"/>
      <c r="P24" s="8"/>
      <c r="Q24" s="8"/>
      <c r="R24" s="8"/>
      <c r="S24" s="205"/>
      <c r="T24" s="9"/>
      <c r="U24" s="8"/>
      <c r="V24" s="9"/>
      <c r="W24" s="7"/>
      <c r="X24" s="8"/>
      <c r="Y24" s="8"/>
      <c r="Z24" s="8"/>
      <c r="AA24" s="8"/>
      <c r="AB24" s="8"/>
      <c r="AC24" s="205"/>
      <c r="AD24" s="9"/>
      <c r="AE24" s="7"/>
      <c r="AF24" s="8"/>
      <c r="AG24" s="8"/>
      <c r="AH24" s="8"/>
      <c r="AI24" s="8"/>
      <c r="AJ24" s="8"/>
      <c r="AK24" s="10"/>
      <c r="AL24" s="113"/>
      <c r="AM24" s="14"/>
      <c r="AN24" s="113"/>
      <c r="AO24" s="14"/>
      <c r="AP24" s="105"/>
      <c r="AQ24" s="109"/>
    </row>
    <row r="25" spans="3:43" x14ac:dyDescent="0.25">
      <c r="C25" s="7"/>
      <c r="D25" s="8"/>
      <c r="E25" s="8"/>
      <c r="F25" s="8"/>
      <c r="G25" s="9"/>
      <c r="H25" s="7"/>
      <c r="I25" s="8"/>
      <c r="J25" s="8"/>
      <c r="K25" s="9"/>
      <c r="L25" s="7"/>
      <c r="M25" s="8"/>
      <c r="N25" s="8"/>
      <c r="O25" s="8"/>
      <c r="P25" s="8"/>
      <c r="Q25" s="8"/>
      <c r="R25" s="8"/>
      <c r="S25" s="205"/>
      <c r="T25" s="9"/>
      <c r="U25" s="8"/>
      <c r="V25" s="9"/>
      <c r="W25" s="7"/>
      <c r="X25" s="8"/>
      <c r="Y25" s="8"/>
      <c r="Z25" s="8"/>
      <c r="AA25" s="8"/>
      <c r="AB25" s="8"/>
      <c r="AC25" s="205"/>
      <c r="AD25" s="9"/>
      <c r="AE25" s="7"/>
      <c r="AF25" s="8"/>
      <c r="AG25" s="8"/>
      <c r="AH25" s="8"/>
      <c r="AI25" s="8"/>
      <c r="AJ25" s="8"/>
      <c r="AK25" s="10"/>
      <c r="AL25" s="113"/>
      <c r="AM25" s="14"/>
      <c r="AN25" s="113"/>
      <c r="AO25" s="14"/>
      <c r="AP25" s="105"/>
      <c r="AQ25" s="109"/>
    </row>
    <row r="26" spans="3:43" x14ac:dyDescent="0.25">
      <c r="C26" s="7"/>
      <c r="D26" s="8"/>
      <c r="E26" s="8"/>
      <c r="F26" s="8"/>
      <c r="G26" s="9"/>
      <c r="H26" s="7"/>
      <c r="I26" s="8"/>
      <c r="J26" s="8"/>
      <c r="K26" s="9"/>
      <c r="L26" s="7"/>
      <c r="M26" s="8"/>
      <c r="N26" s="8"/>
      <c r="O26" s="8"/>
      <c r="P26" s="8"/>
      <c r="Q26" s="8"/>
      <c r="R26" s="8"/>
      <c r="S26" s="205"/>
      <c r="T26" s="9"/>
      <c r="U26" s="8"/>
      <c r="V26" s="9"/>
      <c r="W26" s="7"/>
      <c r="X26" s="8"/>
      <c r="Y26" s="8"/>
      <c r="Z26" s="8"/>
      <c r="AA26" s="8"/>
      <c r="AB26" s="8"/>
      <c r="AC26" s="205"/>
      <c r="AD26" s="9"/>
      <c r="AE26" s="7"/>
      <c r="AF26" s="8"/>
      <c r="AG26" s="8"/>
      <c r="AH26" s="8"/>
      <c r="AI26" s="8"/>
      <c r="AJ26" s="8"/>
      <c r="AK26" s="10"/>
      <c r="AL26" s="113"/>
      <c r="AM26" s="14"/>
      <c r="AN26" s="113"/>
      <c r="AO26" s="14"/>
      <c r="AP26" s="105"/>
      <c r="AQ26" s="109"/>
    </row>
    <row r="27" spans="3:43" x14ac:dyDescent="0.25">
      <c r="C27" s="7"/>
      <c r="D27" s="8"/>
      <c r="E27" s="8"/>
      <c r="F27" s="8"/>
      <c r="G27" s="9"/>
      <c r="H27" s="7"/>
      <c r="I27" s="8"/>
      <c r="J27" s="8"/>
      <c r="K27" s="9"/>
      <c r="L27" s="7"/>
      <c r="M27" s="8"/>
      <c r="N27" s="8"/>
      <c r="O27" s="8"/>
      <c r="P27" s="8"/>
      <c r="Q27" s="8"/>
      <c r="R27" s="8"/>
      <c r="S27" s="205"/>
      <c r="T27" s="9"/>
      <c r="U27" s="8"/>
      <c r="V27" s="9"/>
      <c r="W27" s="7"/>
      <c r="X27" s="8"/>
      <c r="Y27" s="8"/>
      <c r="Z27" s="8"/>
      <c r="AA27" s="8"/>
      <c r="AB27" s="8"/>
      <c r="AC27" s="205"/>
      <c r="AD27" s="9"/>
      <c r="AE27" s="7"/>
      <c r="AF27" s="8"/>
      <c r="AG27" s="8"/>
      <c r="AH27" s="8"/>
      <c r="AI27" s="8"/>
      <c r="AJ27" s="8"/>
      <c r="AK27" s="10"/>
      <c r="AL27" s="113"/>
      <c r="AM27" s="14"/>
      <c r="AN27" s="113"/>
      <c r="AO27" s="14"/>
      <c r="AP27" s="105"/>
      <c r="AQ27" s="109"/>
    </row>
    <row r="28" spans="3:43" x14ac:dyDescent="0.25">
      <c r="C28" s="7"/>
      <c r="D28" s="8"/>
      <c r="E28" s="8"/>
      <c r="F28" s="8"/>
      <c r="G28" s="9"/>
      <c r="H28" s="7"/>
      <c r="I28" s="8"/>
      <c r="J28" s="8"/>
      <c r="K28" s="9"/>
      <c r="L28" s="7"/>
      <c r="M28" s="8"/>
      <c r="N28" s="8"/>
      <c r="O28" s="8"/>
      <c r="P28" s="8"/>
      <c r="Q28" s="8"/>
      <c r="R28" s="8"/>
      <c r="S28" s="205"/>
      <c r="T28" s="9"/>
      <c r="U28" s="8"/>
      <c r="V28" s="9"/>
      <c r="W28" s="7"/>
      <c r="X28" s="8"/>
      <c r="Y28" s="8"/>
      <c r="Z28" s="8"/>
      <c r="AA28" s="8"/>
      <c r="AB28" s="8"/>
      <c r="AC28" s="205"/>
      <c r="AD28" s="9"/>
      <c r="AE28" s="7"/>
      <c r="AF28" s="8"/>
      <c r="AG28" s="8"/>
      <c r="AH28" s="8"/>
      <c r="AI28" s="8"/>
      <c r="AJ28" s="8"/>
      <c r="AK28" s="10"/>
      <c r="AL28" s="113"/>
      <c r="AM28" s="14"/>
      <c r="AN28" s="113"/>
      <c r="AO28" s="14"/>
      <c r="AP28" s="105"/>
      <c r="AQ28" s="109"/>
    </row>
    <row r="29" spans="3:43" x14ac:dyDescent="0.25">
      <c r="C29" s="7"/>
      <c r="D29" s="8"/>
      <c r="E29" s="8"/>
      <c r="F29" s="8"/>
      <c r="G29" s="9"/>
      <c r="H29" s="7"/>
      <c r="I29" s="8"/>
      <c r="J29" s="8"/>
      <c r="K29" s="9"/>
      <c r="L29" s="7"/>
      <c r="M29" s="8"/>
      <c r="N29" s="8"/>
      <c r="O29" s="8"/>
      <c r="P29" s="8"/>
      <c r="Q29" s="8"/>
      <c r="R29" s="8"/>
      <c r="S29" s="205"/>
      <c r="T29" s="9"/>
      <c r="U29" s="8"/>
      <c r="V29" s="9"/>
      <c r="W29" s="7"/>
      <c r="X29" s="8"/>
      <c r="Y29" s="8"/>
      <c r="Z29" s="8"/>
      <c r="AA29" s="8"/>
      <c r="AB29" s="8"/>
      <c r="AC29" s="205"/>
      <c r="AD29" s="9"/>
      <c r="AE29" s="7"/>
      <c r="AF29" s="8"/>
      <c r="AG29" s="8"/>
      <c r="AH29" s="8"/>
      <c r="AI29" s="8"/>
      <c r="AJ29" s="8"/>
      <c r="AK29" s="10"/>
      <c r="AL29" s="113"/>
      <c r="AM29" s="14"/>
      <c r="AN29" s="113"/>
      <c r="AO29" s="14"/>
      <c r="AP29" s="105"/>
      <c r="AQ29" s="109"/>
    </row>
    <row r="30" spans="3:43" x14ac:dyDescent="0.25">
      <c r="C30" s="7"/>
      <c r="D30" s="8"/>
      <c r="E30" s="8"/>
      <c r="F30" s="8"/>
      <c r="G30" s="9"/>
      <c r="H30" s="7"/>
      <c r="I30" s="8"/>
      <c r="J30" s="8"/>
      <c r="K30" s="9"/>
      <c r="L30" s="7"/>
      <c r="M30" s="8"/>
      <c r="N30" s="8"/>
      <c r="O30" s="8"/>
      <c r="P30" s="8"/>
      <c r="Q30" s="8"/>
      <c r="R30" s="8"/>
      <c r="S30" s="205"/>
      <c r="T30" s="9"/>
      <c r="U30" s="8"/>
      <c r="V30" s="9"/>
      <c r="W30" s="7"/>
      <c r="X30" s="8"/>
      <c r="Y30" s="8"/>
      <c r="Z30" s="8"/>
      <c r="AA30" s="8"/>
      <c r="AB30" s="8"/>
      <c r="AC30" s="205"/>
      <c r="AD30" s="9"/>
      <c r="AE30" s="7"/>
      <c r="AF30" s="8"/>
      <c r="AG30" s="8"/>
      <c r="AH30" s="8"/>
      <c r="AI30" s="8"/>
      <c r="AJ30" s="8"/>
      <c r="AK30" s="10"/>
      <c r="AL30" s="113"/>
      <c r="AM30" s="14"/>
      <c r="AN30" s="113"/>
      <c r="AO30" s="14"/>
      <c r="AP30" s="105"/>
      <c r="AQ30" s="109"/>
    </row>
    <row r="31" spans="3:43" x14ac:dyDescent="0.25">
      <c r="C31" s="7"/>
      <c r="D31" s="8"/>
      <c r="E31" s="8"/>
      <c r="F31" s="8"/>
      <c r="G31" s="9"/>
      <c r="H31" s="7"/>
      <c r="I31" s="8"/>
      <c r="J31" s="8"/>
      <c r="K31" s="9"/>
      <c r="L31" s="7"/>
      <c r="M31" s="8"/>
      <c r="N31" s="8"/>
      <c r="O31" s="8"/>
      <c r="P31" s="8"/>
      <c r="Q31" s="8"/>
      <c r="R31" s="8"/>
      <c r="S31" s="205"/>
      <c r="T31" s="9"/>
      <c r="U31" s="8"/>
      <c r="V31" s="9"/>
      <c r="W31" s="7"/>
      <c r="X31" s="8"/>
      <c r="Y31" s="8"/>
      <c r="Z31" s="8"/>
      <c r="AA31" s="8"/>
      <c r="AB31" s="8"/>
      <c r="AC31" s="205"/>
      <c r="AD31" s="9"/>
      <c r="AE31" s="7"/>
      <c r="AF31" s="8"/>
      <c r="AG31" s="8"/>
      <c r="AH31" s="8"/>
      <c r="AI31" s="8"/>
      <c r="AJ31" s="8"/>
      <c r="AK31" s="10"/>
      <c r="AL31" s="113"/>
      <c r="AM31" s="14"/>
      <c r="AN31" s="113"/>
      <c r="AO31" s="14"/>
      <c r="AP31" s="105"/>
      <c r="AQ31" s="109"/>
    </row>
    <row r="32" spans="3:43" x14ac:dyDescent="0.25">
      <c r="C32" s="7"/>
      <c r="D32" s="8"/>
      <c r="E32" s="8"/>
      <c r="F32" s="8"/>
      <c r="G32" s="9"/>
      <c r="H32" s="7"/>
      <c r="I32" s="8"/>
      <c r="J32" s="8"/>
      <c r="K32" s="9"/>
      <c r="L32" s="7"/>
      <c r="M32" s="8"/>
      <c r="N32" s="8"/>
      <c r="O32" s="8"/>
      <c r="P32" s="8"/>
      <c r="Q32" s="8"/>
      <c r="R32" s="8"/>
      <c r="S32" s="205"/>
      <c r="T32" s="9"/>
      <c r="U32" s="8"/>
      <c r="V32" s="9"/>
      <c r="W32" s="7"/>
      <c r="X32" s="8"/>
      <c r="Y32" s="8"/>
      <c r="Z32" s="8"/>
      <c r="AA32" s="8"/>
      <c r="AB32" s="8"/>
      <c r="AC32" s="205"/>
      <c r="AD32" s="9"/>
      <c r="AE32" s="7"/>
      <c r="AF32" s="8"/>
      <c r="AG32" s="8"/>
      <c r="AH32" s="8"/>
      <c r="AI32" s="8"/>
      <c r="AJ32" s="8"/>
      <c r="AK32" s="10"/>
      <c r="AL32" s="113"/>
      <c r="AM32" s="14"/>
      <c r="AN32" s="113"/>
      <c r="AO32" s="14"/>
      <c r="AP32" s="105"/>
      <c r="AQ32" s="109"/>
    </row>
    <row r="33" spans="3:43" x14ac:dyDescent="0.25">
      <c r="C33" s="7"/>
      <c r="D33" s="8"/>
      <c r="E33" s="8"/>
      <c r="F33" s="8"/>
      <c r="G33" s="9"/>
      <c r="H33" s="7"/>
      <c r="I33" s="8"/>
      <c r="J33" s="8"/>
      <c r="K33" s="9"/>
      <c r="L33" s="7"/>
      <c r="M33" s="8"/>
      <c r="N33" s="8"/>
      <c r="O33" s="8"/>
      <c r="P33" s="8"/>
      <c r="Q33" s="8"/>
      <c r="R33" s="8"/>
      <c r="S33" s="205"/>
      <c r="T33" s="9"/>
      <c r="U33" s="8"/>
      <c r="V33" s="9"/>
      <c r="W33" s="7"/>
      <c r="X33" s="8"/>
      <c r="Y33" s="8"/>
      <c r="Z33" s="8"/>
      <c r="AA33" s="8"/>
      <c r="AB33" s="8"/>
      <c r="AC33" s="205"/>
      <c r="AD33" s="9"/>
      <c r="AE33" s="7"/>
      <c r="AF33" s="8"/>
      <c r="AG33" s="8"/>
      <c r="AH33" s="8"/>
      <c r="AI33" s="8"/>
      <c r="AJ33" s="8"/>
      <c r="AK33" s="10"/>
      <c r="AL33" s="113"/>
      <c r="AM33" s="14"/>
      <c r="AN33" s="113"/>
      <c r="AO33" s="14"/>
      <c r="AP33" s="105"/>
      <c r="AQ33" s="109"/>
    </row>
    <row r="34" spans="3:43" x14ac:dyDescent="0.25">
      <c r="C34" s="7"/>
      <c r="D34" s="8"/>
      <c r="E34" s="8"/>
      <c r="F34" s="8"/>
      <c r="G34" s="9"/>
      <c r="H34" s="7"/>
      <c r="I34" s="8"/>
      <c r="J34" s="8"/>
      <c r="K34" s="9"/>
      <c r="L34" s="7"/>
      <c r="M34" s="8"/>
      <c r="N34" s="8"/>
      <c r="O34" s="8"/>
      <c r="P34" s="8"/>
      <c r="Q34" s="8"/>
      <c r="R34" s="8"/>
      <c r="S34" s="205"/>
      <c r="T34" s="9"/>
      <c r="U34" s="8"/>
      <c r="V34" s="9"/>
      <c r="W34" s="7"/>
      <c r="X34" s="8"/>
      <c r="Y34" s="8"/>
      <c r="Z34" s="8"/>
      <c r="AA34" s="8"/>
      <c r="AB34" s="8"/>
      <c r="AC34" s="205"/>
      <c r="AD34" s="9"/>
      <c r="AE34" s="7"/>
      <c r="AF34" s="8"/>
      <c r="AG34" s="8"/>
      <c r="AH34" s="8"/>
      <c r="AI34" s="8"/>
      <c r="AJ34" s="8"/>
      <c r="AK34" s="10"/>
      <c r="AL34" s="113"/>
      <c r="AM34" s="14"/>
      <c r="AN34" s="113"/>
      <c r="AO34" s="14"/>
      <c r="AP34" s="105"/>
      <c r="AQ34" s="109"/>
    </row>
    <row r="35" spans="3:43" x14ac:dyDescent="0.25">
      <c r="C35" s="7"/>
      <c r="D35" s="8"/>
      <c r="E35" s="8"/>
      <c r="F35" s="8"/>
      <c r="G35" s="9"/>
      <c r="H35" s="7"/>
      <c r="I35" s="8"/>
      <c r="J35" s="8"/>
      <c r="K35" s="9"/>
      <c r="L35" s="7"/>
      <c r="M35" s="8"/>
      <c r="N35" s="8"/>
      <c r="O35" s="8"/>
      <c r="P35" s="8"/>
      <c r="Q35" s="8"/>
      <c r="R35" s="8"/>
      <c r="S35" s="205"/>
      <c r="T35" s="9"/>
      <c r="U35" s="8"/>
      <c r="V35" s="9"/>
      <c r="W35" s="7"/>
      <c r="X35" s="8"/>
      <c r="Y35" s="8"/>
      <c r="Z35" s="8"/>
      <c r="AA35" s="8"/>
      <c r="AB35" s="8"/>
      <c r="AC35" s="205"/>
      <c r="AD35" s="9"/>
      <c r="AE35" s="7"/>
      <c r="AF35" s="8"/>
      <c r="AG35" s="8"/>
      <c r="AH35" s="8"/>
      <c r="AI35" s="8"/>
      <c r="AJ35" s="8"/>
      <c r="AK35" s="10"/>
      <c r="AL35" s="113"/>
      <c r="AM35" s="14"/>
      <c r="AN35" s="113"/>
      <c r="AO35" s="14"/>
      <c r="AP35" s="105"/>
      <c r="AQ35" s="109"/>
    </row>
    <row r="36" spans="3:43" x14ac:dyDescent="0.25">
      <c r="C36" s="7"/>
      <c r="D36" s="8"/>
      <c r="E36" s="8"/>
      <c r="F36" s="8"/>
      <c r="G36" s="9"/>
      <c r="H36" s="7"/>
      <c r="I36" s="8"/>
      <c r="J36" s="8"/>
      <c r="K36" s="9"/>
      <c r="L36" s="7"/>
      <c r="M36" s="8"/>
      <c r="N36" s="8"/>
      <c r="O36" s="8"/>
      <c r="P36" s="8"/>
      <c r="Q36" s="8"/>
      <c r="R36" s="8"/>
      <c r="S36" s="205"/>
      <c r="T36" s="9"/>
      <c r="U36" s="8"/>
      <c r="V36" s="9"/>
      <c r="W36" s="7"/>
      <c r="X36" s="8"/>
      <c r="Y36" s="8"/>
      <c r="Z36" s="8"/>
      <c r="AA36" s="8"/>
      <c r="AB36" s="8"/>
      <c r="AC36" s="205"/>
      <c r="AD36" s="9"/>
      <c r="AE36" s="7"/>
      <c r="AF36" s="8"/>
      <c r="AG36" s="8"/>
      <c r="AH36" s="8"/>
      <c r="AI36" s="8"/>
      <c r="AJ36" s="8"/>
      <c r="AK36" s="10"/>
      <c r="AL36" s="113"/>
      <c r="AM36" s="14"/>
      <c r="AN36" s="113"/>
      <c r="AO36" s="14"/>
      <c r="AP36" s="105"/>
      <c r="AQ36" s="109"/>
    </row>
    <row r="37" spans="3:43" x14ac:dyDescent="0.25">
      <c r="C37" s="7"/>
      <c r="D37" s="8"/>
      <c r="E37" s="8"/>
      <c r="F37" s="8"/>
      <c r="G37" s="9"/>
      <c r="H37" s="7"/>
      <c r="I37" s="8"/>
      <c r="J37" s="8"/>
      <c r="K37" s="9"/>
      <c r="L37" s="7"/>
      <c r="M37" s="8"/>
      <c r="N37" s="8"/>
      <c r="O37" s="8"/>
      <c r="P37" s="8"/>
      <c r="Q37" s="8"/>
      <c r="R37" s="8"/>
      <c r="S37" s="205"/>
      <c r="T37" s="9"/>
      <c r="U37" s="8"/>
      <c r="V37" s="9"/>
      <c r="W37" s="7"/>
      <c r="X37" s="8"/>
      <c r="Y37" s="8"/>
      <c r="Z37" s="8"/>
      <c r="AA37" s="8"/>
      <c r="AB37" s="8"/>
      <c r="AC37" s="205"/>
      <c r="AD37" s="9"/>
      <c r="AE37" s="7"/>
      <c r="AF37" s="8"/>
      <c r="AG37" s="8"/>
      <c r="AH37" s="8"/>
      <c r="AI37" s="8"/>
      <c r="AJ37" s="8"/>
      <c r="AK37" s="10"/>
      <c r="AL37" s="113"/>
      <c r="AM37" s="14"/>
      <c r="AN37" s="113"/>
      <c r="AO37" s="14"/>
      <c r="AP37" s="105"/>
      <c r="AQ37" s="109"/>
    </row>
    <row r="38" spans="3:43" x14ac:dyDescent="0.25">
      <c r="C38" s="7"/>
      <c r="D38" s="8"/>
      <c r="E38" s="8"/>
      <c r="F38" s="8"/>
      <c r="G38" s="9"/>
      <c r="H38" s="7"/>
      <c r="I38" s="8"/>
      <c r="J38" s="8"/>
      <c r="K38" s="9"/>
      <c r="L38" s="7"/>
      <c r="M38" s="8"/>
      <c r="N38" s="8"/>
      <c r="O38" s="8"/>
      <c r="P38" s="8"/>
      <c r="Q38" s="8"/>
      <c r="R38" s="8"/>
      <c r="S38" s="205"/>
      <c r="T38" s="9"/>
      <c r="U38" s="8"/>
      <c r="V38" s="9"/>
      <c r="W38" s="7"/>
      <c r="X38" s="8"/>
      <c r="Y38" s="8"/>
      <c r="Z38" s="8"/>
      <c r="AA38" s="8"/>
      <c r="AB38" s="8"/>
      <c r="AC38" s="205"/>
      <c r="AD38" s="9"/>
      <c r="AE38" s="7"/>
      <c r="AF38" s="8"/>
      <c r="AG38" s="8"/>
      <c r="AH38" s="8"/>
      <c r="AI38" s="8"/>
      <c r="AJ38" s="8"/>
      <c r="AK38" s="10"/>
      <c r="AL38" s="113"/>
      <c r="AM38" s="14"/>
      <c r="AN38" s="113"/>
      <c r="AO38" s="14"/>
      <c r="AP38" s="105"/>
      <c r="AQ38" s="109"/>
    </row>
    <row r="39" spans="3:43" x14ac:dyDescent="0.25">
      <c r="C39" s="7"/>
      <c r="D39" s="8"/>
      <c r="E39" s="8"/>
      <c r="F39" s="8"/>
      <c r="G39" s="9"/>
      <c r="H39" s="7"/>
      <c r="I39" s="8"/>
      <c r="J39" s="8"/>
      <c r="K39" s="9"/>
      <c r="L39" s="7"/>
      <c r="M39" s="8"/>
      <c r="N39" s="8"/>
      <c r="O39" s="8"/>
      <c r="P39" s="8"/>
      <c r="Q39" s="8"/>
      <c r="R39" s="8"/>
      <c r="S39" s="205"/>
      <c r="T39" s="9"/>
      <c r="U39" s="8"/>
      <c r="V39" s="9"/>
      <c r="W39" s="7"/>
      <c r="X39" s="8"/>
      <c r="Y39" s="8"/>
      <c r="Z39" s="8"/>
      <c r="AA39" s="8"/>
      <c r="AB39" s="8"/>
      <c r="AC39" s="205"/>
      <c r="AD39" s="9"/>
      <c r="AE39" s="7"/>
      <c r="AF39" s="8"/>
      <c r="AG39" s="8"/>
      <c r="AH39" s="8"/>
      <c r="AI39" s="8"/>
      <c r="AJ39" s="8"/>
      <c r="AK39" s="10"/>
      <c r="AL39" s="113"/>
      <c r="AM39" s="14"/>
      <c r="AN39" s="113"/>
      <c r="AO39" s="14"/>
      <c r="AP39" s="105"/>
      <c r="AQ39" s="109"/>
    </row>
    <row r="40" spans="3:43" x14ac:dyDescent="0.25">
      <c r="C40" s="7"/>
      <c r="D40" s="8"/>
      <c r="E40" s="8"/>
      <c r="F40" s="8"/>
      <c r="G40" s="9"/>
      <c r="H40" s="7"/>
      <c r="I40" s="8"/>
      <c r="J40" s="8"/>
      <c r="K40" s="9"/>
      <c r="L40" s="7"/>
      <c r="M40" s="8"/>
      <c r="N40" s="8"/>
      <c r="O40" s="8"/>
      <c r="P40" s="8"/>
      <c r="Q40" s="8"/>
      <c r="R40" s="8"/>
      <c r="S40" s="205"/>
      <c r="T40" s="9"/>
      <c r="U40" s="8"/>
      <c r="V40" s="9"/>
      <c r="W40" s="7"/>
      <c r="X40" s="8"/>
      <c r="Y40" s="8"/>
      <c r="Z40" s="8"/>
      <c r="AA40" s="8"/>
      <c r="AB40" s="8"/>
      <c r="AC40" s="205"/>
      <c r="AD40" s="9"/>
      <c r="AE40" s="7"/>
      <c r="AF40" s="8"/>
      <c r="AG40" s="8"/>
      <c r="AH40" s="8"/>
      <c r="AI40" s="8"/>
      <c r="AJ40" s="8"/>
      <c r="AK40" s="10"/>
      <c r="AL40" s="113"/>
      <c r="AM40" s="14"/>
      <c r="AN40" s="113"/>
      <c r="AO40" s="14"/>
      <c r="AP40" s="105"/>
      <c r="AQ40" s="109"/>
    </row>
    <row r="41" spans="3:43" x14ac:dyDescent="0.25">
      <c r="C41" s="7"/>
      <c r="D41" s="8"/>
      <c r="E41" s="8"/>
      <c r="F41" s="8"/>
      <c r="G41" s="9"/>
      <c r="H41" s="7"/>
      <c r="I41" s="8"/>
      <c r="J41" s="8"/>
      <c r="K41" s="9"/>
      <c r="L41" s="7"/>
      <c r="M41" s="8"/>
      <c r="N41" s="8"/>
      <c r="O41" s="8"/>
      <c r="P41" s="8"/>
      <c r="Q41" s="8"/>
      <c r="R41" s="8"/>
      <c r="S41" s="205"/>
      <c r="T41" s="9"/>
      <c r="U41" s="8"/>
      <c r="V41" s="9"/>
      <c r="W41" s="7"/>
      <c r="X41" s="8"/>
      <c r="Y41" s="8"/>
      <c r="Z41" s="8"/>
      <c r="AA41" s="8"/>
      <c r="AB41" s="8"/>
      <c r="AC41" s="205"/>
      <c r="AD41" s="9"/>
      <c r="AE41" s="7"/>
      <c r="AF41" s="8"/>
      <c r="AG41" s="8"/>
      <c r="AH41" s="8"/>
      <c r="AI41" s="8"/>
      <c r="AJ41" s="8"/>
      <c r="AK41" s="10"/>
      <c r="AL41" s="113"/>
      <c r="AM41" s="14"/>
      <c r="AN41" s="113"/>
      <c r="AO41" s="14"/>
      <c r="AP41" s="105"/>
      <c r="AQ41" s="109"/>
    </row>
    <row r="42" spans="3:43" x14ac:dyDescent="0.25">
      <c r="C42" s="7"/>
      <c r="D42" s="8"/>
      <c r="E42" s="8"/>
      <c r="F42" s="8"/>
      <c r="G42" s="9"/>
      <c r="H42" s="7"/>
      <c r="I42" s="8"/>
      <c r="J42" s="8"/>
      <c r="K42" s="9"/>
      <c r="L42" s="7"/>
      <c r="M42" s="8"/>
      <c r="N42" s="8"/>
      <c r="O42" s="8"/>
      <c r="P42" s="8"/>
      <c r="Q42" s="8"/>
      <c r="R42" s="8"/>
      <c r="S42" s="205"/>
      <c r="T42" s="9"/>
      <c r="U42" s="8"/>
      <c r="V42" s="9"/>
      <c r="W42" s="7"/>
      <c r="X42" s="8"/>
      <c r="Y42" s="8"/>
      <c r="Z42" s="8"/>
      <c r="AA42" s="8"/>
      <c r="AB42" s="8"/>
      <c r="AC42" s="205"/>
      <c r="AD42" s="9"/>
      <c r="AE42" s="7"/>
      <c r="AF42" s="8"/>
      <c r="AG42" s="8"/>
      <c r="AH42" s="8"/>
      <c r="AI42" s="8"/>
      <c r="AJ42" s="8"/>
      <c r="AK42" s="10"/>
      <c r="AL42" s="113"/>
      <c r="AM42" s="14"/>
      <c r="AN42" s="113"/>
      <c r="AO42" s="14"/>
      <c r="AP42" s="105"/>
      <c r="AQ42" s="109"/>
    </row>
    <row r="43" spans="3:43" x14ac:dyDescent="0.25">
      <c r="C43" s="7"/>
      <c r="D43" s="8"/>
      <c r="E43" s="8"/>
      <c r="F43" s="8"/>
      <c r="G43" s="9"/>
      <c r="H43" s="7"/>
      <c r="I43" s="8"/>
      <c r="J43" s="8"/>
      <c r="K43" s="9"/>
      <c r="L43" s="7"/>
      <c r="M43" s="8"/>
      <c r="N43" s="8"/>
      <c r="O43" s="8"/>
      <c r="P43" s="8"/>
      <c r="Q43" s="8"/>
      <c r="R43" s="8"/>
      <c r="S43" s="205"/>
      <c r="T43" s="9"/>
      <c r="U43" s="8"/>
      <c r="V43" s="9"/>
      <c r="W43" s="7"/>
      <c r="X43" s="8"/>
      <c r="Y43" s="8"/>
      <c r="Z43" s="8"/>
      <c r="AA43" s="8"/>
      <c r="AB43" s="8"/>
      <c r="AC43" s="205"/>
      <c r="AD43" s="9"/>
      <c r="AE43" s="7"/>
      <c r="AF43" s="8"/>
      <c r="AG43" s="8"/>
      <c r="AH43" s="8"/>
      <c r="AI43" s="8"/>
      <c r="AJ43" s="8"/>
      <c r="AK43" s="10"/>
      <c r="AL43" s="113"/>
      <c r="AM43" s="14"/>
      <c r="AN43" s="113"/>
      <c r="AO43" s="14"/>
      <c r="AP43" s="105"/>
      <c r="AQ43" s="109"/>
    </row>
    <row r="44" spans="3:43" x14ac:dyDescent="0.25">
      <c r="C44" s="7"/>
      <c r="D44" s="8"/>
      <c r="E44" s="8"/>
      <c r="F44" s="8"/>
      <c r="G44" s="9"/>
      <c r="H44" s="7"/>
      <c r="I44" s="8"/>
      <c r="J44" s="8"/>
      <c r="K44" s="9"/>
      <c r="L44" s="7"/>
      <c r="M44" s="8"/>
      <c r="N44" s="8"/>
      <c r="O44" s="8"/>
      <c r="P44" s="8"/>
      <c r="Q44" s="8"/>
      <c r="R44" s="8"/>
      <c r="S44" s="205"/>
      <c r="T44" s="9"/>
      <c r="U44" s="8"/>
      <c r="V44" s="9"/>
      <c r="W44" s="7"/>
      <c r="X44" s="8"/>
      <c r="Y44" s="8"/>
      <c r="Z44" s="8"/>
      <c r="AA44" s="8"/>
      <c r="AB44" s="8"/>
      <c r="AC44" s="205"/>
      <c r="AD44" s="9"/>
      <c r="AE44" s="7"/>
      <c r="AF44" s="8"/>
      <c r="AG44" s="8"/>
      <c r="AH44" s="8"/>
      <c r="AI44" s="8"/>
      <c r="AJ44" s="8"/>
      <c r="AK44" s="10"/>
      <c r="AL44" s="113"/>
      <c r="AM44" s="14"/>
      <c r="AN44" s="113"/>
      <c r="AO44" s="14"/>
      <c r="AP44" s="105"/>
      <c r="AQ44" s="109"/>
    </row>
    <row r="45" spans="3:43" x14ac:dyDescent="0.25">
      <c r="C45" s="7"/>
      <c r="D45" s="8"/>
      <c r="E45" s="8"/>
      <c r="F45" s="8"/>
      <c r="G45" s="9"/>
      <c r="H45" s="7"/>
      <c r="I45" s="8"/>
      <c r="J45" s="8"/>
      <c r="K45" s="9"/>
      <c r="L45" s="7"/>
      <c r="M45" s="8"/>
      <c r="N45" s="8"/>
      <c r="O45" s="8"/>
      <c r="P45" s="8"/>
      <c r="Q45" s="8"/>
      <c r="R45" s="8"/>
      <c r="S45" s="205"/>
      <c r="T45" s="9"/>
      <c r="U45" s="8"/>
      <c r="V45" s="9"/>
      <c r="W45" s="7"/>
      <c r="X45" s="8"/>
      <c r="Y45" s="8"/>
      <c r="Z45" s="8"/>
      <c r="AA45" s="8"/>
      <c r="AB45" s="8"/>
      <c r="AC45" s="205"/>
      <c r="AD45" s="9"/>
      <c r="AE45" s="7"/>
      <c r="AF45" s="8"/>
      <c r="AG45" s="8"/>
      <c r="AH45" s="8"/>
      <c r="AI45" s="8"/>
      <c r="AJ45" s="8"/>
      <c r="AK45" s="10"/>
      <c r="AL45" s="113"/>
      <c r="AM45" s="14"/>
      <c r="AN45" s="113"/>
      <c r="AO45" s="14"/>
      <c r="AP45" s="105"/>
      <c r="AQ45" s="109"/>
    </row>
    <row r="46" spans="3:43" x14ac:dyDescent="0.25">
      <c r="C46" s="7"/>
      <c r="D46" s="8"/>
      <c r="E46" s="8"/>
      <c r="F46" s="8"/>
      <c r="G46" s="9"/>
      <c r="H46" s="7"/>
      <c r="I46" s="8"/>
      <c r="J46" s="8"/>
      <c r="K46" s="9"/>
      <c r="L46" s="7"/>
      <c r="M46" s="8"/>
      <c r="N46" s="8"/>
      <c r="O46" s="8"/>
      <c r="P46" s="8"/>
      <c r="Q46" s="8"/>
      <c r="R46" s="8"/>
      <c r="S46" s="205"/>
      <c r="T46" s="9"/>
      <c r="U46" s="8"/>
      <c r="V46" s="9"/>
      <c r="W46" s="7"/>
      <c r="X46" s="8"/>
      <c r="Y46" s="8"/>
      <c r="Z46" s="8"/>
      <c r="AA46" s="8"/>
      <c r="AB46" s="8"/>
      <c r="AC46" s="205"/>
      <c r="AD46" s="9"/>
      <c r="AE46" s="7"/>
      <c r="AF46" s="8"/>
      <c r="AG46" s="8"/>
      <c r="AH46" s="8"/>
      <c r="AI46" s="8"/>
      <c r="AJ46" s="8"/>
      <c r="AK46" s="10"/>
      <c r="AL46" s="113"/>
      <c r="AM46" s="14"/>
      <c r="AN46" s="113"/>
      <c r="AO46" s="14"/>
      <c r="AP46" s="105"/>
      <c r="AQ46" s="109"/>
    </row>
    <row r="47" spans="3:43" x14ac:dyDescent="0.25">
      <c r="C47" s="7"/>
      <c r="D47" s="8"/>
      <c r="E47" s="8"/>
      <c r="F47" s="8"/>
      <c r="G47" s="9"/>
      <c r="H47" s="7"/>
      <c r="I47" s="8"/>
      <c r="J47" s="8"/>
      <c r="K47" s="9"/>
      <c r="L47" s="7"/>
      <c r="M47" s="8"/>
      <c r="N47" s="8"/>
      <c r="O47" s="8"/>
      <c r="P47" s="8"/>
      <c r="Q47" s="8"/>
      <c r="R47" s="8"/>
      <c r="S47" s="205"/>
      <c r="T47" s="9"/>
      <c r="U47" s="8"/>
      <c r="V47" s="9"/>
      <c r="W47" s="7"/>
      <c r="X47" s="8"/>
      <c r="Y47" s="8"/>
      <c r="Z47" s="8"/>
      <c r="AA47" s="8"/>
      <c r="AB47" s="8"/>
      <c r="AC47" s="205"/>
      <c r="AD47" s="9"/>
      <c r="AE47" s="7"/>
      <c r="AF47" s="8"/>
      <c r="AG47" s="8"/>
      <c r="AH47" s="8"/>
      <c r="AI47" s="8"/>
      <c r="AJ47" s="8"/>
      <c r="AK47" s="10"/>
      <c r="AL47" s="113"/>
      <c r="AM47" s="14"/>
      <c r="AN47" s="113"/>
      <c r="AO47" s="14"/>
      <c r="AP47" s="105"/>
      <c r="AQ47" s="109"/>
    </row>
    <row r="48" spans="3:43" x14ac:dyDescent="0.25">
      <c r="C48" s="7"/>
      <c r="D48" s="8"/>
      <c r="E48" s="8"/>
      <c r="F48" s="8"/>
      <c r="G48" s="9"/>
      <c r="H48" s="7"/>
      <c r="I48" s="8"/>
      <c r="J48" s="8"/>
      <c r="K48" s="9"/>
      <c r="L48" s="7"/>
      <c r="M48" s="8"/>
      <c r="N48" s="8"/>
      <c r="O48" s="8"/>
      <c r="P48" s="8"/>
      <c r="Q48" s="8"/>
      <c r="R48" s="8"/>
      <c r="S48" s="205"/>
      <c r="T48" s="9"/>
      <c r="U48" s="8"/>
      <c r="V48" s="9"/>
      <c r="W48" s="7"/>
      <c r="X48" s="8"/>
      <c r="Y48" s="8"/>
      <c r="Z48" s="8"/>
      <c r="AA48" s="8"/>
      <c r="AB48" s="8"/>
      <c r="AC48" s="205"/>
      <c r="AD48" s="9"/>
      <c r="AE48" s="7"/>
      <c r="AF48" s="8"/>
      <c r="AG48" s="8"/>
      <c r="AH48" s="8"/>
      <c r="AI48" s="8"/>
      <c r="AJ48" s="8"/>
      <c r="AK48" s="10"/>
      <c r="AL48" s="113"/>
      <c r="AM48" s="14"/>
      <c r="AN48" s="113"/>
      <c r="AO48" s="14"/>
      <c r="AP48" s="105"/>
      <c r="AQ48" s="109"/>
    </row>
    <row r="49" spans="3:43" x14ac:dyDescent="0.25">
      <c r="C49" s="7"/>
      <c r="D49" s="8"/>
      <c r="E49" s="8"/>
      <c r="F49" s="8"/>
      <c r="G49" s="8"/>
      <c r="H49" s="8"/>
      <c r="I49" s="8"/>
      <c r="J49" s="8"/>
      <c r="K49" s="9"/>
      <c r="L49" s="7"/>
      <c r="M49" s="8"/>
      <c r="N49" s="8"/>
      <c r="O49" s="8"/>
      <c r="P49" s="8"/>
      <c r="Q49" s="8"/>
      <c r="R49" s="8"/>
      <c r="S49" s="205"/>
      <c r="T49" s="9"/>
      <c r="U49" s="8"/>
      <c r="V49" s="9"/>
      <c r="W49" s="7"/>
      <c r="X49" s="8"/>
      <c r="Y49" s="8"/>
      <c r="Z49" s="8"/>
      <c r="AA49" s="8"/>
      <c r="AB49" s="8"/>
      <c r="AC49" s="205"/>
      <c r="AD49" s="9"/>
      <c r="AE49" s="7"/>
      <c r="AF49" s="8"/>
      <c r="AG49" s="8"/>
      <c r="AH49" s="8"/>
      <c r="AI49" s="8"/>
      <c r="AJ49" s="8"/>
      <c r="AK49" s="10"/>
      <c r="AL49" s="113"/>
      <c r="AM49" s="14"/>
      <c r="AN49" s="113"/>
      <c r="AO49" s="14"/>
      <c r="AP49" s="105"/>
      <c r="AQ49" s="109"/>
    </row>
    <row r="50" spans="3:43" x14ac:dyDescent="0.25">
      <c r="C50" s="7"/>
      <c r="D50" s="8"/>
      <c r="E50" s="8"/>
      <c r="F50" s="8"/>
      <c r="G50" s="8"/>
      <c r="H50" s="8"/>
      <c r="I50" s="8"/>
      <c r="J50" s="8"/>
      <c r="K50" s="9"/>
      <c r="L50" s="7"/>
      <c r="M50" s="8"/>
      <c r="N50" s="8"/>
      <c r="O50" s="8"/>
      <c r="P50" s="8"/>
      <c r="Q50" s="8"/>
      <c r="R50" s="8"/>
      <c r="S50" s="205"/>
      <c r="T50" s="9"/>
      <c r="U50" s="8"/>
      <c r="V50" s="9"/>
      <c r="W50" s="7"/>
      <c r="X50" s="8"/>
      <c r="Y50" s="8"/>
      <c r="Z50" s="8"/>
      <c r="AA50" s="8"/>
      <c r="AB50" s="8"/>
      <c r="AC50" s="205"/>
      <c r="AD50" s="9"/>
      <c r="AE50" s="7"/>
      <c r="AF50" s="8"/>
      <c r="AG50" s="8"/>
      <c r="AH50" s="8"/>
      <c r="AI50" s="8"/>
      <c r="AJ50" s="8"/>
      <c r="AK50" s="10"/>
      <c r="AL50" s="113"/>
      <c r="AM50" s="14"/>
      <c r="AN50" s="113"/>
      <c r="AO50" s="14"/>
      <c r="AP50" s="105"/>
      <c r="AQ50" s="109"/>
    </row>
    <row r="51" spans="3:43" x14ac:dyDescent="0.25">
      <c r="C51" s="7"/>
      <c r="D51" s="8"/>
      <c r="E51" s="8"/>
      <c r="F51" s="8"/>
      <c r="G51" s="8"/>
      <c r="H51" s="8"/>
      <c r="I51" s="8"/>
      <c r="J51" s="8"/>
      <c r="K51" s="9"/>
      <c r="L51" s="7"/>
      <c r="M51" s="8"/>
      <c r="N51" s="8"/>
      <c r="O51" s="8"/>
      <c r="P51" s="8"/>
      <c r="Q51" s="8"/>
      <c r="R51" s="8"/>
      <c r="S51" s="205"/>
      <c r="T51" s="9"/>
      <c r="U51" s="8"/>
      <c r="V51" s="9"/>
      <c r="W51" s="7"/>
      <c r="X51" s="8"/>
      <c r="Y51" s="8"/>
      <c r="Z51" s="8"/>
      <c r="AA51" s="8"/>
      <c r="AB51" s="8"/>
      <c r="AC51" s="205"/>
      <c r="AD51" s="9"/>
      <c r="AE51" s="7"/>
      <c r="AF51" s="8"/>
      <c r="AG51" s="8"/>
      <c r="AH51" s="8"/>
      <c r="AI51" s="8"/>
      <c r="AJ51" s="8"/>
      <c r="AK51" s="10"/>
      <c r="AL51" s="113"/>
      <c r="AM51" s="14"/>
      <c r="AN51" s="113"/>
      <c r="AO51" s="14"/>
      <c r="AP51" s="105"/>
      <c r="AQ51" s="109"/>
    </row>
    <row r="52" spans="3:43" x14ac:dyDescent="0.25">
      <c r="C52" s="7"/>
      <c r="D52" s="8"/>
      <c r="E52" s="8"/>
      <c r="F52" s="8"/>
      <c r="G52" s="8"/>
      <c r="H52" s="8"/>
      <c r="I52" s="8"/>
      <c r="J52" s="8"/>
      <c r="K52" s="9"/>
      <c r="L52" s="7"/>
      <c r="M52" s="8"/>
      <c r="N52" s="8"/>
      <c r="O52" s="8"/>
      <c r="P52" s="8"/>
      <c r="Q52" s="8"/>
      <c r="R52" s="8"/>
      <c r="S52" s="205"/>
      <c r="T52" s="9"/>
      <c r="U52" s="8"/>
      <c r="V52" s="9"/>
      <c r="W52" s="7"/>
      <c r="X52" s="8"/>
      <c r="Y52" s="8"/>
      <c r="Z52" s="8"/>
      <c r="AA52" s="8"/>
      <c r="AB52" s="8"/>
      <c r="AC52" s="205"/>
      <c r="AD52" s="9"/>
      <c r="AE52" s="7"/>
      <c r="AF52" s="8"/>
      <c r="AG52" s="8"/>
      <c r="AH52" s="8"/>
      <c r="AI52" s="8"/>
      <c r="AJ52" s="8"/>
      <c r="AK52" s="10"/>
      <c r="AL52" s="113"/>
      <c r="AM52" s="14"/>
      <c r="AN52" s="113"/>
      <c r="AO52" s="14"/>
      <c r="AP52" s="105"/>
      <c r="AQ52" s="109"/>
    </row>
    <row r="53" spans="3:43" x14ac:dyDescent="0.25">
      <c r="C53" s="7"/>
      <c r="D53" s="8"/>
      <c r="E53" s="8"/>
      <c r="F53" s="8"/>
      <c r="G53" s="8"/>
      <c r="H53" s="8"/>
      <c r="I53" s="8"/>
      <c r="J53" s="8"/>
      <c r="K53" s="9"/>
      <c r="L53" s="7"/>
      <c r="M53" s="8"/>
      <c r="N53" s="8"/>
      <c r="O53" s="8"/>
      <c r="P53" s="8"/>
      <c r="Q53" s="8"/>
      <c r="R53" s="8"/>
      <c r="S53" s="205"/>
      <c r="T53" s="9"/>
      <c r="U53" s="8"/>
      <c r="V53" s="9"/>
      <c r="W53" s="7"/>
      <c r="X53" s="8"/>
      <c r="Y53" s="8"/>
      <c r="Z53" s="8"/>
      <c r="AA53" s="8"/>
      <c r="AB53" s="8"/>
      <c r="AC53" s="205"/>
      <c r="AD53" s="9"/>
      <c r="AE53" s="7"/>
      <c r="AF53" s="8"/>
      <c r="AG53" s="8"/>
      <c r="AH53" s="8"/>
      <c r="AI53" s="8"/>
      <c r="AJ53" s="8"/>
      <c r="AK53" s="10"/>
      <c r="AL53" s="113"/>
      <c r="AM53" s="14"/>
      <c r="AN53" s="113"/>
      <c r="AO53" s="14"/>
      <c r="AP53" s="105"/>
      <c r="AQ53" s="109"/>
    </row>
    <row r="54" spans="3:43" x14ac:dyDescent="0.25">
      <c r="C54" s="7"/>
      <c r="D54" s="8"/>
      <c r="E54" s="8"/>
      <c r="F54" s="8"/>
      <c r="G54" s="8"/>
      <c r="H54" s="8"/>
      <c r="I54" s="8"/>
      <c r="J54" s="8"/>
      <c r="K54" s="9"/>
      <c r="L54" s="7"/>
      <c r="M54" s="8"/>
      <c r="N54" s="8"/>
      <c r="O54" s="8"/>
      <c r="P54" s="8"/>
      <c r="Q54" s="8"/>
      <c r="R54" s="8"/>
      <c r="S54" s="205"/>
      <c r="T54" s="9"/>
      <c r="U54" s="8"/>
      <c r="V54" s="9"/>
      <c r="W54" s="7"/>
      <c r="X54" s="8"/>
      <c r="Y54" s="8"/>
      <c r="Z54" s="8"/>
      <c r="AA54" s="8"/>
      <c r="AB54" s="8"/>
      <c r="AC54" s="205"/>
      <c r="AD54" s="9"/>
      <c r="AE54" s="7"/>
      <c r="AF54" s="8"/>
      <c r="AG54" s="8"/>
      <c r="AH54" s="8"/>
      <c r="AI54" s="8"/>
      <c r="AJ54" s="8"/>
      <c r="AK54" s="10"/>
      <c r="AL54" s="113"/>
      <c r="AM54" s="14"/>
      <c r="AN54" s="113"/>
      <c r="AO54" s="14"/>
      <c r="AP54" s="105"/>
      <c r="AQ54" s="109"/>
    </row>
    <row r="55" spans="3:43" x14ac:dyDescent="0.25">
      <c r="C55" s="7"/>
      <c r="D55" s="8"/>
      <c r="E55" s="8"/>
      <c r="F55" s="8"/>
      <c r="G55" s="8"/>
      <c r="H55" s="8"/>
      <c r="I55" s="8"/>
      <c r="J55" s="8"/>
      <c r="K55" s="8"/>
      <c r="L55" s="8"/>
      <c r="M55" s="8"/>
      <c r="N55" s="8"/>
      <c r="O55" s="8"/>
      <c r="P55" s="8"/>
      <c r="Q55" s="8"/>
      <c r="R55" s="8"/>
      <c r="S55" s="205"/>
      <c r="T55" s="9"/>
      <c r="U55" s="8"/>
      <c r="V55" s="8"/>
      <c r="W55" s="8"/>
      <c r="X55" s="8"/>
      <c r="Y55" s="8"/>
      <c r="Z55" s="8"/>
      <c r="AA55" s="8"/>
      <c r="AB55" s="8"/>
      <c r="AC55" s="205"/>
      <c r="AD55" s="9"/>
      <c r="AE55" s="7"/>
      <c r="AF55" s="8"/>
      <c r="AG55" s="8"/>
      <c r="AH55" s="8"/>
      <c r="AI55" s="8"/>
      <c r="AJ55" s="8"/>
      <c r="AK55" s="10"/>
      <c r="AL55" s="113"/>
      <c r="AM55" s="14"/>
      <c r="AN55" s="113"/>
      <c r="AO55" s="14"/>
      <c r="AP55" s="105"/>
      <c r="AQ55" s="109"/>
    </row>
    <row r="56" spans="3:43" x14ac:dyDescent="0.25">
      <c r="C56" s="7"/>
      <c r="D56" s="8"/>
      <c r="E56" s="8"/>
      <c r="F56" s="8"/>
      <c r="G56" s="8"/>
      <c r="H56" s="8"/>
      <c r="I56" s="8"/>
      <c r="J56" s="8"/>
      <c r="K56" s="8"/>
      <c r="L56" s="8"/>
      <c r="M56" s="8"/>
      <c r="N56" s="8"/>
      <c r="O56" s="8"/>
      <c r="P56" s="8"/>
      <c r="Q56" s="8"/>
      <c r="R56" s="8"/>
      <c r="S56" s="205"/>
      <c r="T56" s="9"/>
      <c r="U56" s="8"/>
      <c r="V56" s="8"/>
      <c r="W56" s="8"/>
      <c r="X56" s="8"/>
      <c r="Y56" s="8"/>
      <c r="Z56" s="8"/>
      <c r="AA56" s="8"/>
      <c r="AB56" s="8"/>
      <c r="AC56" s="205"/>
      <c r="AD56" s="9"/>
      <c r="AE56" s="7"/>
      <c r="AF56" s="8"/>
      <c r="AG56" s="8"/>
      <c r="AH56" s="8"/>
      <c r="AI56" s="8"/>
      <c r="AJ56" s="8"/>
      <c r="AK56" s="10"/>
      <c r="AL56" s="113"/>
      <c r="AM56" s="14"/>
      <c r="AN56" s="113"/>
      <c r="AO56" s="14"/>
      <c r="AP56" s="105"/>
      <c r="AQ56" s="109"/>
    </row>
    <row r="57" spans="3:43" x14ac:dyDescent="0.25">
      <c r="C57" s="7"/>
      <c r="D57" s="8"/>
      <c r="E57" s="8"/>
      <c r="F57" s="8"/>
      <c r="G57" s="8"/>
      <c r="H57" s="8"/>
      <c r="I57" s="8"/>
      <c r="J57" s="8"/>
      <c r="K57" s="8"/>
      <c r="L57" s="8"/>
      <c r="M57" s="8"/>
      <c r="N57" s="8"/>
      <c r="O57" s="8"/>
      <c r="P57" s="8"/>
      <c r="Q57" s="8"/>
      <c r="R57" s="8"/>
      <c r="S57" s="205"/>
      <c r="T57" s="9"/>
      <c r="U57" s="8"/>
      <c r="V57" s="8"/>
      <c r="W57" s="8"/>
      <c r="X57" s="8"/>
      <c r="Y57" s="8"/>
      <c r="Z57" s="8"/>
      <c r="AA57" s="8"/>
      <c r="AB57" s="8"/>
      <c r="AC57" s="205"/>
      <c r="AD57" s="9"/>
      <c r="AE57" s="7"/>
      <c r="AF57" s="8"/>
      <c r="AG57" s="8"/>
      <c r="AH57" s="8"/>
      <c r="AI57" s="8"/>
      <c r="AJ57" s="8"/>
      <c r="AK57" s="10"/>
      <c r="AL57" s="113"/>
      <c r="AM57" s="14"/>
      <c r="AN57" s="113"/>
      <c r="AO57" s="14"/>
      <c r="AP57" s="105"/>
      <c r="AQ57" s="109"/>
    </row>
    <row r="58" spans="3:43" x14ac:dyDescent="0.25">
      <c r="C58" s="7"/>
      <c r="D58" s="8"/>
      <c r="E58" s="8"/>
      <c r="F58" s="8"/>
      <c r="G58" s="8"/>
      <c r="H58" s="8"/>
      <c r="I58" s="8"/>
      <c r="J58" s="8"/>
      <c r="K58" s="8"/>
      <c r="L58" s="8"/>
      <c r="M58" s="8"/>
      <c r="N58" s="8"/>
      <c r="O58" s="8"/>
      <c r="P58" s="8"/>
      <c r="Q58" s="8"/>
      <c r="R58" s="8"/>
      <c r="S58" s="205"/>
      <c r="T58" s="9"/>
      <c r="U58" s="8"/>
      <c r="V58" s="8"/>
      <c r="W58" s="8"/>
      <c r="X58" s="8"/>
      <c r="Y58" s="8"/>
      <c r="Z58" s="8"/>
      <c r="AA58" s="8"/>
      <c r="AB58" s="8"/>
      <c r="AC58" s="205"/>
      <c r="AD58" s="9"/>
      <c r="AE58" s="7"/>
      <c r="AF58" s="8"/>
      <c r="AG58" s="8"/>
      <c r="AH58" s="8"/>
      <c r="AI58" s="8"/>
      <c r="AJ58" s="8"/>
      <c r="AK58" s="10"/>
      <c r="AL58" s="113"/>
      <c r="AM58" s="14"/>
      <c r="AN58" s="113"/>
      <c r="AO58" s="14"/>
      <c r="AP58" s="105"/>
      <c r="AQ58" s="109"/>
    </row>
    <row r="59" spans="3:43" x14ac:dyDescent="0.25">
      <c r="C59" s="7"/>
      <c r="D59" s="8"/>
      <c r="E59" s="8"/>
      <c r="F59" s="8"/>
      <c r="G59" s="8"/>
      <c r="H59" s="8"/>
      <c r="I59" s="8"/>
      <c r="J59" s="8"/>
      <c r="K59" s="8"/>
      <c r="L59" s="8"/>
      <c r="M59" s="8"/>
      <c r="N59" s="8"/>
      <c r="O59" s="8"/>
      <c r="P59" s="8"/>
      <c r="Q59" s="8"/>
      <c r="R59" s="8"/>
      <c r="S59" s="205"/>
      <c r="T59" s="9"/>
      <c r="U59" s="8"/>
      <c r="V59" s="8"/>
      <c r="W59" s="8"/>
      <c r="X59" s="8"/>
      <c r="Y59" s="8"/>
      <c r="Z59" s="8"/>
      <c r="AA59" s="8"/>
      <c r="AB59" s="8"/>
      <c r="AC59" s="205"/>
      <c r="AD59" s="9"/>
      <c r="AE59" s="7"/>
      <c r="AF59" s="8"/>
      <c r="AG59" s="8"/>
      <c r="AH59" s="8"/>
      <c r="AI59" s="8"/>
      <c r="AJ59" s="8"/>
      <c r="AK59" s="10"/>
      <c r="AL59" s="113"/>
      <c r="AM59" s="14"/>
      <c r="AN59" s="113"/>
      <c r="AO59" s="14"/>
      <c r="AP59" s="105"/>
      <c r="AQ59" s="109"/>
    </row>
    <row r="60" spans="3:43" x14ac:dyDescent="0.25">
      <c r="C60" s="7"/>
      <c r="D60" s="8"/>
      <c r="E60" s="8"/>
      <c r="F60" s="8"/>
      <c r="G60" s="8"/>
      <c r="H60" s="8"/>
      <c r="I60" s="8"/>
      <c r="J60" s="8"/>
      <c r="K60" s="8"/>
      <c r="L60" s="8"/>
      <c r="M60" s="8"/>
      <c r="N60" s="8"/>
      <c r="O60" s="8"/>
      <c r="P60" s="8"/>
      <c r="Q60" s="8"/>
      <c r="R60" s="8"/>
      <c r="S60" s="205"/>
      <c r="T60" s="9"/>
      <c r="U60" s="8"/>
      <c r="V60" s="8"/>
      <c r="W60" s="8"/>
      <c r="X60" s="8"/>
      <c r="Y60" s="8"/>
      <c r="Z60" s="8"/>
      <c r="AA60" s="8"/>
      <c r="AB60" s="8"/>
      <c r="AC60" s="205"/>
      <c r="AD60" s="9"/>
      <c r="AE60" s="7"/>
      <c r="AF60" s="8"/>
      <c r="AG60" s="8"/>
      <c r="AH60" s="8"/>
      <c r="AI60" s="8"/>
      <c r="AJ60" s="8"/>
      <c r="AK60" s="10"/>
      <c r="AL60" s="113"/>
      <c r="AM60" s="14"/>
      <c r="AN60" s="113"/>
      <c r="AO60" s="14"/>
      <c r="AP60" s="105"/>
      <c r="AQ60" s="109"/>
    </row>
    <row r="61" spans="3:43" x14ac:dyDescent="0.25">
      <c r="C61" s="7"/>
      <c r="D61" s="8"/>
      <c r="E61" s="8"/>
      <c r="F61" s="8"/>
      <c r="G61" s="8"/>
      <c r="H61" s="8"/>
      <c r="I61" s="8"/>
      <c r="J61" s="8"/>
      <c r="K61" s="8"/>
      <c r="L61" s="8"/>
      <c r="M61" s="8"/>
      <c r="N61" s="8"/>
      <c r="O61" s="8"/>
      <c r="P61" s="8"/>
      <c r="Q61" s="8"/>
      <c r="R61" s="8"/>
      <c r="S61" s="205"/>
      <c r="T61" s="9"/>
      <c r="U61" s="8"/>
      <c r="V61" s="8"/>
      <c r="W61" s="8"/>
      <c r="X61" s="8"/>
      <c r="Y61" s="8"/>
      <c r="Z61" s="8"/>
      <c r="AA61" s="8"/>
      <c r="AB61" s="8"/>
      <c r="AC61" s="205"/>
      <c r="AD61" s="9"/>
      <c r="AE61" s="7"/>
      <c r="AF61" s="8"/>
      <c r="AG61" s="8"/>
      <c r="AH61" s="8"/>
      <c r="AI61" s="8"/>
      <c r="AJ61" s="8"/>
      <c r="AK61" s="10"/>
      <c r="AL61" s="113"/>
      <c r="AM61" s="14"/>
      <c r="AN61" s="113"/>
      <c r="AO61" s="14"/>
      <c r="AP61" s="105"/>
      <c r="AQ61" s="109"/>
    </row>
    <row r="62" spans="3:43" x14ac:dyDescent="0.25">
      <c r="C62" s="7"/>
      <c r="D62" s="8"/>
      <c r="E62" s="8"/>
      <c r="F62" s="8"/>
      <c r="G62" s="8"/>
      <c r="H62" s="8"/>
      <c r="I62" s="8"/>
      <c r="J62" s="8"/>
      <c r="K62" s="8"/>
      <c r="L62" s="8"/>
      <c r="M62" s="8"/>
      <c r="N62" s="8"/>
      <c r="O62" s="8"/>
      <c r="P62" s="8"/>
      <c r="Q62" s="8"/>
      <c r="R62" s="8"/>
      <c r="S62" s="205"/>
      <c r="T62" s="9"/>
      <c r="U62" s="8"/>
      <c r="V62" s="8"/>
      <c r="W62" s="8"/>
      <c r="X62" s="8"/>
      <c r="Y62" s="8"/>
      <c r="Z62" s="8"/>
      <c r="AA62" s="8"/>
      <c r="AB62" s="8"/>
      <c r="AC62" s="205"/>
      <c r="AD62" s="9"/>
      <c r="AE62" s="7"/>
      <c r="AF62" s="8"/>
      <c r="AG62" s="8"/>
      <c r="AH62" s="8"/>
      <c r="AI62" s="8"/>
      <c r="AJ62" s="8"/>
      <c r="AK62" s="10"/>
      <c r="AL62" s="113"/>
      <c r="AM62" s="14"/>
      <c r="AN62" s="113"/>
      <c r="AO62" s="14"/>
      <c r="AP62" s="105"/>
      <c r="AQ62" s="109"/>
    </row>
    <row r="63" spans="3:43" x14ac:dyDescent="0.25">
      <c r="C63" s="7"/>
      <c r="D63" s="8"/>
      <c r="E63" s="8"/>
      <c r="F63" s="8"/>
      <c r="G63" s="8"/>
      <c r="H63" s="8"/>
      <c r="I63" s="8"/>
      <c r="J63" s="8"/>
      <c r="K63" s="8"/>
      <c r="L63" s="8"/>
      <c r="M63" s="8"/>
      <c r="N63" s="8"/>
      <c r="O63" s="8"/>
      <c r="P63" s="8"/>
      <c r="Q63" s="8"/>
      <c r="R63" s="8"/>
      <c r="S63" s="205"/>
      <c r="T63" s="9"/>
      <c r="U63" s="8"/>
      <c r="V63" s="8"/>
      <c r="W63" s="8"/>
      <c r="X63" s="8"/>
      <c r="Y63" s="8"/>
      <c r="Z63" s="8"/>
      <c r="AA63" s="8"/>
      <c r="AB63" s="8"/>
      <c r="AC63" s="205"/>
      <c r="AD63" s="9"/>
      <c r="AE63" s="7"/>
      <c r="AF63" s="8"/>
      <c r="AG63" s="8"/>
      <c r="AH63" s="8"/>
      <c r="AI63" s="8"/>
      <c r="AJ63" s="8"/>
      <c r="AK63" s="10"/>
      <c r="AL63" s="113"/>
      <c r="AM63" s="14"/>
      <c r="AN63" s="113"/>
      <c r="AO63" s="14"/>
      <c r="AP63" s="105"/>
      <c r="AQ63" s="109"/>
    </row>
    <row r="64" spans="3:43" x14ac:dyDescent="0.25">
      <c r="C64" s="7"/>
      <c r="D64" s="8"/>
      <c r="E64" s="8"/>
      <c r="F64" s="8"/>
      <c r="G64" s="8"/>
      <c r="H64" s="8"/>
      <c r="I64" s="8"/>
      <c r="J64" s="8"/>
      <c r="K64" s="8"/>
      <c r="L64" s="8"/>
      <c r="M64" s="8"/>
      <c r="N64" s="8"/>
      <c r="O64" s="8"/>
      <c r="P64" s="8"/>
      <c r="Q64" s="8"/>
      <c r="R64" s="8"/>
      <c r="S64" s="205"/>
      <c r="T64" s="9"/>
      <c r="U64" s="8"/>
      <c r="V64" s="8"/>
      <c r="W64" s="8"/>
      <c r="X64" s="8"/>
      <c r="Y64" s="8"/>
      <c r="Z64" s="8"/>
      <c r="AA64" s="8"/>
      <c r="AB64" s="8"/>
      <c r="AC64" s="205"/>
      <c r="AD64" s="9"/>
      <c r="AE64" s="7"/>
      <c r="AF64" s="8"/>
      <c r="AG64" s="8"/>
      <c r="AH64" s="8"/>
      <c r="AI64" s="8"/>
      <c r="AJ64" s="8"/>
      <c r="AK64" s="10"/>
      <c r="AL64" s="113"/>
      <c r="AM64" s="14"/>
      <c r="AN64" s="113"/>
      <c r="AO64" s="14"/>
      <c r="AP64" s="105"/>
      <c r="AQ64" s="109"/>
    </row>
    <row r="65" spans="3:43" x14ac:dyDescent="0.25">
      <c r="C65" s="7"/>
      <c r="D65" s="8"/>
      <c r="E65" s="8"/>
      <c r="F65" s="8"/>
      <c r="G65" s="8"/>
      <c r="H65" s="8"/>
      <c r="I65" s="8"/>
      <c r="J65" s="8"/>
      <c r="K65" s="8"/>
      <c r="L65" s="8"/>
      <c r="M65" s="8"/>
      <c r="N65" s="8"/>
      <c r="O65" s="8"/>
      <c r="P65" s="8"/>
      <c r="Q65" s="8"/>
      <c r="R65" s="8"/>
      <c r="S65" s="205"/>
      <c r="T65" s="9"/>
      <c r="U65" s="8"/>
      <c r="V65" s="8"/>
      <c r="W65" s="8"/>
      <c r="X65" s="8"/>
      <c r="Y65" s="8"/>
      <c r="Z65" s="8"/>
      <c r="AA65" s="8"/>
      <c r="AB65" s="8"/>
      <c r="AC65" s="205"/>
      <c r="AD65" s="9"/>
      <c r="AE65" s="7"/>
      <c r="AF65" s="8"/>
      <c r="AG65" s="8"/>
      <c r="AH65" s="8"/>
      <c r="AI65" s="8"/>
      <c r="AJ65" s="8"/>
      <c r="AK65" s="10"/>
      <c r="AL65" s="113"/>
      <c r="AM65" s="14"/>
      <c r="AN65" s="113"/>
      <c r="AO65" s="14"/>
      <c r="AP65" s="105"/>
      <c r="AQ65" s="109"/>
    </row>
    <row r="66" spans="3:43" x14ac:dyDescent="0.25">
      <c r="C66" s="7"/>
      <c r="D66" s="8"/>
      <c r="E66" s="8"/>
      <c r="F66" s="8"/>
      <c r="G66" s="8"/>
      <c r="H66" s="8"/>
      <c r="I66" s="8"/>
      <c r="J66" s="8"/>
      <c r="K66" s="8"/>
      <c r="L66" s="8"/>
      <c r="M66" s="8"/>
      <c r="N66" s="8"/>
      <c r="O66" s="8"/>
      <c r="P66" s="8"/>
      <c r="Q66" s="8"/>
      <c r="R66" s="8"/>
      <c r="S66" s="205"/>
      <c r="T66" s="9"/>
      <c r="U66" s="8"/>
      <c r="V66" s="8"/>
      <c r="W66" s="8"/>
      <c r="X66" s="8"/>
      <c r="Y66" s="8"/>
      <c r="Z66" s="8"/>
      <c r="AA66" s="8"/>
      <c r="AB66" s="8"/>
      <c r="AC66" s="205"/>
      <c r="AD66" s="9"/>
      <c r="AE66" s="7"/>
      <c r="AF66" s="8"/>
      <c r="AG66" s="8"/>
      <c r="AH66" s="8"/>
      <c r="AI66" s="8"/>
      <c r="AJ66" s="8"/>
      <c r="AK66" s="10"/>
      <c r="AL66" s="113"/>
      <c r="AM66" s="14"/>
      <c r="AN66" s="113"/>
      <c r="AO66" s="14"/>
      <c r="AP66" s="105"/>
      <c r="AQ66" s="109"/>
    </row>
    <row r="67" spans="3:43" x14ac:dyDescent="0.25">
      <c r="C67" s="7"/>
      <c r="D67" s="8"/>
      <c r="E67" s="8"/>
      <c r="F67" s="8"/>
      <c r="G67" s="8"/>
      <c r="H67" s="8"/>
      <c r="I67" s="8"/>
      <c r="J67" s="8"/>
      <c r="K67" s="8"/>
      <c r="L67" s="8"/>
      <c r="M67" s="8"/>
      <c r="N67" s="8"/>
      <c r="O67" s="8"/>
      <c r="P67" s="8"/>
      <c r="Q67" s="8"/>
      <c r="R67" s="8"/>
      <c r="S67" s="205"/>
      <c r="T67" s="9"/>
      <c r="U67" s="8"/>
      <c r="V67" s="8"/>
      <c r="W67" s="8"/>
      <c r="X67" s="8"/>
      <c r="Y67" s="8"/>
      <c r="Z67" s="8"/>
      <c r="AA67" s="8"/>
      <c r="AB67" s="8"/>
      <c r="AC67" s="205"/>
      <c r="AD67" s="9"/>
      <c r="AE67" s="7"/>
      <c r="AF67" s="8"/>
      <c r="AG67" s="8"/>
      <c r="AH67" s="8"/>
      <c r="AI67" s="8"/>
      <c r="AJ67" s="8"/>
      <c r="AK67" s="10"/>
      <c r="AL67" s="113"/>
      <c r="AM67" s="14"/>
      <c r="AN67" s="113"/>
      <c r="AO67" s="14"/>
      <c r="AP67" s="105"/>
      <c r="AQ67" s="109"/>
    </row>
    <row r="68" spans="3:43" x14ac:dyDescent="0.25">
      <c r="C68" s="7"/>
      <c r="D68" s="8"/>
      <c r="E68" s="8"/>
      <c r="F68" s="8"/>
      <c r="G68" s="8"/>
      <c r="H68" s="8"/>
      <c r="I68" s="8"/>
      <c r="J68" s="8"/>
      <c r="K68" s="8"/>
      <c r="L68" s="8"/>
      <c r="M68" s="8"/>
      <c r="N68" s="8"/>
      <c r="O68" s="8"/>
      <c r="P68" s="8"/>
      <c r="Q68" s="8"/>
      <c r="R68" s="8"/>
      <c r="S68" s="205"/>
      <c r="T68" s="9"/>
      <c r="U68" s="8"/>
      <c r="V68" s="8"/>
      <c r="W68" s="8"/>
      <c r="X68" s="8"/>
      <c r="Y68" s="8"/>
      <c r="Z68" s="8"/>
      <c r="AA68" s="8"/>
      <c r="AB68" s="8"/>
      <c r="AC68" s="205"/>
      <c r="AD68" s="9"/>
      <c r="AE68" s="7"/>
      <c r="AF68" s="8"/>
      <c r="AG68" s="8"/>
      <c r="AH68" s="8"/>
      <c r="AI68" s="8"/>
      <c r="AJ68" s="8"/>
      <c r="AK68" s="10"/>
      <c r="AL68" s="113"/>
      <c r="AM68" s="14"/>
      <c r="AN68" s="113"/>
      <c r="AO68" s="14"/>
      <c r="AP68" s="105"/>
      <c r="AQ68" s="109"/>
    </row>
    <row r="69" spans="3:43" x14ac:dyDescent="0.25">
      <c r="C69" s="7"/>
      <c r="D69" s="8"/>
      <c r="E69" s="8"/>
      <c r="F69" s="8"/>
      <c r="G69" s="8"/>
      <c r="H69" s="8"/>
      <c r="I69" s="8"/>
      <c r="J69" s="8"/>
      <c r="K69" s="8"/>
      <c r="L69" s="8"/>
      <c r="M69" s="8"/>
      <c r="N69" s="8"/>
      <c r="O69" s="8"/>
      <c r="P69" s="8"/>
      <c r="Q69" s="8"/>
      <c r="R69" s="8"/>
      <c r="S69" s="205"/>
      <c r="T69" s="9"/>
      <c r="U69" s="8"/>
      <c r="V69" s="8"/>
      <c r="W69" s="8"/>
      <c r="X69" s="8"/>
      <c r="Y69" s="8"/>
      <c r="Z69" s="8"/>
      <c r="AA69" s="8"/>
      <c r="AB69" s="8"/>
      <c r="AC69" s="205"/>
      <c r="AD69" s="9"/>
      <c r="AE69" s="7"/>
      <c r="AF69" s="8"/>
      <c r="AG69" s="8"/>
      <c r="AH69" s="8"/>
      <c r="AI69" s="8"/>
      <c r="AJ69" s="8"/>
      <c r="AK69" s="10"/>
      <c r="AL69" s="113"/>
      <c r="AM69" s="14"/>
      <c r="AN69" s="113"/>
      <c r="AO69" s="14"/>
      <c r="AP69" s="105"/>
      <c r="AQ69" s="109"/>
    </row>
    <row r="70" spans="3:43" x14ac:dyDescent="0.25">
      <c r="C70" s="7"/>
      <c r="D70" s="8"/>
      <c r="E70" s="8"/>
      <c r="F70" s="8"/>
      <c r="G70" s="8"/>
      <c r="H70" s="8"/>
      <c r="I70" s="8"/>
      <c r="J70" s="8"/>
      <c r="K70" s="8"/>
      <c r="L70" s="8"/>
      <c r="M70" s="8"/>
      <c r="N70" s="8"/>
      <c r="O70" s="8"/>
      <c r="P70" s="8"/>
      <c r="Q70" s="8"/>
      <c r="R70" s="8"/>
      <c r="S70" s="205"/>
      <c r="T70" s="9"/>
      <c r="U70" s="8"/>
      <c r="V70" s="8"/>
      <c r="W70" s="8"/>
      <c r="X70" s="8"/>
      <c r="Y70" s="8"/>
      <c r="Z70" s="8"/>
      <c r="AA70" s="8"/>
      <c r="AB70" s="8"/>
      <c r="AC70" s="205"/>
      <c r="AD70" s="9"/>
      <c r="AE70" s="7"/>
      <c r="AF70" s="8"/>
      <c r="AG70" s="8"/>
      <c r="AH70" s="8"/>
      <c r="AI70" s="8"/>
      <c r="AJ70" s="8"/>
      <c r="AK70" s="10"/>
      <c r="AL70" s="113"/>
      <c r="AM70" s="14"/>
      <c r="AN70" s="113"/>
      <c r="AO70" s="14"/>
      <c r="AP70" s="105"/>
      <c r="AQ70" s="109"/>
    </row>
    <row r="71" spans="3:43" x14ac:dyDescent="0.25">
      <c r="C71" s="7"/>
      <c r="D71" s="8"/>
      <c r="E71" s="8"/>
      <c r="F71" s="8"/>
      <c r="G71" s="8"/>
      <c r="H71" s="8"/>
      <c r="I71" s="8"/>
      <c r="J71" s="8"/>
      <c r="K71" s="8"/>
      <c r="L71" s="8"/>
      <c r="M71" s="8"/>
      <c r="N71" s="8"/>
      <c r="O71" s="8"/>
      <c r="P71" s="8"/>
      <c r="Q71" s="8"/>
      <c r="R71" s="8"/>
      <c r="S71" s="205"/>
      <c r="T71" s="9"/>
      <c r="U71" s="8"/>
      <c r="V71" s="8"/>
      <c r="W71" s="8"/>
      <c r="X71" s="8"/>
      <c r="Y71" s="8"/>
      <c r="Z71" s="8"/>
      <c r="AA71" s="8"/>
      <c r="AB71" s="8"/>
      <c r="AC71" s="205"/>
      <c r="AD71" s="9"/>
      <c r="AE71" s="7"/>
      <c r="AF71" s="8"/>
      <c r="AG71" s="8"/>
      <c r="AH71" s="8"/>
      <c r="AI71" s="8"/>
      <c r="AJ71" s="8"/>
      <c r="AK71" s="10"/>
      <c r="AL71" s="113"/>
      <c r="AM71" s="14"/>
      <c r="AN71" s="113"/>
      <c r="AO71" s="14"/>
      <c r="AP71" s="105"/>
      <c r="AQ71" s="109"/>
    </row>
    <row r="72" spans="3:43" x14ac:dyDescent="0.25">
      <c r="C72" s="7"/>
      <c r="D72" s="8"/>
      <c r="E72" s="8"/>
      <c r="F72" s="8"/>
      <c r="G72" s="8"/>
      <c r="H72" s="8"/>
      <c r="I72" s="8"/>
      <c r="J72" s="8"/>
      <c r="K72" s="8"/>
      <c r="L72" s="8"/>
      <c r="M72" s="8"/>
      <c r="N72" s="8"/>
      <c r="O72" s="8"/>
      <c r="P72" s="8"/>
      <c r="Q72" s="8"/>
      <c r="R72" s="8"/>
      <c r="S72" s="205"/>
      <c r="T72" s="9"/>
      <c r="U72" s="8"/>
      <c r="V72" s="8"/>
      <c r="W72" s="8"/>
      <c r="X72" s="8"/>
      <c r="Y72" s="8"/>
      <c r="Z72" s="8"/>
      <c r="AA72" s="8"/>
      <c r="AB72" s="8"/>
      <c r="AC72" s="205"/>
      <c r="AD72" s="9"/>
      <c r="AE72" s="7"/>
      <c r="AF72" s="8"/>
      <c r="AG72" s="8"/>
      <c r="AH72" s="8"/>
      <c r="AI72" s="8"/>
      <c r="AJ72" s="8"/>
      <c r="AK72" s="10"/>
      <c r="AL72" s="113"/>
      <c r="AM72" s="14"/>
      <c r="AN72" s="113"/>
      <c r="AO72" s="14"/>
      <c r="AP72" s="105"/>
      <c r="AQ72" s="109"/>
    </row>
    <row r="73" spans="3:43" x14ac:dyDescent="0.25">
      <c r="C73" s="7"/>
      <c r="D73" s="8"/>
      <c r="E73" s="8"/>
      <c r="F73" s="8"/>
      <c r="G73" s="8"/>
      <c r="H73" s="8"/>
      <c r="I73" s="8"/>
      <c r="J73" s="8"/>
      <c r="K73" s="8"/>
      <c r="L73" s="8"/>
      <c r="M73" s="8"/>
      <c r="N73" s="8"/>
      <c r="O73" s="8"/>
      <c r="P73" s="8"/>
      <c r="Q73" s="8"/>
      <c r="R73" s="8"/>
      <c r="S73" s="205"/>
      <c r="T73" s="9"/>
      <c r="U73" s="8"/>
      <c r="V73" s="8"/>
      <c r="W73" s="8"/>
      <c r="X73" s="8"/>
      <c r="Y73" s="8"/>
      <c r="Z73" s="8"/>
      <c r="AA73" s="8"/>
      <c r="AB73" s="8"/>
      <c r="AC73" s="205"/>
      <c r="AD73" s="9"/>
      <c r="AE73" s="7"/>
      <c r="AF73" s="8"/>
      <c r="AG73" s="8"/>
      <c r="AH73" s="8"/>
      <c r="AI73" s="8"/>
      <c r="AJ73" s="8"/>
      <c r="AK73" s="10"/>
      <c r="AL73" s="113"/>
      <c r="AM73" s="14"/>
      <c r="AN73" s="113"/>
      <c r="AO73" s="14"/>
      <c r="AP73" s="105"/>
      <c r="AQ73" s="109"/>
    </row>
    <row r="74" spans="3:43" x14ac:dyDescent="0.25">
      <c r="C74" s="7"/>
      <c r="D74" s="8"/>
      <c r="E74" s="8"/>
      <c r="F74" s="8"/>
      <c r="G74" s="8"/>
      <c r="H74" s="8"/>
      <c r="I74" s="8"/>
      <c r="J74" s="8"/>
      <c r="K74" s="8"/>
      <c r="L74" s="8"/>
      <c r="M74" s="8"/>
      <c r="N74" s="8"/>
      <c r="O74" s="8"/>
      <c r="P74" s="8"/>
      <c r="Q74" s="8"/>
      <c r="R74" s="8"/>
      <c r="S74" s="205"/>
      <c r="T74" s="9"/>
      <c r="U74" s="8"/>
      <c r="V74" s="8"/>
      <c r="W74" s="8"/>
      <c r="X74" s="8"/>
      <c r="Y74" s="8"/>
      <c r="Z74" s="8"/>
      <c r="AA74" s="8"/>
      <c r="AB74" s="8"/>
      <c r="AC74" s="205"/>
      <c r="AD74" s="9"/>
      <c r="AE74" s="7"/>
      <c r="AF74" s="8"/>
      <c r="AG74" s="8"/>
      <c r="AH74" s="8"/>
      <c r="AI74" s="8"/>
      <c r="AJ74" s="8"/>
      <c r="AK74" s="10"/>
      <c r="AL74" s="113"/>
      <c r="AM74" s="14"/>
      <c r="AN74" s="113"/>
      <c r="AO74" s="14"/>
      <c r="AP74" s="105"/>
      <c r="AQ74" s="109"/>
    </row>
    <row r="75" spans="3:43" x14ac:dyDescent="0.25">
      <c r="C75" s="7"/>
      <c r="D75" s="8"/>
      <c r="E75" s="8"/>
      <c r="F75" s="8"/>
      <c r="G75" s="8"/>
      <c r="H75" s="8"/>
      <c r="I75" s="8"/>
      <c r="J75" s="8"/>
      <c r="K75" s="8"/>
      <c r="L75" s="8"/>
      <c r="M75" s="8"/>
      <c r="N75" s="8"/>
      <c r="O75" s="8"/>
      <c r="P75" s="8"/>
      <c r="Q75" s="8"/>
      <c r="R75" s="8"/>
      <c r="S75" s="205"/>
      <c r="T75" s="9"/>
      <c r="U75" s="8"/>
      <c r="V75" s="8"/>
      <c r="W75" s="8"/>
      <c r="X75" s="8"/>
      <c r="Y75" s="8"/>
      <c r="Z75" s="8"/>
      <c r="AA75" s="8"/>
      <c r="AB75" s="8"/>
      <c r="AC75" s="205"/>
      <c r="AD75" s="9"/>
      <c r="AE75" s="7"/>
      <c r="AF75" s="8"/>
      <c r="AG75" s="8"/>
      <c r="AH75" s="8"/>
      <c r="AI75" s="8"/>
      <c r="AJ75" s="8"/>
      <c r="AK75" s="10"/>
      <c r="AL75" s="113"/>
      <c r="AM75" s="14"/>
      <c r="AN75" s="113"/>
      <c r="AO75" s="14"/>
      <c r="AP75" s="105"/>
      <c r="AQ75" s="109"/>
    </row>
    <row r="76" spans="3:43" x14ac:dyDescent="0.25">
      <c r="C76" s="7"/>
      <c r="D76" s="8"/>
      <c r="E76" s="8"/>
      <c r="F76" s="8"/>
      <c r="G76" s="8"/>
      <c r="H76" s="8"/>
      <c r="I76" s="8"/>
      <c r="J76" s="8"/>
      <c r="K76" s="8"/>
      <c r="L76" s="8"/>
      <c r="M76" s="8"/>
      <c r="N76" s="8"/>
      <c r="O76" s="8"/>
      <c r="P76" s="8"/>
      <c r="Q76" s="8"/>
      <c r="R76" s="8"/>
      <c r="S76" s="205"/>
      <c r="T76" s="9"/>
      <c r="U76" s="8"/>
      <c r="V76" s="8"/>
      <c r="W76" s="8"/>
      <c r="X76" s="8"/>
      <c r="Y76" s="8"/>
      <c r="Z76" s="8"/>
      <c r="AA76" s="8"/>
      <c r="AB76" s="8"/>
      <c r="AC76" s="205"/>
      <c r="AD76" s="9"/>
      <c r="AE76" s="7"/>
      <c r="AF76" s="8"/>
      <c r="AG76" s="8"/>
      <c r="AH76" s="8"/>
      <c r="AI76" s="8"/>
      <c r="AJ76" s="8"/>
      <c r="AK76" s="10"/>
      <c r="AL76" s="113"/>
      <c r="AM76" s="14"/>
      <c r="AN76" s="113"/>
      <c r="AO76" s="14"/>
      <c r="AP76" s="105"/>
      <c r="AQ76" s="109"/>
    </row>
    <row r="77" spans="3:43" x14ac:dyDescent="0.25">
      <c r="C77" s="7"/>
      <c r="D77" s="8"/>
      <c r="E77" s="8"/>
      <c r="F77" s="8"/>
      <c r="G77" s="8"/>
      <c r="H77" s="8"/>
      <c r="I77" s="8"/>
      <c r="J77" s="8"/>
      <c r="K77" s="8"/>
      <c r="L77" s="8"/>
      <c r="M77" s="8"/>
      <c r="N77" s="8"/>
      <c r="O77" s="8"/>
      <c r="P77" s="8"/>
      <c r="Q77" s="8"/>
      <c r="R77" s="8"/>
      <c r="S77" s="205"/>
      <c r="T77" s="9"/>
      <c r="U77" s="8"/>
      <c r="V77" s="8"/>
      <c r="W77" s="8"/>
      <c r="X77" s="8"/>
      <c r="Y77" s="8"/>
      <c r="Z77" s="8"/>
      <c r="AA77" s="8"/>
      <c r="AB77" s="8"/>
      <c r="AC77" s="205"/>
      <c r="AD77" s="9"/>
      <c r="AE77" s="7"/>
      <c r="AF77" s="8"/>
      <c r="AG77" s="8"/>
      <c r="AH77" s="8"/>
      <c r="AI77" s="8"/>
      <c r="AJ77" s="8"/>
      <c r="AK77" s="10"/>
      <c r="AL77" s="113"/>
      <c r="AM77" s="14"/>
      <c r="AN77" s="113"/>
      <c r="AO77" s="14"/>
      <c r="AP77" s="105"/>
      <c r="AQ77" s="109"/>
    </row>
    <row r="78" spans="3:43" x14ac:dyDescent="0.25">
      <c r="C78" s="7"/>
      <c r="D78" s="8"/>
      <c r="E78" s="8"/>
      <c r="F78" s="8"/>
      <c r="G78" s="8"/>
      <c r="H78" s="8"/>
      <c r="I78" s="8"/>
      <c r="J78" s="8"/>
      <c r="K78" s="8"/>
      <c r="L78" s="8"/>
      <c r="M78" s="8"/>
      <c r="N78" s="8"/>
      <c r="O78" s="8"/>
      <c r="P78" s="8"/>
      <c r="Q78" s="8"/>
      <c r="R78" s="8"/>
      <c r="S78" s="205"/>
      <c r="T78" s="9"/>
      <c r="U78" s="8"/>
      <c r="V78" s="8"/>
      <c r="W78" s="8"/>
      <c r="X78" s="8"/>
      <c r="Y78" s="8"/>
      <c r="Z78" s="8"/>
      <c r="AA78" s="8"/>
      <c r="AB78" s="8"/>
      <c r="AC78" s="205"/>
      <c r="AD78" s="9"/>
      <c r="AE78" s="7"/>
      <c r="AF78" s="8"/>
      <c r="AG78" s="8"/>
      <c r="AH78" s="8"/>
      <c r="AI78" s="8"/>
      <c r="AJ78" s="8"/>
      <c r="AK78" s="10"/>
      <c r="AL78" s="113"/>
      <c r="AM78" s="14"/>
      <c r="AN78" s="113"/>
      <c r="AO78" s="14"/>
      <c r="AP78" s="105"/>
      <c r="AQ78" s="109"/>
    </row>
    <row r="79" spans="3:43" x14ac:dyDescent="0.25">
      <c r="C79" s="7"/>
      <c r="D79" s="8"/>
      <c r="E79" s="8"/>
      <c r="F79" s="8"/>
      <c r="G79" s="8"/>
      <c r="H79" s="8"/>
      <c r="I79" s="8"/>
      <c r="J79" s="8"/>
      <c r="K79" s="8"/>
      <c r="L79" s="8"/>
      <c r="M79" s="8"/>
      <c r="N79" s="8"/>
      <c r="O79" s="8"/>
      <c r="P79" s="8"/>
      <c r="Q79" s="8"/>
      <c r="R79" s="8"/>
      <c r="S79" s="205"/>
      <c r="T79" s="9"/>
      <c r="U79" s="8"/>
      <c r="V79" s="8"/>
      <c r="W79" s="8"/>
      <c r="X79" s="8"/>
      <c r="Y79" s="8"/>
      <c r="Z79" s="8"/>
      <c r="AA79" s="8"/>
      <c r="AB79" s="8"/>
      <c r="AC79" s="205"/>
      <c r="AD79" s="9"/>
      <c r="AE79" s="7"/>
      <c r="AF79" s="8"/>
      <c r="AG79" s="8"/>
      <c r="AH79" s="8"/>
      <c r="AI79" s="8"/>
      <c r="AJ79" s="8"/>
      <c r="AK79" s="10"/>
      <c r="AL79" s="113"/>
      <c r="AM79" s="14"/>
      <c r="AN79" s="113"/>
      <c r="AO79" s="14"/>
      <c r="AP79" s="105"/>
      <c r="AQ79" s="109"/>
    </row>
    <row r="80" spans="3:43" x14ac:dyDescent="0.25">
      <c r="C80" s="7"/>
      <c r="D80" s="8"/>
      <c r="E80" s="8"/>
      <c r="F80" s="8"/>
      <c r="G80" s="8"/>
      <c r="H80" s="8"/>
      <c r="I80" s="8"/>
      <c r="J80" s="8"/>
      <c r="K80" s="8"/>
      <c r="L80" s="8"/>
      <c r="M80" s="8"/>
      <c r="N80" s="8"/>
      <c r="O80" s="8"/>
      <c r="P80" s="8"/>
      <c r="Q80" s="8"/>
      <c r="R80" s="8"/>
      <c r="S80" s="205"/>
      <c r="T80" s="9"/>
      <c r="U80" s="8"/>
      <c r="V80" s="8"/>
      <c r="W80" s="8"/>
      <c r="X80" s="8"/>
      <c r="Y80" s="8"/>
      <c r="Z80" s="8"/>
      <c r="AA80" s="8"/>
      <c r="AB80" s="8"/>
      <c r="AC80" s="205"/>
      <c r="AD80" s="9"/>
      <c r="AE80" s="7"/>
      <c r="AF80" s="8"/>
      <c r="AG80" s="8"/>
      <c r="AH80" s="8"/>
      <c r="AI80" s="8"/>
      <c r="AJ80" s="8"/>
      <c r="AK80" s="10"/>
      <c r="AL80" s="113"/>
      <c r="AM80" s="14"/>
      <c r="AN80" s="113"/>
      <c r="AO80" s="14"/>
      <c r="AP80" s="105"/>
      <c r="AQ80" s="109"/>
    </row>
    <row r="81" spans="3:43" x14ac:dyDescent="0.25">
      <c r="C81" s="7"/>
      <c r="D81" s="8"/>
      <c r="E81" s="8"/>
      <c r="F81" s="8"/>
      <c r="G81" s="8"/>
      <c r="H81" s="8"/>
      <c r="I81" s="8"/>
      <c r="J81" s="8"/>
      <c r="K81" s="8"/>
      <c r="L81" s="8"/>
      <c r="M81" s="8"/>
      <c r="N81" s="8"/>
      <c r="O81" s="8"/>
      <c r="P81" s="8"/>
      <c r="Q81" s="8"/>
      <c r="R81" s="8"/>
      <c r="S81" s="205"/>
      <c r="T81" s="9"/>
      <c r="U81" s="8"/>
      <c r="V81" s="8"/>
      <c r="W81" s="8"/>
      <c r="X81" s="8"/>
      <c r="Y81" s="8"/>
      <c r="Z81" s="8"/>
      <c r="AA81" s="8"/>
      <c r="AB81" s="8"/>
      <c r="AC81" s="205"/>
      <c r="AD81" s="9"/>
      <c r="AE81" s="7"/>
      <c r="AF81" s="8"/>
      <c r="AG81" s="8"/>
      <c r="AH81" s="8"/>
      <c r="AI81" s="8"/>
      <c r="AJ81" s="8"/>
      <c r="AK81" s="10"/>
      <c r="AL81" s="113"/>
      <c r="AM81" s="14"/>
      <c r="AN81" s="113"/>
      <c r="AO81" s="14"/>
      <c r="AP81" s="105"/>
      <c r="AQ81" s="109"/>
    </row>
    <row r="82" spans="3:43" x14ac:dyDescent="0.25">
      <c r="C82" s="7"/>
      <c r="D82" s="8"/>
      <c r="E82" s="8"/>
      <c r="F82" s="8"/>
      <c r="G82" s="8"/>
      <c r="H82" s="8"/>
      <c r="I82" s="8"/>
      <c r="J82" s="8"/>
      <c r="K82" s="8"/>
      <c r="L82" s="8"/>
      <c r="M82" s="8"/>
      <c r="N82" s="8"/>
      <c r="O82" s="8"/>
      <c r="P82" s="8"/>
      <c r="Q82" s="8"/>
      <c r="R82" s="8"/>
      <c r="S82" s="205"/>
      <c r="T82" s="9"/>
      <c r="U82" s="8"/>
      <c r="V82" s="8"/>
      <c r="W82" s="8"/>
      <c r="X82" s="8"/>
      <c r="Y82" s="8"/>
      <c r="Z82" s="8"/>
      <c r="AA82" s="8"/>
      <c r="AB82" s="8"/>
      <c r="AC82" s="205"/>
      <c r="AD82" s="9"/>
      <c r="AE82" s="7"/>
      <c r="AF82" s="8"/>
      <c r="AG82" s="8"/>
      <c r="AH82" s="8"/>
      <c r="AI82" s="8"/>
      <c r="AJ82" s="8"/>
      <c r="AK82" s="10"/>
      <c r="AL82" s="113"/>
      <c r="AM82" s="14"/>
      <c r="AN82" s="113"/>
      <c r="AO82" s="14"/>
      <c r="AP82" s="105"/>
      <c r="AQ82" s="109"/>
    </row>
    <row r="83" spans="3:43" x14ac:dyDescent="0.25">
      <c r="C83" s="7"/>
      <c r="D83" s="8"/>
      <c r="E83" s="8"/>
      <c r="F83" s="8"/>
      <c r="G83" s="8"/>
      <c r="H83" s="8"/>
      <c r="I83" s="8"/>
      <c r="J83" s="8"/>
      <c r="K83" s="8"/>
      <c r="L83" s="8"/>
      <c r="M83" s="8"/>
      <c r="N83" s="8"/>
      <c r="O83" s="8"/>
      <c r="P83" s="8"/>
      <c r="Q83" s="8"/>
      <c r="R83" s="8"/>
      <c r="S83" s="205"/>
      <c r="T83" s="9"/>
      <c r="U83" s="8"/>
      <c r="V83" s="8"/>
      <c r="W83" s="8"/>
      <c r="X83" s="8"/>
      <c r="Y83" s="8"/>
      <c r="Z83" s="8"/>
      <c r="AA83" s="8"/>
      <c r="AB83" s="8"/>
      <c r="AC83" s="205"/>
      <c r="AD83" s="9"/>
      <c r="AE83" s="7"/>
      <c r="AF83" s="8"/>
      <c r="AG83" s="8"/>
      <c r="AH83" s="8"/>
      <c r="AI83" s="8"/>
      <c r="AJ83" s="8"/>
      <c r="AK83" s="10"/>
      <c r="AL83" s="113"/>
      <c r="AM83" s="14"/>
      <c r="AN83" s="113"/>
      <c r="AO83" s="14"/>
      <c r="AP83" s="105"/>
      <c r="AQ83" s="109"/>
    </row>
    <row r="84" spans="3:43" x14ac:dyDescent="0.25">
      <c r="C84" s="7"/>
      <c r="D84" s="8"/>
      <c r="E84" s="8"/>
      <c r="F84" s="8"/>
      <c r="G84" s="8"/>
      <c r="H84" s="8"/>
      <c r="I84" s="8"/>
      <c r="J84" s="8"/>
      <c r="K84" s="8"/>
      <c r="L84" s="8"/>
      <c r="M84" s="8"/>
      <c r="N84" s="8"/>
      <c r="O84" s="8"/>
      <c r="P84" s="8"/>
      <c r="Q84" s="8"/>
      <c r="R84" s="8"/>
      <c r="S84" s="205"/>
      <c r="T84" s="9"/>
      <c r="U84" s="8"/>
      <c r="V84" s="8"/>
      <c r="W84" s="8"/>
      <c r="X84" s="8"/>
      <c r="Y84" s="8"/>
      <c r="Z84" s="8"/>
      <c r="AA84" s="8"/>
      <c r="AB84" s="8"/>
      <c r="AC84" s="205"/>
      <c r="AD84" s="9"/>
      <c r="AE84" s="7"/>
      <c r="AF84" s="8"/>
      <c r="AG84" s="8"/>
      <c r="AH84" s="8"/>
      <c r="AI84" s="8"/>
      <c r="AJ84" s="8"/>
      <c r="AK84" s="10"/>
      <c r="AL84" s="113"/>
      <c r="AM84" s="14"/>
      <c r="AN84" s="113"/>
      <c r="AO84" s="14"/>
      <c r="AP84" s="105"/>
      <c r="AQ84" s="109"/>
    </row>
    <row r="85" spans="3:43" x14ac:dyDescent="0.25">
      <c r="C85" s="7"/>
      <c r="D85" s="8"/>
      <c r="E85" s="8"/>
      <c r="F85" s="8"/>
      <c r="G85" s="8"/>
      <c r="H85" s="8"/>
      <c r="I85" s="8"/>
      <c r="J85" s="8"/>
      <c r="K85" s="8"/>
      <c r="L85" s="8"/>
      <c r="M85" s="8"/>
      <c r="N85" s="8"/>
      <c r="O85" s="8"/>
      <c r="P85" s="8"/>
      <c r="Q85" s="8"/>
      <c r="R85" s="8"/>
      <c r="S85" s="205"/>
      <c r="T85" s="9"/>
      <c r="U85" s="8"/>
      <c r="V85" s="8"/>
      <c r="W85" s="8"/>
      <c r="X85" s="8"/>
      <c r="Y85" s="8"/>
      <c r="Z85" s="8"/>
      <c r="AA85" s="8"/>
      <c r="AB85" s="8"/>
      <c r="AC85" s="205"/>
      <c r="AD85" s="9"/>
      <c r="AE85" s="7"/>
      <c r="AF85" s="8"/>
      <c r="AG85" s="8"/>
      <c r="AH85" s="8"/>
      <c r="AI85" s="8"/>
      <c r="AJ85" s="8"/>
      <c r="AK85" s="10"/>
      <c r="AL85" s="113"/>
      <c r="AM85" s="14"/>
      <c r="AN85" s="113"/>
      <c r="AO85" s="14"/>
      <c r="AP85" s="105"/>
      <c r="AQ85" s="109"/>
    </row>
    <row r="86" spans="3:43" x14ac:dyDescent="0.25">
      <c r="C86" s="7"/>
      <c r="D86" s="8"/>
      <c r="E86" s="8"/>
      <c r="F86" s="8"/>
      <c r="G86" s="8"/>
      <c r="H86" s="8"/>
      <c r="I86" s="8"/>
      <c r="J86" s="8"/>
      <c r="K86" s="8"/>
      <c r="L86" s="8"/>
      <c r="M86" s="8"/>
      <c r="N86" s="8"/>
      <c r="O86" s="8"/>
      <c r="P86" s="8"/>
      <c r="Q86" s="8"/>
      <c r="R86" s="8"/>
      <c r="S86" s="205"/>
      <c r="T86" s="9"/>
      <c r="U86" s="8"/>
      <c r="V86" s="8"/>
      <c r="W86" s="8"/>
      <c r="X86" s="8"/>
      <c r="Y86" s="8"/>
      <c r="Z86" s="8"/>
      <c r="AA86" s="8"/>
      <c r="AB86" s="8"/>
      <c r="AC86" s="205"/>
      <c r="AD86" s="9"/>
      <c r="AE86" s="7"/>
      <c r="AF86" s="8"/>
      <c r="AG86" s="8"/>
      <c r="AH86" s="8"/>
      <c r="AI86" s="8"/>
      <c r="AJ86" s="8"/>
      <c r="AK86" s="10"/>
      <c r="AL86" s="113"/>
      <c r="AM86" s="14"/>
      <c r="AN86" s="113"/>
      <c r="AO86" s="14"/>
      <c r="AP86" s="105"/>
      <c r="AQ86" s="109"/>
    </row>
    <row r="87" spans="3:43" x14ac:dyDescent="0.25">
      <c r="C87" s="7"/>
      <c r="D87" s="8"/>
      <c r="E87" s="8"/>
      <c r="F87" s="8"/>
      <c r="G87" s="8"/>
      <c r="H87" s="8"/>
      <c r="I87" s="8"/>
      <c r="J87" s="8"/>
      <c r="K87" s="8"/>
      <c r="L87" s="8"/>
      <c r="M87" s="8"/>
      <c r="N87" s="8"/>
      <c r="O87" s="8"/>
      <c r="P87" s="8"/>
      <c r="Q87" s="8"/>
      <c r="R87" s="8"/>
      <c r="S87" s="205"/>
      <c r="T87" s="9"/>
      <c r="U87" s="8"/>
      <c r="V87" s="8"/>
      <c r="W87" s="8"/>
      <c r="X87" s="8"/>
      <c r="Y87" s="8"/>
      <c r="Z87" s="8"/>
      <c r="AA87" s="8"/>
      <c r="AB87" s="8"/>
      <c r="AC87" s="205"/>
      <c r="AD87" s="9"/>
      <c r="AE87" s="7"/>
      <c r="AF87" s="8"/>
      <c r="AG87" s="8"/>
      <c r="AH87" s="8"/>
      <c r="AI87" s="8"/>
      <c r="AJ87" s="8"/>
      <c r="AK87" s="10"/>
      <c r="AL87" s="113"/>
      <c r="AM87" s="14"/>
      <c r="AN87" s="113"/>
      <c r="AO87" s="14"/>
      <c r="AP87" s="105"/>
      <c r="AQ87" s="109"/>
    </row>
    <row r="88" spans="3:43" x14ac:dyDescent="0.25">
      <c r="C88" s="7"/>
      <c r="D88" s="8"/>
      <c r="E88" s="8"/>
      <c r="F88" s="8"/>
      <c r="G88" s="8"/>
      <c r="H88" s="8"/>
      <c r="I88" s="8"/>
      <c r="J88" s="8"/>
      <c r="K88" s="8"/>
      <c r="L88" s="8"/>
      <c r="M88" s="8"/>
      <c r="N88" s="8"/>
      <c r="O88" s="8"/>
      <c r="P88" s="8"/>
      <c r="Q88" s="8"/>
      <c r="R88" s="8"/>
      <c r="S88" s="205"/>
      <c r="T88" s="9"/>
      <c r="U88" s="8"/>
      <c r="V88" s="8"/>
      <c r="W88" s="8"/>
      <c r="X88" s="8"/>
      <c r="Y88" s="8"/>
      <c r="Z88" s="8"/>
      <c r="AA88" s="8"/>
      <c r="AB88" s="8"/>
      <c r="AC88" s="205"/>
      <c r="AD88" s="9"/>
      <c r="AE88" s="7"/>
      <c r="AF88" s="8"/>
      <c r="AG88" s="8"/>
      <c r="AH88" s="8"/>
      <c r="AI88" s="8"/>
      <c r="AJ88" s="8"/>
      <c r="AK88" s="10"/>
      <c r="AL88" s="113"/>
      <c r="AM88" s="14"/>
      <c r="AN88" s="113"/>
      <c r="AO88" s="14"/>
      <c r="AP88" s="105"/>
      <c r="AQ88" s="109"/>
    </row>
    <row r="89" spans="3:43" x14ac:dyDescent="0.25">
      <c r="C89" s="7"/>
      <c r="D89" s="8"/>
      <c r="E89" s="8"/>
      <c r="F89" s="8"/>
      <c r="G89" s="8"/>
      <c r="H89" s="8"/>
      <c r="I89" s="8"/>
      <c r="J89" s="8"/>
      <c r="K89" s="8"/>
      <c r="L89" s="8"/>
      <c r="M89" s="8"/>
      <c r="N89" s="8"/>
      <c r="O89" s="8"/>
      <c r="P89" s="8"/>
      <c r="Q89" s="8"/>
      <c r="R89" s="8"/>
      <c r="S89" s="205"/>
      <c r="T89" s="9"/>
      <c r="U89" s="8"/>
      <c r="V89" s="8"/>
      <c r="W89" s="8"/>
      <c r="X89" s="8"/>
      <c r="Y89" s="8"/>
      <c r="Z89" s="8"/>
      <c r="AA89" s="8"/>
      <c r="AB89" s="8"/>
      <c r="AC89" s="205"/>
      <c r="AD89" s="9"/>
      <c r="AE89" s="7"/>
      <c r="AF89" s="8"/>
      <c r="AG89" s="8"/>
      <c r="AH89" s="8"/>
      <c r="AI89" s="8"/>
      <c r="AJ89" s="8"/>
      <c r="AK89" s="10"/>
      <c r="AL89" s="113"/>
      <c r="AM89" s="14"/>
      <c r="AN89" s="113"/>
      <c r="AO89" s="14"/>
      <c r="AP89" s="105"/>
      <c r="AQ89" s="109"/>
    </row>
    <row r="90" spans="3:43" x14ac:dyDescent="0.25">
      <c r="C90" s="7"/>
      <c r="D90" s="8"/>
      <c r="E90" s="8"/>
      <c r="F90" s="8"/>
      <c r="G90" s="8"/>
      <c r="H90" s="8"/>
      <c r="I90" s="8"/>
      <c r="J90" s="8"/>
      <c r="K90" s="8"/>
      <c r="L90" s="8"/>
      <c r="M90" s="8"/>
      <c r="N90" s="8"/>
      <c r="O90" s="8"/>
      <c r="P90" s="8"/>
      <c r="Q90" s="8"/>
      <c r="R90" s="8"/>
      <c r="S90" s="205"/>
      <c r="T90" s="9"/>
      <c r="U90" s="8"/>
      <c r="V90" s="8"/>
      <c r="W90" s="8"/>
      <c r="X90" s="8"/>
      <c r="Y90" s="8"/>
      <c r="Z90" s="8"/>
      <c r="AA90" s="8"/>
      <c r="AB90" s="8"/>
      <c r="AC90" s="205"/>
      <c r="AD90" s="9"/>
      <c r="AE90" s="7"/>
      <c r="AF90" s="8"/>
      <c r="AG90" s="8"/>
      <c r="AH90" s="8"/>
      <c r="AI90" s="8"/>
      <c r="AJ90" s="8"/>
      <c r="AK90" s="10"/>
      <c r="AL90" s="113"/>
      <c r="AM90" s="14"/>
      <c r="AN90" s="113"/>
      <c r="AO90" s="14"/>
      <c r="AP90" s="105"/>
      <c r="AQ90" s="109"/>
    </row>
    <row r="91" spans="3:43" x14ac:dyDescent="0.25">
      <c r="C91" s="7"/>
      <c r="D91" s="8"/>
      <c r="E91" s="8"/>
      <c r="F91" s="8"/>
      <c r="G91" s="8"/>
      <c r="H91" s="8"/>
      <c r="I91" s="8"/>
      <c r="J91" s="8"/>
      <c r="K91" s="8"/>
      <c r="L91" s="8"/>
      <c r="M91" s="8"/>
      <c r="N91" s="8"/>
      <c r="O91" s="8"/>
      <c r="P91" s="8"/>
      <c r="Q91" s="8"/>
      <c r="R91" s="8"/>
      <c r="S91" s="205"/>
      <c r="T91" s="9"/>
      <c r="U91" s="8"/>
      <c r="V91" s="8"/>
      <c r="W91" s="8"/>
      <c r="X91" s="8"/>
      <c r="Y91" s="8"/>
      <c r="Z91" s="8"/>
      <c r="AA91" s="8"/>
      <c r="AB91" s="8"/>
      <c r="AC91" s="205"/>
      <c r="AD91" s="9"/>
      <c r="AE91" s="7"/>
      <c r="AF91" s="8"/>
      <c r="AG91" s="8"/>
      <c r="AH91" s="8"/>
      <c r="AI91" s="8"/>
      <c r="AJ91" s="8"/>
      <c r="AK91" s="10"/>
      <c r="AL91" s="113"/>
      <c r="AM91" s="14"/>
      <c r="AN91" s="113"/>
      <c r="AO91" s="14"/>
      <c r="AP91" s="105"/>
      <c r="AQ91" s="109"/>
    </row>
    <row r="92" spans="3:43" x14ac:dyDescent="0.25">
      <c r="C92" s="7"/>
      <c r="D92" s="8"/>
      <c r="E92" s="8"/>
      <c r="F92" s="8"/>
      <c r="G92" s="8"/>
      <c r="H92" s="8"/>
      <c r="I92" s="8"/>
      <c r="J92" s="8"/>
      <c r="K92" s="8"/>
      <c r="L92" s="8"/>
      <c r="M92" s="8"/>
      <c r="N92" s="8"/>
      <c r="O92" s="8"/>
      <c r="P92" s="8"/>
      <c r="Q92" s="8"/>
      <c r="R92" s="8"/>
      <c r="S92" s="205"/>
      <c r="T92" s="9"/>
      <c r="U92" s="8"/>
      <c r="V92" s="8"/>
      <c r="W92" s="8"/>
      <c r="X92" s="8"/>
      <c r="Y92" s="8"/>
      <c r="Z92" s="8"/>
      <c r="AA92" s="8"/>
      <c r="AB92" s="8"/>
      <c r="AC92" s="205"/>
      <c r="AD92" s="9"/>
      <c r="AE92" s="7"/>
      <c r="AF92" s="8"/>
      <c r="AG92" s="8"/>
      <c r="AH92" s="8"/>
      <c r="AI92" s="8"/>
      <c r="AJ92" s="8"/>
      <c r="AK92" s="10"/>
      <c r="AL92" s="113"/>
      <c r="AM92" s="14"/>
      <c r="AN92" s="113"/>
      <c r="AO92" s="14"/>
      <c r="AP92" s="105"/>
      <c r="AQ92" s="109"/>
    </row>
    <row r="93" spans="3:43" x14ac:dyDescent="0.25">
      <c r="C93" s="7"/>
      <c r="D93" s="8"/>
      <c r="E93" s="8"/>
      <c r="F93" s="8"/>
      <c r="G93" s="8"/>
      <c r="H93" s="8"/>
      <c r="I93" s="8"/>
      <c r="J93" s="8"/>
      <c r="K93" s="8"/>
      <c r="L93" s="8"/>
      <c r="M93" s="8"/>
      <c r="N93" s="8"/>
      <c r="O93" s="8"/>
      <c r="P93" s="8"/>
      <c r="Q93" s="8"/>
      <c r="R93" s="8"/>
      <c r="S93" s="205"/>
      <c r="T93" s="9"/>
      <c r="U93" s="8"/>
      <c r="V93" s="8"/>
      <c r="W93" s="8"/>
      <c r="X93" s="8"/>
      <c r="Y93" s="8"/>
      <c r="Z93" s="8"/>
      <c r="AA93" s="8"/>
      <c r="AB93" s="8"/>
      <c r="AC93" s="205"/>
      <c r="AD93" s="9"/>
      <c r="AE93" s="7"/>
      <c r="AF93" s="8"/>
      <c r="AG93" s="8"/>
      <c r="AH93" s="8"/>
      <c r="AI93" s="8"/>
      <c r="AJ93" s="8"/>
      <c r="AK93" s="10"/>
      <c r="AL93" s="113"/>
      <c r="AM93" s="14"/>
      <c r="AN93" s="113"/>
      <c r="AO93" s="14"/>
      <c r="AP93" s="105"/>
      <c r="AQ93" s="109"/>
    </row>
    <row r="94" spans="3:43" x14ac:dyDescent="0.25">
      <c r="C94" s="7"/>
      <c r="D94" s="8"/>
      <c r="E94" s="8"/>
      <c r="F94" s="8"/>
      <c r="G94" s="8"/>
      <c r="H94" s="8"/>
      <c r="I94" s="8"/>
      <c r="J94" s="8"/>
      <c r="K94" s="8"/>
      <c r="L94" s="8"/>
      <c r="M94" s="8"/>
      <c r="N94" s="8"/>
      <c r="O94" s="8"/>
      <c r="P94" s="8"/>
      <c r="Q94" s="8"/>
      <c r="R94" s="8"/>
      <c r="S94" s="205"/>
      <c r="T94" s="9"/>
      <c r="U94" s="8"/>
      <c r="V94" s="8"/>
      <c r="W94" s="8"/>
      <c r="X94" s="8"/>
      <c r="Y94" s="8"/>
      <c r="Z94" s="8"/>
      <c r="AA94" s="8"/>
      <c r="AB94" s="8"/>
      <c r="AC94" s="205"/>
      <c r="AD94" s="9"/>
      <c r="AE94" s="7"/>
      <c r="AF94" s="8"/>
      <c r="AG94" s="8"/>
      <c r="AH94" s="8"/>
      <c r="AI94" s="8"/>
      <c r="AJ94" s="8"/>
      <c r="AK94" s="10"/>
      <c r="AL94" s="113"/>
      <c r="AM94" s="14"/>
      <c r="AN94" s="113"/>
      <c r="AO94" s="14"/>
      <c r="AP94" s="105"/>
      <c r="AQ94" s="109"/>
    </row>
    <row r="95" spans="3:43" x14ac:dyDescent="0.25">
      <c r="C95" s="7"/>
      <c r="D95" s="8"/>
      <c r="E95" s="8"/>
      <c r="F95" s="8"/>
      <c r="G95" s="8"/>
      <c r="H95" s="8"/>
      <c r="I95" s="8"/>
      <c r="J95" s="8"/>
      <c r="K95" s="8"/>
      <c r="L95" s="8"/>
      <c r="M95" s="8"/>
      <c r="N95" s="8"/>
      <c r="O95" s="8"/>
      <c r="P95" s="8"/>
      <c r="Q95" s="8"/>
      <c r="R95" s="8"/>
      <c r="S95" s="205"/>
      <c r="T95" s="9"/>
      <c r="U95" s="8"/>
      <c r="V95" s="8"/>
      <c r="W95" s="8"/>
      <c r="X95" s="8"/>
      <c r="Y95" s="8"/>
      <c r="Z95" s="8"/>
      <c r="AA95" s="8"/>
      <c r="AB95" s="8"/>
      <c r="AC95" s="205"/>
      <c r="AD95" s="9"/>
      <c r="AE95" s="7"/>
      <c r="AF95" s="8"/>
      <c r="AG95" s="8"/>
      <c r="AH95" s="8"/>
      <c r="AI95" s="8"/>
      <c r="AJ95" s="8"/>
      <c r="AK95" s="10"/>
      <c r="AL95" s="113"/>
      <c r="AM95" s="14"/>
      <c r="AN95" s="113"/>
      <c r="AO95" s="14"/>
      <c r="AP95" s="105"/>
      <c r="AQ95" s="109"/>
    </row>
    <row r="96" spans="3:43" x14ac:dyDescent="0.25">
      <c r="C96" s="7"/>
      <c r="D96" s="8"/>
      <c r="E96" s="8"/>
      <c r="F96" s="8"/>
      <c r="G96" s="8"/>
      <c r="H96" s="8"/>
      <c r="I96" s="8"/>
      <c r="J96" s="8"/>
      <c r="K96" s="8"/>
      <c r="L96" s="8"/>
      <c r="M96" s="8"/>
      <c r="N96" s="8"/>
      <c r="O96" s="8"/>
      <c r="P96" s="8"/>
      <c r="Q96" s="8"/>
      <c r="R96" s="8"/>
      <c r="S96" s="205"/>
      <c r="T96" s="9"/>
      <c r="U96" s="8"/>
      <c r="V96" s="8"/>
      <c r="W96" s="8"/>
      <c r="X96" s="8"/>
      <c r="Y96" s="8"/>
      <c r="Z96" s="8"/>
      <c r="AA96" s="8"/>
      <c r="AB96" s="8"/>
      <c r="AC96" s="205"/>
      <c r="AD96" s="9"/>
      <c r="AE96" s="7"/>
      <c r="AF96" s="8"/>
      <c r="AG96" s="8"/>
      <c r="AH96" s="8"/>
      <c r="AI96" s="8"/>
      <c r="AJ96" s="8"/>
      <c r="AK96" s="10"/>
      <c r="AL96" s="113"/>
      <c r="AM96" s="14"/>
      <c r="AN96" s="113"/>
      <c r="AO96" s="14"/>
      <c r="AP96" s="105"/>
      <c r="AQ96" s="109"/>
    </row>
    <row r="97" spans="3:43" x14ac:dyDescent="0.25">
      <c r="C97" s="12"/>
      <c r="D97" s="13"/>
      <c r="E97" s="13"/>
      <c r="F97" s="13"/>
      <c r="G97" s="13"/>
      <c r="H97" s="13"/>
      <c r="I97" s="13"/>
      <c r="J97" s="13"/>
      <c r="K97" s="13"/>
      <c r="L97" s="13"/>
      <c r="M97" s="13"/>
      <c r="N97" s="13"/>
      <c r="O97" s="13"/>
      <c r="P97" s="13"/>
      <c r="Q97" s="13"/>
      <c r="R97" s="13"/>
      <c r="S97" s="206"/>
      <c r="T97" s="14"/>
      <c r="U97" s="13"/>
      <c r="V97" s="13"/>
      <c r="W97" s="13"/>
      <c r="X97" s="13"/>
      <c r="Y97" s="13"/>
      <c r="Z97" s="13"/>
      <c r="AA97" s="13"/>
      <c r="AB97" s="13"/>
      <c r="AC97" s="206"/>
      <c r="AD97" s="14"/>
      <c r="AE97" s="12"/>
      <c r="AF97" s="13"/>
      <c r="AG97" s="13"/>
      <c r="AH97" s="13"/>
      <c r="AI97" s="13"/>
      <c r="AJ97" s="13"/>
      <c r="AK97" s="15"/>
      <c r="AL97" s="113"/>
      <c r="AM97" s="14"/>
      <c r="AN97" s="113"/>
      <c r="AO97" s="14"/>
      <c r="AP97" s="105"/>
      <c r="AQ97" s="109"/>
    </row>
    <row r="98" spans="3:43" x14ac:dyDescent="0.25">
      <c r="C98" s="12"/>
      <c r="D98" s="13"/>
      <c r="E98" s="13"/>
      <c r="F98" s="13"/>
      <c r="G98" s="13"/>
      <c r="H98" s="13"/>
      <c r="I98" s="13"/>
      <c r="J98" s="13"/>
      <c r="K98" s="13"/>
      <c r="L98" s="13"/>
      <c r="M98" s="13"/>
      <c r="N98" s="13"/>
      <c r="O98" s="13"/>
      <c r="P98" s="13"/>
      <c r="Q98" s="13"/>
      <c r="R98" s="13"/>
      <c r="S98" s="206"/>
      <c r="T98" s="14"/>
      <c r="U98" s="13"/>
      <c r="V98" s="13"/>
      <c r="W98" s="13"/>
      <c r="X98" s="13"/>
      <c r="Y98" s="13"/>
      <c r="Z98" s="13"/>
      <c r="AA98" s="13"/>
      <c r="AB98" s="13"/>
      <c r="AC98" s="206"/>
      <c r="AD98" s="14"/>
      <c r="AE98" s="12"/>
      <c r="AF98" s="13"/>
      <c r="AG98" s="13"/>
      <c r="AH98" s="13"/>
      <c r="AI98" s="13"/>
      <c r="AJ98" s="13"/>
      <c r="AK98" s="15"/>
      <c r="AL98" s="113"/>
      <c r="AM98" s="14"/>
      <c r="AN98" s="113"/>
      <c r="AO98" s="14"/>
      <c r="AP98" s="105"/>
      <c r="AQ98" s="109"/>
    </row>
    <row r="99" spans="3:43" x14ac:dyDescent="0.25">
      <c r="C99" s="12"/>
      <c r="D99" s="13"/>
      <c r="E99" s="13"/>
      <c r="F99" s="13"/>
      <c r="G99" s="13"/>
      <c r="H99" s="13"/>
      <c r="I99" s="13"/>
      <c r="J99" s="13"/>
      <c r="K99" s="13"/>
      <c r="L99" s="13"/>
      <c r="M99" s="13"/>
      <c r="N99" s="13"/>
      <c r="O99" s="13"/>
      <c r="P99" s="13"/>
      <c r="Q99" s="13"/>
      <c r="R99" s="13"/>
      <c r="S99" s="206"/>
      <c r="T99" s="14"/>
      <c r="U99" s="13"/>
      <c r="V99" s="13"/>
      <c r="W99" s="13"/>
      <c r="X99" s="13"/>
      <c r="Y99" s="13"/>
      <c r="Z99" s="13"/>
      <c r="AA99" s="13"/>
      <c r="AB99" s="13"/>
      <c r="AC99" s="206"/>
      <c r="AD99" s="14"/>
      <c r="AE99" s="12"/>
      <c r="AF99" s="13"/>
      <c r="AG99" s="13"/>
      <c r="AH99" s="13"/>
      <c r="AI99" s="13"/>
      <c r="AJ99" s="13"/>
      <c r="AK99" s="15"/>
      <c r="AL99" s="113"/>
      <c r="AM99" s="14"/>
      <c r="AN99" s="113"/>
      <c r="AO99" s="14"/>
      <c r="AP99" s="105"/>
      <c r="AQ99" s="109"/>
    </row>
    <row r="100" spans="3:43" x14ac:dyDescent="0.25">
      <c r="C100" s="12"/>
      <c r="D100" s="13"/>
      <c r="E100" s="13"/>
      <c r="F100" s="13"/>
      <c r="G100" s="13"/>
      <c r="H100" s="13"/>
      <c r="I100" s="13"/>
      <c r="J100" s="13"/>
      <c r="K100" s="13"/>
      <c r="L100" s="13"/>
      <c r="M100" s="13"/>
      <c r="N100" s="13"/>
      <c r="O100" s="13"/>
      <c r="P100" s="13"/>
      <c r="Q100" s="13"/>
      <c r="R100" s="13"/>
      <c r="S100" s="206"/>
      <c r="T100" s="14"/>
      <c r="U100" s="13"/>
      <c r="V100" s="13"/>
      <c r="W100" s="13"/>
      <c r="X100" s="13"/>
      <c r="Y100" s="13"/>
      <c r="Z100" s="13"/>
      <c r="AA100" s="13"/>
      <c r="AB100" s="13"/>
      <c r="AC100" s="206"/>
      <c r="AD100" s="14"/>
      <c r="AE100" s="12"/>
      <c r="AF100" s="13"/>
      <c r="AG100" s="13"/>
      <c r="AH100" s="13"/>
      <c r="AI100" s="13"/>
      <c r="AJ100" s="13"/>
      <c r="AK100" s="15"/>
      <c r="AL100" s="113"/>
      <c r="AM100" s="14"/>
      <c r="AN100" s="113"/>
      <c r="AO100" s="14"/>
      <c r="AP100" s="105"/>
      <c r="AQ100" s="109"/>
    </row>
    <row r="101" spans="3:43" x14ac:dyDescent="0.25">
      <c r="C101" s="12"/>
      <c r="D101" s="13"/>
      <c r="E101" s="13"/>
      <c r="F101" s="13"/>
      <c r="G101" s="13"/>
      <c r="H101" s="13"/>
      <c r="I101" s="13"/>
      <c r="J101" s="13"/>
      <c r="K101" s="13"/>
      <c r="L101" s="13"/>
      <c r="M101" s="13"/>
      <c r="N101" s="13"/>
      <c r="O101" s="13"/>
      <c r="P101" s="13"/>
      <c r="Q101" s="13"/>
      <c r="R101" s="13"/>
      <c r="S101" s="206"/>
      <c r="T101" s="14"/>
      <c r="U101" s="13"/>
      <c r="V101" s="13"/>
      <c r="W101" s="13"/>
      <c r="X101" s="13"/>
      <c r="Y101" s="13"/>
      <c r="Z101" s="13"/>
      <c r="AA101" s="13"/>
      <c r="AB101" s="13"/>
      <c r="AC101" s="206"/>
      <c r="AD101" s="14"/>
      <c r="AE101" s="12"/>
      <c r="AF101" s="13"/>
      <c r="AG101" s="13"/>
      <c r="AH101" s="13"/>
      <c r="AI101" s="13"/>
      <c r="AJ101" s="13"/>
      <c r="AK101" s="15"/>
      <c r="AL101" s="113"/>
      <c r="AM101" s="14"/>
      <c r="AN101" s="113"/>
      <c r="AO101" s="14"/>
      <c r="AP101" s="105"/>
      <c r="AQ101" s="109"/>
    </row>
    <row r="102" spans="3:43" x14ac:dyDescent="0.25">
      <c r="C102" s="12"/>
      <c r="D102" s="13"/>
      <c r="E102" s="13"/>
      <c r="F102" s="13"/>
      <c r="G102" s="13"/>
      <c r="H102" s="13"/>
      <c r="I102" s="13"/>
      <c r="J102" s="13"/>
      <c r="K102" s="13"/>
      <c r="L102" s="13"/>
      <c r="M102" s="13"/>
      <c r="N102" s="13"/>
      <c r="O102" s="13"/>
      <c r="P102" s="13"/>
      <c r="Q102" s="13"/>
      <c r="R102" s="13"/>
      <c r="S102" s="206"/>
      <c r="T102" s="14"/>
      <c r="U102" s="13"/>
      <c r="V102" s="13"/>
      <c r="W102" s="13"/>
      <c r="X102" s="13"/>
      <c r="Y102" s="13"/>
      <c r="Z102" s="13"/>
      <c r="AA102" s="13"/>
      <c r="AB102" s="13"/>
      <c r="AC102" s="206"/>
      <c r="AD102" s="14"/>
      <c r="AE102" s="12"/>
      <c r="AF102" s="13"/>
      <c r="AG102" s="13"/>
      <c r="AH102" s="13"/>
      <c r="AI102" s="13"/>
      <c r="AJ102" s="13"/>
      <c r="AK102" s="15"/>
      <c r="AL102" s="113"/>
      <c r="AM102" s="14"/>
      <c r="AN102" s="113"/>
      <c r="AO102" s="14"/>
      <c r="AP102" s="105"/>
      <c r="AQ102" s="109"/>
    </row>
    <row r="103" spans="3:43" x14ac:dyDescent="0.25">
      <c r="C103" s="12"/>
      <c r="D103" s="13"/>
      <c r="E103" s="13"/>
      <c r="F103" s="13"/>
      <c r="G103" s="13"/>
      <c r="H103" s="13"/>
      <c r="I103" s="13"/>
      <c r="J103" s="13"/>
      <c r="K103" s="13"/>
      <c r="L103" s="13"/>
      <c r="M103" s="13"/>
      <c r="N103" s="13"/>
      <c r="O103" s="13"/>
      <c r="P103" s="13"/>
      <c r="Q103" s="13"/>
      <c r="R103" s="13"/>
      <c r="S103" s="206"/>
      <c r="T103" s="14"/>
      <c r="U103" s="13"/>
      <c r="V103" s="13"/>
      <c r="W103" s="13"/>
      <c r="X103" s="13"/>
      <c r="Y103" s="13"/>
      <c r="Z103" s="13"/>
      <c r="AA103" s="13"/>
      <c r="AB103" s="13"/>
      <c r="AC103" s="206"/>
      <c r="AD103" s="14"/>
      <c r="AE103" s="12"/>
      <c r="AF103" s="13"/>
      <c r="AG103" s="13"/>
      <c r="AH103" s="13"/>
      <c r="AI103" s="13"/>
      <c r="AJ103" s="13"/>
      <c r="AK103" s="15"/>
      <c r="AL103" s="113"/>
      <c r="AM103" s="14"/>
      <c r="AN103" s="113"/>
      <c r="AO103" s="14"/>
      <c r="AP103" s="105"/>
      <c r="AQ103" s="109"/>
    </row>
    <row r="104" spans="3:43" x14ac:dyDescent="0.25">
      <c r="C104" s="12"/>
      <c r="D104" s="13"/>
      <c r="E104" s="13"/>
      <c r="F104" s="13"/>
      <c r="G104" s="13"/>
      <c r="H104" s="13"/>
      <c r="I104" s="13"/>
      <c r="J104" s="13"/>
      <c r="K104" s="13"/>
      <c r="L104" s="13"/>
      <c r="M104" s="13"/>
      <c r="N104" s="13"/>
      <c r="O104" s="13"/>
      <c r="P104" s="13"/>
      <c r="Q104" s="13"/>
      <c r="R104" s="13"/>
      <c r="S104" s="206"/>
      <c r="T104" s="14"/>
      <c r="U104" s="13"/>
      <c r="V104" s="13"/>
      <c r="W104" s="13"/>
      <c r="X104" s="13"/>
      <c r="Y104" s="13"/>
      <c r="Z104" s="13"/>
      <c r="AA104" s="13"/>
      <c r="AB104" s="13"/>
      <c r="AC104" s="206"/>
      <c r="AD104" s="14"/>
      <c r="AE104" s="12"/>
      <c r="AF104" s="13"/>
      <c r="AG104" s="13"/>
      <c r="AH104" s="13"/>
      <c r="AI104" s="13"/>
      <c r="AJ104" s="13"/>
      <c r="AK104" s="15"/>
      <c r="AL104" s="113"/>
      <c r="AM104" s="14"/>
      <c r="AN104" s="113"/>
      <c r="AO104" s="14"/>
      <c r="AP104" s="105"/>
      <c r="AQ104" s="109"/>
    </row>
    <row r="105" spans="3:43" x14ac:dyDescent="0.25">
      <c r="C105" s="12"/>
      <c r="D105" s="13"/>
      <c r="E105" s="13"/>
      <c r="F105" s="13"/>
      <c r="G105" s="13"/>
      <c r="H105" s="13"/>
      <c r="I105" s="13"/>
      <c r="J105" s="13"/>
      <c r="K105" s="13"/>
      <c r="L105" s="13"/>
      <c r="M105" s="13"/>
      <c r="N105" s="13"/>
      <c r="O105" s="13"/>
      <c r="P105" s="13"/>
      <c r="Q105" s="13"/>
      <c r="R105" s="13"/>
      <c r="S105" s="206"/>
      <c r="T105" s="14"/>
      <c r="U105" s="13"/>
      <c r="V105" s="13"/>
      <c r="W105" s="13"/>
      <c r="X105" s="13"/>
      <c r="Y105" s="13"/>
      <c r="Z105" s="13"/>
      <c r="AA105" s="13"/>
      <c r="AB105" s="13"/>
      <c r="AC105" s="206"/>
      <c r="AD105" s="14"/>
      <c r="AE105" s="12"/>
      <c r="AF105" s="13"/>
      <c r="AG105" s="13"/>
      <c r="AH105" s="13"/>
      <c r="AI105" s="13"/>
      <c r="AJ105" s="13"/>
      <c r="AK105" s="15"/>
      <c r="AL105" s="113"/>
      <c r="AM105" s="14"/>
      <c r="AN105" s="113"/>
      <c r="AO105" s="14"/>
      <c r="AP105" s="105"/>
      <c r="AQ105" s="109"/>
    </row>
    <row r="106" spans="3:43" x14ac:dyDescent="0.25">
      <c r="C106" s="12"/>
      <c r="D106" s="13"/>
      <c r="E106" s="13"/>
      <c r="F106" s="13"/>
      <c r="G106" s="13"/>
      <c r="H106" s="13"/>
      <c r="I106" s="13"/>
      <c r="J106" s="13"/>
      <c r="K106" s="13"/>
      <c r="L106" s="13"/>
      <c r="M106" s="13"/>
      <c r="N106" s="13"/>
      <c r="O106" s="13"/>
      <c r="P106" s="13"/>
      <c r="Q106" s="13"/>
      <c r="R106" s="13"/>
      <c r="S106" s="206"/>
      <c r="T106" s="14"/>
      <c r="U106" s="13"/>
      <c r="V106" s="13"/>
      <c r="W106" s="13"/>
      <c r="X106" s="13"/>
      <c r="Y106" s="13"/>
      <c r="Z106" s="13"/>
      <c r="AA106" s="13"/>
      <c r="AB106" s="13"/>
      <c r="AC106" s="206"/>
      <c r="AD106" s="14"/>
      <c r="AE106" s="12"/>
      <c r="AF106" s="13"/>
      <c r="AG106" s="13"/>
      <c r="AH106" s="13"/>
      <c r="AI106" s="13"/>
      <c r="AJ106" s="13"/>
      <c r="AK106" s="15"/>
      <c r="AL106" s="113"/>
      <c r="AM106" s="14"/>
      <c r="AN106" s="113"/>
      <c r="AO106" s="14"/>
      <c r="AP106" s="105"/>
      <c r="AQ106" s="109"/>
    </row>
    <row r="107" spans="3:43" x14ac:dyDescent="0.25">
      <c r="C107" s="12"/>
      <c r="D107" s="13"/>
      <c r="E107" s="13"/>
      <c r="F107" s="13"/>
      <c r="G107" s="13"/>
      <c r="H107" s="13"/>
      <c r="I107" s="13"/>
      <c r="J107" s="13"/>
      <c r="K107" s="13"/>
      <c r="L107" s="13"/>
      <c r="M107" s="13"/>
      <c r="N107" s="13"/>
      <c r="O107" s="13"/>
      <c r="P107" s="13"/>
      <c r="Q107" s="13"/>
      <c r="R107" s="13"/>
      <c r="S107" s="206"/>
      <c r="T107" s="14"/>
      <c r="U107" s="13"/>
      <c r="V107" s="13"/>
      <c r="W107" s="13"/>
      <c r="X107" s="13"/>
      <c r="Y107" s="13"/>
      <c r="Z107" s="13"/>
      <c r="AA107" s="13"/>
      <c r="AB107" s="13"/>
      <c r="AC107" s="206"/>
      <c r="AD107" s="14"/>
      <c r="AE107" s="12"/>
      <c r="AF107" s="13"/>
      <c r="AG107" s="13"/>
      <c r="AH107" s="13"/>
      <c r="AI107" s="13"/>
      <c r="AJ107" s="13"/>
      <c r="AK107" s="15"/>
      <c r="AL107" s="113"/>
      <c r="AM107" s="14"/>
      <c r="AN107" s="113"/>
      <c r="AO107" s="14"/>
      <c r="AP107" s="105"/>
      <c r="AQ107" s="109"/>
    </row>
    <row r="108" spans="3:43" x14ac:dyDescent="0.25">
      <c r="C108" s="12"/>
      <c r="D108" s="13"/>
      <c r="E108" s="13"/>
      <c r="F108" s="13"/>
      <c r="G108" s="13"/>
      <c r="H108" s="13"/>
      <c r="I108" s="13"/>
      <c r="J108" s="13"/>
      <c r="K108" s="13"/>
      <c r="L108" s="13"/>
      <c r="M108" s="13"/>
      <c r="N108" s="13"/>
      <c r="O108" s="13"/>
      <c r="P108" s="13"/>
      <c r="Q108" s="13"/>
      <c r="R108" s="13"/>
      <c r="S108" s="206"/>
      <c r="T108" s="14"/>
      <c r="U108" s="13"/>
      <c r="V108" s="13"/>
      <c r="W108" s="13"/>
      <c r="X108" s="13"/>
      <c r="Y108" s="13"/>
      <c r="Z108" s="13"/>
      <c r="AA108" s="13"/>
      <c r="AB108" s="13"/>
      <c r="AC108" s="206"/>
      <c r="AD108" s="14"/>
      <c r="AE108" s="12"/>
      <c r="AF108" s="13"/>
      <c r="AG108" s="13"/>
      <c r="AH108" s="13"/>
      <c r="AI108" s="13"/>
      <c r="AJ108" s="13"/>
      <c r="AK108" s="15"/>
      <c r="AL108" s="113"/>
      <c r="AM108" s="14"/>
      <c r="AN108" s="113"/>
      <c r="AO108" s="14"/>
      <c r="AP108" s="105"/>
      <c r="AQ108" s="109"/>
    </row>
    <row r="109" spans="3:43" x14ac:dyDescent="0.25">
      <c r="C109" s="12"/>
      <c r="D109" s="13"/>
      <c r="E109" s="13"/>
      <c r="F109" s="13"/>
      <c r="G109" s="13"/>
      <c r="H109" s="13"/>
      <c r="I109" s="13"/>
      <c r="J109" s="13"/>
      <c r="K109" s="13"/>
      <c r="L109" s="13"/>
      <c r="M109" s="13"/>
      <c r="N109" s="13"/>
      <c r="O109" s="13"/>
      <c r="P109" s="13"/>
      <c r="Q109" s="13"/>
      <c r="R109" s="13"/>
      <c r="S109" s="206"/>
      <c r="T109" s="14"/>
      <c r="U109" s="13"/>
      <c r="V109" s="13"/>
      <c r="W109" s="13"/>
      <c r="X109" s="13"/>
      <c r="Y109" s="13"/>
      <c r="Z109" s="13"/>
      <c r="AA109" s="13"/>
      <c r="AB109" s="13"/>
      <c r="AC109" s="206"/>
      <c r="AD109" s="14"/>
      <c r="AE109" s="12"/>
      <c r="AF109" s="13"/>
      <c r="AG109" s="13"/>
      <c r="AH109" s="13"/>
      <c r="AI109" s="13"/>
      <c r="AJ109" s="13"/>
      <c r="AK109" s="15"/>
      <c r="AL109" s="113"/>
      <c r="AM109" s="14"/>
      <c r="AN109" s="113"/>
      <c r="AO109" s="14"/>
      <c r="AP109" s="105"/>
      <c r="AQ109" s="109"/>
    </row>
    <row r="110" spans="3:43" x14ac:dyDescent="0.25">
      <c r="C110" s="12"/>
      <c r="D110" s="13"/>
      <c r="E110" s="13"/>
      <c r="F110" s="13"/>
      <c r="G110" s="13"/>
      <c r="H110" s="13"/>
      <c r="I110" s="13"/>
      <c r="J110" s="13"/>
      <c r="K110" s="13"/>
      <c r="L110" s="13"/>
      <c r="M110" s="13"/>
      <c r="N110" s="13"/>
      <c r="O110" s="13"/>
      <c r="P110" s="13"/>
      <c r="Q110" s="13"/>
      <c r="R110" s="13"/>
      <c r="S110" s="206"/>
      <c r="T110" s="14"/>
      <c r="U110" s="13"/>
      <c r="V110" s="13"/>
      <c r="W110" s="13"/>
      <c r="X110" s="13"/>
      <c r="Y110" s="13"/>
      <c r="Z110" s="13"/>
      <c r="AA110" s="13"/>
      <c r="AB110" s="13"/>
      <c r="AC110" s="206"/>
      <c r="AD110" s="14"/>
      <c r="AE110" s="12"/>
      <c r="AF110" s="13"/>
      <c r="AG110" s="13"/>
      <c r="AH110" s="13"/>
      <c r="AI110" s="13"/>
      <c r="AJ110" s="13"/>
      <c r="AK110" s="15"/>
      <c r="AL110" s="113"/>
      <c r="AM110" s="14"/>
      <c r="AN110" s="113"/>
      <c r="AO110" s="14"/>
      <c r="AP110" s="105"/>
      <c r="AQ110" s="109"/>
    </row>
    <row r="111" spans="3:43" x14ac:dyDescent="0.25">
      <c r="C111" s="12"/>
      <c r="D111" s="13"/>
      <c r="E111" s="13"/>
      <c r="F111" s="13"/>
      <c r="G111" s="13"/>
      <c r="H111" s="13"/>
      <c r="I111" s="13"/>
      <c r="J111" s="13"/>
      <c r="K111" s="13"/>
      <c r="L111" s="13"/>
      <c r="M111" s="13"/>
      <c r="N111" s="13"/>
      <c r="O111" s="13"/>
      <c r="P111" s="13"/>
      <c r="Q111" s="13"/>
      <c r="R111" s="13"/>
      <c r="S111" s="206"/>
      <c r="T111" s="14"/>
      <c r="U111" s="13"/>
      <c r="V111" s="13"/>
      <c r="W111" s="13"/>
      <c r="X111" s="13"/>
      <c r="Y111" s="13"/>
      <c r="Z111" s="13"/>
      <c r="AA111" s="13"/>
      <c r="AB111" s="13"/>
      <c r="AC111" s="206"/>
      <c r="AD111" s="14"/>
      <c r="AE111" s="12"/>
      <c r="AF111" s="13"/>
      <c r="AG111" s="13"/>
      <c r="AH111" s="13"/>
      <c r="AI111" s="13"/>
      <c r="AJ111" s="13"/>
      <c r="AK111" s="15"/>
      <c r="AL111" s="113"/>
      <c r="AM111" s="14"/>
      <c r="AN111" s="113"/>
      <c r="AO111" s="14"/>
      <c r="AP111" s="105"/>
      <c r="AQ111" s="109"/>
    </row>
    <row r="112" spans="3:43" x14ac:dyDescent="0.25">
      <c r="C112" s="12"/>
      <c r="D112" s="13"/>
      <c r="E112" s="13"/>
      <c r="F112" s="13"/>
      <c r="G112" s="13"/>
      <c r="H112" s="13"/>
      <c r="I112" s="13"/>
      <c r="J112" s="13"/>
      <c r="K112" s="13"/>
      <c r="L112" s="13"/>
      <c r="M112" s="13"/>
      <c r="N112" s="13"/>
      <c r="O112" s="13"/>
      <c r="P112" s="13"/>
      <c r="Q112" s="13"/>
      <c r="R112" s="13"/>
      <c r="S112" s="206"/>
      <c r="T112" s="14"/>
      <c r="U112" s="13"/>
      <c r="V112" s="13"/>
      <c r="W112" s="13"/>
      <c r="X112" s="13"/>
      <c r="Y112" s="13"/>
      <c r="Z112" s="13"/>
      <c r="AA112" s="13"/>
      <c r="AB112" s="13"/>
      <c r="AC112" s="206"/>
      <c r="AD112" s="14"/>
      <c r="AE112" s="12"/>
      <c r="AF112" s="13"/>
      <c r="AG112" s="13"/>
      <c r="AH112" s="13"/>
      <c r="AI112" s="13"/>
      <c r="AJ112" s="13"/>
      <c r="AK112" s="15"/>
      <c r="AL112" s="113"/>
      <c r="AM112" s="14"/>
      <c r="AN112" s="113"/>
      <c r="AO112" s="14"/>
      <c r="AP112" s="105"/>
      <c r="AQ112" s="109"/>
    </row>
    <row r="113" spans="3:43" x14ac:dyDescent="0.25">
      <c r="C113" s="12"/>
      <c r="D113" s="13"/>
      <c r="E113" s="13"/>
      <c r="F113" s="13"/>
      <c r="G113" s="13"/>
      <c r="H113" s="13"/>
      <c r="I113" s="13"/>
      <c r="J113" s="13"/>
      <c r="K113" s="13"/>
      <c r="L113" s="13"/>
      <c r="M113" s="13"/>
      <c r="N113" s="13"/>
      <c r="O113" s="13"/>
      <c r="P113" s="13"/>
      <c r="Q113" s="13"/>
      <c r="R113" s="13"/>
      <c r="S113" s="206"/>
      <c r="T113" s="14"/>
      <c r="U113" s="13"/>
      <c r="V113" s="13"/>
      <c r="W113" s="13"/>
      <c r="X113" s="13"/>
      <c r="Y113" s="13"/>
      <c r="Z113" s="13"/>
      <c r="AA113" s="13"/>
      <c r="AB113" s="13"/>
      <c r="AC113" s="206"/>
      <c r="AD113" s="14"/>
      <c r="AE113" s="12"/>
      <c r="AF113" s="13"/>
      <c r="AG113" s="13"/>
      <c r="AH113" s="13"/>
      <c r="AI113" s="13"/>
      <c r="AJ113" s="13"/>
      <c r="AK113" s="15"/>
      <c r="AL113" s="113"/>
      <c r="AM113" s="14"/>
      <c r="AN113" s="113"/>
      <c r="AO113" s="14"/>
      <c r="AP113" s="105"/>
      <c r="AQ113" s="109"/>
    </row>
    <row r="114" spans="3:43" x14ac:dyDescent="0.25">
      <c r="C114" s="12"/>
      <c r="D114" s="13"/>
      <c r="E114" s="13"/>
      <c r="F114" s="13"/>
      <c r="G114" s="13"/>
      <c r="H114" s="13"/>
      <c r="I114" s="13"/>
      <c r="J114" s="13"/>
      <c r="K114" s="13"/>
      <c r="L114" s="13"/>
      <c r="M114" s="13"/>
      <c r="N114" s="13"/>
      <c r="O114" s="13"/>
      <c r="P114" s="13"/>
      <c r="Q114" s="13"/>
      <c r="R114" s="13"/>
      <c r="S114" s="206"/>
      <c r="T114" s="14"/>
      <c r="U114" s="13"/>
      <c r="V114" s="13"/>
      <c r="W114" s="13"/>
      <c r="X114" s="13"/>
      <c r="Y114" s="13"/>
      <c r="Z114" s="13"/>
      <c r="AA114" s="13"/>
      <c r="AB114" s="13"/>
      <c r="AC114" s="206"/>
      <c r="AD114" s="14"/>
      <c r="AE114" s="12"/>
      <c r="AF114" s="13"/>
      <c r="AG114" s="13"/>
      <c r="AH114" s="13"/>
      <c r="AI114" s="13"/>
      <c r="AJ114" s="13"/>
      <c r="AK114" s="15"/>
      <c r="AL114" s="113"/>
      <c r="AM114" s="14"/>
      <c r="AN114" s="113"/>
      <c r="AO114" s="14"/>
      <c r="AP114" s="105"/>
      <c r="AQ114" s="109"/>
    </row>
    <row r="115" spans="3:43" x14ac:dyDescent="0.25">
      <c r="C115" s="12"/>
      <c r="D115" s="13"/>
      <c r="E115" s="13"/>
      <c r="F115" s="13"/>
      <c r="G115" s="13"/>
      <c r="H115" s="13"/>
      <c r="I115" s="13"/>
      <c r="J115" s="13"/>
      <c r="K115" s="13"/>
      <c r="L115" s="13"/>
      <c r="M115" s="13"/>
      <c r="N115" s="13"/>
      <c r="O115" s="13"/>
      <c r="P115" s="13"/>
      <c r="Q115" s="13"/>
      <c r="R115" s="13"/>
      <c r="S115" s="206"/>
      <c r="T115" s="14"/>
      <c r="U115" s="13"/>
      <c r="V115" s="13"/>
      <c r="W115" s="13"/>
      <c r="X115" s="13"/>
      <c r="Y115" s="13"/>
      <c r="Z115" s="13"/>
      <c r="AA115" s="13"/>
      <c r="AB115" s="13"/>
      <c r="AC115" s="206"/>
      <c r="AD115" s="14"/>
      <c r="AE115" s="12"/>
      <c r="AF115" s="13"/>
      <c r="AG115" s="13"/>
      <c r="AH115" s="13"/>
      <c r="AI115" s="13"/>
      <c r="AJ115" s="13"/>
      <c r="AK115" s="15"/>
      <c r="AL115" s="113"/>
      <c r="AM115" s="14"/>
      <c r="AN115" s="113"/>
      <c r="AO115" s="14"/>
      <c r="AP115" s="105"/>
      <c r="AQ115" s="109"/>
    </row>
    <row r="116" spans="3:43" x14ac:dyDescent="0.25">
      <c r="C116" s="12"/>
      <c r="D116" s="13"/>
      <c r="E116" s="13"/>
      <c r="F116" s="13"/>
      <c r="G116" s="13"/>
      <c r="H116" s="13"/>
      <c r="I116" s="13"/>
      <c r="J116" s="13"/>
      <c r="K116" s="13"/>
      <c r="L116" s="13"/>
      <c r="M116" s="13"/>
      <c r="N116" s="13"/>
      <c r="O116" s="13"/>
      <c r="P116" s="13"/>
      <c r="Q116" s="13"/>
      <c r="R116" s="13"/>
      <c r="S116" s="206"/>
      <c r="T116" s="14"/>
      <c r="U116" s="13"/>
      <c r="V116" s="13"/>
      <c r="W116" s="13"/>
      <c r="X116" s="13"/>
      <c r="Y116" s="13"/>
      <c r="Z116" s="13"/>
      <c r="AA116" s="13"/>
      <c r="AB116" s="13"/>
      <c r="AC116" s="206"/>
      <c r="AD116" s="14"/>
      <c r="AE116" s="12"/>
      <c r="AF116" s="13"/>
      <c r="AG116" s="13"/>
      <c r="AH116" s="13"/>
      <c r="AI116" s="13"/>
      <c r="AJ116" s="13"/>
      <c r="AK116" s="15"/>
      <c r="AL116" s="113"/>
      <c r="AM116" s="14"/>
      <c r="AN116" s="113"/>
      <c r="AO116" s="14"/>
      <c r="AP116" s="105"/>
      <c r="AQ116" s="109"/>
    </row>
    <row r="117" spans="3:43" x14ac:dyDescent="0.25">
      <c r="AL117" s="113"/>
      <c r="AM117" s="14"/>
      <c r="AN117" s="113"/>
      <c r="AO117" s="14"/>
      <c r="AP117" s="105"/>
      <c r="AQ117" s="109"/>
    </row>
    <row r="118" spans="3:43" x14ac:dyDescent="0.25">
      <c r="AL118" s="113"/>
      <c r="AM118" s="14"/>
      <c r="AN118" s="113"/>
      <c r="AO118" s="14"/>
      <c r="AP118" s="105"/>
      <c r="AQ118" s="109"/>
    </row>
    <row r="119" spans="3:43" x14ac:dyDescent="0.25">
      <c r="AL119" s="113"/>
      <c r="AM119" s="14"/>
      <c r="AN119" s="113"/>
      <c r="AO119" s="14"/>
      <c r="AP119" s="105"/>
      <c r="AQ119" s="109"/>
    </row>
    <row r="120" spans="3:43" x14ac:dyDescent="0.25">
      <c r="AL120" s="113"/>
      <c r="AM120" s="14"/>
      <c r="AN120" s="113"/>
      <c r="AO120" s="14"/>
      <c r="AP120" s="105"/>
      <c r="AQ120" s="109"/>
    </row>
    <row r="121" spans="3:43" x14ac:dyDescent="0.25">
      <c r="AL121" s="113"/>
      <c r="AM121" s="14"/>
      <c r="AN121" s="113"/>
      <c r="AO121" s="14"/>
      <c r="AP121" s="105"/>
      <c r="AQ121" s="109"/>
    </row>
    <row r="122" spans="3:43" x14ac:dyDescent="0.25">
      <c r="AL122" s="113"/>
      <c r="AM122" s="14"/>
      <c r="AN122" s="113"/>
      <c r="AO122" s="14"/>
      <c r="AP122" s="105"/>
      <c r="AQ122" s="109"/>
    </row>
    <row r="123" spans="3:43" x14ac:dyDescent="0.25">
      <c r="AL123" s="113"/>
      <c r="AM123" s="14"/>
      <c r="AN123" s="113"/>
      <c r="AO123" s="14"/>
      <c r="AP123" s="105"/>
      <c r="AQ123" s="109"/>
    </row>
    <row r="124" spans="3:43" x14ac:dyDescent="0.25">
      <c r="AL124" s="113"/>
      <c r="AM124" s="14"/>
      <c r="AN124" s="113"/>
      <c r="AO124" s="14"/>
      <c r="AP124" s="105"/>
      <c r="AQ124" s="109"/>
    </row>
    <row r="125" spans="3:43" x14ac:dyDescent="0.25">
      <c r="AL125" s="113"/>
      <c r="AM125" s="14"/>
      <c r="AN125" s="113"/>
      <c r="AO125" s="14"/>
      <c r="AP125" s="105"/>
      <c r="AQ125" s="109"/>
    </row>
    <row r="126" spans="3:43" x14ac:dyDescent="0.25">
      <c r="AL126" s="113"/>
      <c r="AM126" s="14"/>
      <c r="AN126" s="113"/>
      <c r="AO126" s="14"/>
      <c r="AP126" s="105"/>
      <c r="AQ126" s="109"/>
    </row>
    <row r="127" spans="3:43" x14ac:dyDescent="0.25">
      <c r="AL127" s="113"/>
      <c r="AM127" s="14"/>
      <c r="AN127" s="113"/>
      <c r="AO127" s="14"/>
      <c r="AP127" s="105"/>
      <c r="AQ127" s="109"/>
    </row>
    <row r="128" spans="3:43" x14ac:dyDescent="0.25">
      <c r="AL128" s="113"/>
      <c r="AM128" s="14"/>
      <c r="AN128" s="113"/>
      <c r="AO128" s="14"/>
      <c r="AP128" s="105"/>
      <c r="AQ128" s="109"/>
    </row>
    <row r="129" spans="38:43" x14ac:dyDescent="0.25">
      <c r="AL129" s="113"/>
      <c r="AM129" s="14"/>
      <c r="AN129" s="113"/>
      <c r="AO129" s="14"/>
      <c r="AP129" s="105"/>
      <c r="AQ129" s="109"/>
    </row>
    <row r="130" spans="38:43" x14ac:dyDescent="0.25">
      <c r="AL130" s="111"/>
      <c r="AM130" s="112"/>
      <c r="AN130" s="123"/>
      <c r="AO130" s="124"/>
      <c r="AP130" s="110"/>
      <c r="AQ130" s="112"/>
    </row>
    <row r="131" spans="38:43" x14ac:dyDescent="0.25">
      <c r="AN131" s="125"/>
      <c r="AO131" s="126"/>
    </row>
    <row r="132" spans="38:43" x14ac:dyDescent="0.25">
      <c r="AN132" s="125"/>
      <c r="AO132" s="126"/>
    </row>
    <row r="133" spans="38:43" x14ac:dyDescent="0.25">
      <c r="AN133" s="125"/>
      <c r="AO133" s="126"/>
    </row>
    <row r="134" spans="38:43" x14ac:dyDescent="0.25">
      <c r="AN134" s="125"/>
      <c r="AO134" s="126"/>
    </row>
    <row r="135" spans="38:43" x14ac:dyDescent="0.25">
      <c r="AN135" s="125"/>
      <c r="AO135" s="126"/>
    </row>
    <row r="136" spans="38:43" x14ac:dyDescent="0.25">
      <c r="AN136" s="125"/>
      <c r="AO136" s="126"/>
    </row>
    <row r="137" spans="38:43" x14ac:dyDescent="0.25">
      <c r="AN137" s="125"/>
      <c r="AO137" s="126"/>
    </row>
    <row r="138" spans="38:43" x14ac:dyDescent="0.25">
      <c r="AN138" s="125"/>
      <c r="AO138" s="126"/>
    </row>
    <row r="139" spans="38:43" x14ac:dyDescent="0.25">
      <c r="AN139" s="125"/>
      <c r="AO139" s="126"/>
    </row>
    <row r="140" spans="38:43" x14ac:dyDescent="0.25">
      <c r="AN140" s="125"/>
      <c r="AO140" s="126"/>
    </row>
    <row r="141" spans="38:43" x14ac:dyDescent="0.25">
      <c r="AN141" s="125"/>
      <c r="AO141" s="126"/>
    </row>
    <row r="142" spans="38:43" x14ac:dyDescent="0.25">
      <c r="AN142" s="125"/>
      <c r="AO142" s="126"/>
    </row>
    <row r="143" spans="38:43" x14ac:dyDescent="0.25">
      <c r="AN143" s="125"/>
      <c r="AO143" s="126"/>
    </row>
    <row r="144" spans="38:43" x14ac:dyDescent="0.25">
      <c r="AN144" s="125"/>
      <c r="AO144" s="126"/>
    </row>
    <row r="145" spans="40:41" x14ac:dyDescent="0.25">
      <c r="AN145" s="125"/>
      <c r="AO145" s="126"/>
    </row>
    <row r="146" spans="40:41" x14ac:dyDescent="0.25">
      <c r="AN146" s="125"/>
      <c r="AO146" s="126"/>
    </row>
    <row r="147" spans="40:41" x14ac:dyDescent="0.25">
      <c r="AN147" s="125"/>
      <c r="AO147" s="126"/>
    </row>
    <row r="148" spans="40:41" x14ac:dyDescent="0.25">
      <c r="AN148" s="125"/>
      <c r="AO148" s="126"/>
    </row>
    <row r="149" spans="40:41" x14ac:dyDescent="0.25">
      <c r="AN149" s="125"/>
      <c r="AO149" s="126"/>
    </row>
    <row r="150" spans="40:41" x14ac:dyDescent="0.25">
      <c r="AN150" s="125"/>
      <c r="AO150" s="126"/>
    </row>
    <row r="151" spans="40:41" x14ac:dyDescent="0.25">
      <c r="AN151" s="125"/>
      <c r="AO151" s="126"/>
    </row>
    <row r="152" spans="40:41" x14ac:dyDescent="0.25">
      <c r="AN152" s="125"/>
      <c r="AO152" s="126"/>
    </row>
    <row r="153" spans="40:41" x14ac:dyDescent="0.25">
      <c r="AN153" s="125"/>
      <c r="AO153" s="126"/>
    </row>
    <row r="154" spans="40:41" x14ac:dyDescent="0.25">
      <c r="AN154" s="125"/>
      <c r="AO154" s="126"/>
    </row>
    <row r="155" spans="40:41" x14ac:dyDescent="0.25">
      <c r="AN155" s="125"/>
      <c r="AO155" s="126"/>
    </row>
    <row r="156" spans="40:41" x14ac:dyDescent="0.25">
      <c r="AN156" s="125"/>
      <c r="AO156" s="126"/>
    </row>
    <row r="157" spans="40:41" x14ac:dyDescent="0.25">
      <c r="AN157" s="125"/>
      <c r="AO157" s="126"/>
    </row>
    <row r="158" spans="40:41" x14ac:dyDescent="0.25">
      <c r="AN158" s="125"/>
      <c r="AO158" s="126"/>
    </row>
    <row r="159" spans="40:41" x14ac:dyDescent="0.25">
      <c r="AN159" s="125"/>
      <c r="AO159" s="126"/>
    </row>
    <row r="160" spans="40:41" x14ac:dyDescent="0.25">
      <c r="AN160" s="125"/>
      <c r="AO160" s="126"/>
    </row>
    <row r="161" spans="40:41" x14ac:dyDescent="0.25">
      <c r="AN161" s="125"/>
      <c r="AO161" s="126"/>
    </row>
    <row r="162" spans="40:41" x14ac:dyDescent="0.25">
      <c r="AN162" s="125"/>
      <c r="AO162" s="126"/>
    </row>
    <row r="163" spans="40:41" x14ac:dyDescent="0.25">
      <c r="AN163" s="125"/>
      <c r="AO163" s="126"/>
    </row>
    <row r="164" spans="40:41" x14ac:dyDescent="0.25">
      <c r="AN164" s="125"/>
      <c r="AO164" s="126"/>
    </row>
    <row r="165" spans="40:41" x14ac:dyDescent="0.25">
      <c r="AN165" s="125"/>
      <c r="AO165" s="126"/>
    </row>
    <row r="166" spans="40:41" x14ac:dyDescent="0.25">
      <c r="AN166" s="125"/>
      <c r="AO166" s="126"/>
    </row>
    <row r="167" spans="40:41" x14ac:dyDescent="0.25">
      <c r="AN167" s="125"/>
      <c r="AO167" s="126"/>
    </row>
    <row r="168" spans="40:41" x14ac:dyDescent="0.25">
      <c r="AN168" s="125"/>
      <c r="AO168" s="126"/>
    </row>
    <row r="169" spans="40:41" x14ac:dyDescent="0.25">
      <c r="AN169" s="125"/>
      <c r="AO169" s="126"/>
    </row>
    <row r="170" spans="40:41" x14ac:dyDescent="0.25">
      <c r="AN170" s="125"/>
      <c r="AO170" s="126"/>
    </row>
    <row r="171" spans="40:41" x14ac:dyDescent="0.25">
      <c r="AN171" s="125"/>
      <c r="AO171" s="126"/>
    </row>
    <row r="172" spans="40:41" x14ac:dyDescent="0.25">
      <c r="AN172" s="125"/>
      <c r="AO172" s="126"/>
    </row>
    <row r="173" spans="40:41" x14ac:dyDescent="0.25">
      <c r="AN173" s="125"/>
      <c r="AO173" s="126"/>
    </row>
    <row r="174" spans="40:41" x14ac:dyDescent="0.25">
      <c r="AN174" s="125"/>
      <c r="AO174" s="126"/>
    </row>
    <row r="175" spans="40:41" x14ac:dyDescent="0.25">
      <c r="AN175" s="125"/>
      <c r="AO175" s="126"/>
    </row>
    <row r="176" spans="40:41" x14ac:dyDescent="0.25">
      <c r="AN176" s="125"/>
      <c r="AO176" s="126"/>
    </row>
    <row r="177" spans="40:41" x14ac:dyDescent="0.25">
      <c r="AN177" s="125"/>
      <c r="AO177" s="126"/>
    </row>
    <row r="178" spans="40:41" x14ac:dyDescent="0.25">
      <c r="AN178" s="125"/>
      <c r="AO178" s="126"/>
    </row>
    <row r="179" spans="40:41" x14ac:dyDescent="0.25">
      <c r="AN179" s="125"/>
      <c r="AO179" s="126"/>
    </row>
    <row r="180" spans="40:41" x14ac:dyDescent="0.25">
      <c r="AN180" s="125"/>
      <c r="AO180" s="126"/>
    </row>
    <row r="181" spans="40:41" x14ac:dyDescent="0.25">
      <c r="AN181" s="125"/>
      <c r="AO181" s="126"/>
    </row>
    <row r="182" spans="40:41" x14ac:dyDescent="0.25">
      <c r="AN182" s="125"/>
      <c r="AO182" s="126"/>
    </row>
    <row r="183" spans="40:41" x14ac:dyDescent="0.25">
      <c r="AN183" s="125"/>
      <c r="AO183" s="126"/>
    </row>
    <row r="184" spans="40:41" x14ac:dyDescent="0.25">
      <c r="AN184" s="125"/>
      <c r="AO184" s="126"/>
    </row>
    <row r="185" spans="40:41" x14ac:dyDescent="0.25">
      <c r="AN185" s="125"/>
      <c r="AO185" s="126"/>
    </row>
    <row r="186" spans="40:41" x14ac:dyDescent="0.25">
      <c r="AN186" s="125"/>
      <c r="AO186" s="126"/>
    </row>
  </sheetData>
  <mergeCells count="7">
    <mergeCell ref="AL1:AO1"/>
    <mergeCell ref="C1:G1"/>
    <mergeCell ref="H1:K1"/>
    <mergeCell ref="L1:T1"/>
    <mergeCell ref="U1:V1"/>
    <mergeCell ref="AE1:AK1"/>
    <mergeCell ref="W1:AD1"/>
  </mergeCells>
  <hyperlinks>
    <hyperlink ref="A1" location="Contents!A1" display="CONTENTS"/>
    <hyperlink ref="B4" r:id="rId1"/>
    <hyperlink ref="B5" r:id="rId2"/>
    <hyperlink ref="B8" r:id="rId3"/>
    <hyperlink ref="A2" r:id="rId4"/>
    <hyperlink ref="B9" r:id="rId5"/>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86"/>
  <sheetViews>
    <sheetView workbookViewId="0">
      <pane xSplit="2" ySplit="2" topLeftCell="AI3" activePane="bottomRight" state="frozen"/>
      <selection pane="topRight" activeCell="C1" sqref="C1"/>
      <selection pane="bottomLeft" activeCell="A3" sqref="A3"/>
      <selection pane="bottomRight"/>
    </sheetView>
  </sheetViews>
  <sheetFormatPr defaultRowHeight="15" x14ac:dyDescent="0.25"/>
  <cols>
    <col min="1" max="1" width="27.28515625" style="2" customWidth="1"/>
    <col min="2" max="2" width="23.85546875" style="2" customWidth="1"/>
    <col min="3" max="3" width="11.85546875" customWidth="1"/>
    <col min="4" max="4" width="10.28515625" customWidth="1"/>
    <col min="5" max="5" width="25" customWidth="1"/>
    <col min="9" max="9" width="12.28515625" customWidth="1"/>
    <col min="10" max="11" width="12.7109375" customWidth="1"/>
    <col min="12" max="12" width="11.5703125" customWidth="1"/>
    <col min="13" max="13" width="13.140625" customWidth="1"/>
    <col min="16" max="16" width="15.5703125" customWidth="1"/>
    <col min="17" max="17" width="11.85546875" customWidth="1"/>
    <col min="19" max="19" width="11" customWidth="1"/>
    <col min="20" max="20" width="28" style="2" customWidth="1"/>
    <col min="21" max="22" width="12.7109375" customWidth="1"/>
    <col min="23" max="23" width="11.5703125" customWidth="1"/>
    <col min="24" max="24" width="13.140625" customWidth="1"/>
    <col min="27" max="27" width="15.5703125" customWidth="1"/>
    <col min="28" max="28" width="11.85546875" customWidth="1"/>
    <col min="29" max="29" width="9.140625" style="53"/>
    <col min="30" max="30" width="10.85546875" style="126" customWidth="1"/>
    <col min="31" max="31" width="12.42578125" customWidth="1"/>
    <col min="33" max="33" width="11.42578125" customWidth="1"/>
    <col min="34" max="34" width="17" customWidth="1"/>
    <col min="35" max="35" width="11.42578125" customWidth="1"/>
    <col min="36" max="36" width="13.140625" customWidth="1"/>
    <col min="37" max="37" width="14.7109375" customWidth="1"/>
    <col min="38" max="38" width="10.140625" customWidth="1"/>
    <col min="39" max="39" width="8.85546875" style="2" customWidth="1"/>
    <col min="40" max="40" width="10.85546875" style="2" customWidth="1"/>
    <col min="41" max="41" width="10" style="2" customWidth="1"/>
    <col min="42" max="42" width="14" style="102" customWidth="1"/>
    <col min="43" max="43" width="15.7109375" style="2" customWidth="1"/>
    <col min="44" max="44" width="16" customWidth="1"/>
  </cols>
  <sheetData>
    <row r="1" spans="1:43" s="1" customFormat="1" ht="20.25" thickBot="1" x14ac:dyDescent="0.35">
      <c r="A1" s="39" t="s">
        <v>0</v>
      </c>
      <c r="B1" s="67" t="s">
        <v>101</v>
      </c>
      <c r="C1" s="664" t="s">
        <v>2</v>
      </c>
      <c r="D1" s="664"/>
      <c r="E1" s="664"/>
      <c r="F1" s="664"/>
      <c r="G1" s="665"/>
      <c r="H1" s="666" t="s">
        <v>3</v>
      </c>
      <c r="I1" s="664"/>
      <c r="J1" s="664"/>
      <c r="K1" s="665"/>
      <c r="L1" s="662" t="s">
        <v>4</v>
      </c>
      <c r="M1" s="663"/>
      <c r="N1" s="663"/>
      <c r="O1" s="663"/>
      <c r="P1" s="663"/>
      <c r="Q1" s="663"/>
      <c r="R1" s="663"/>
      <c r="S1" s="663"/>
      <c r="T1" s="680"/>
      <c r="U1" s="662" t="s">
        <v>70</v>
      </c>
      <c r="V1" s="665"/>
      <c r="W1" s="662" t="s">
        <v>68</v>
      </c>
      <c r="X1" s="663"/>
      <c r="Y1" s="663"/>
      <c r="Z1" s="663"/>
      <c r="AA1" s="663"/>
      <c r="AB1" s="663"/>
      <c r="AC1" s="663"/>
      <c r="AD1" s="680"/>
      <c r="AE1" s="663" t="s">
        <v>5</v>
      </c>
      <c r="AF1" s="663"/>
      <c r="AG1" s="663"/>
      <c r="AH1" s="663"/>
      <c r="AI1" s="663"/>
      <c r="AJ1" s="663"/>
      <c r="AK1" s="681"/>
      <c r="AL1" s="677" t="s">
        <v>71</v>
      </c>
      <c r="AM1" s="678"/>
      <c r="AN1" s="678"/>
      <c r="AO1" s="679"/>
      <c r="AP1" s="100" t="s">
        <v>103</v>
      </c>
      <c r="AQ1" s="82" t="s">
        <v>94</v>
      </c>
    </row>
    <row r="2" spans="1:43" ht="62.25" customHeight="1" thickTop="1" thickBot="1" x14ac:dyDescent="0.3">
      <c r="A2" s="272" t="s">
        <v>120</v>
      </c>
      <c r="B2" s="92"/>
      <c r="C2" s="93" t="s">
        <v>6</v>
      </c>
      <c r="D2" s="93" t="s">
        <v>7</v>
      </c>
      <c r="E2" s="94" t="s">
        <v>8</v>
      </c>
      <c r="F2" s="95" t="s">
        <v>9</v>
      </c>
      <c r="G2" s="96" t="s">
        <v>10</v>
      </c>
      <c r="H2" s="93" t="s">
        <v>11</v>
      </c>
      <c r="I2" s="93" t="s">
        <v>12</v>
      </c>
      <c r="J2" s="94" t="s">
        <v>60</v>
      </c>
      <c r="K2" s="97" t="s">
        <v>69</v>
      </c>
      <c r="L2" s="93" t="s">
        <v>13</v>
      </c>
      <c r="M2" s="93" t="s">
        <v>14</v>
      </c>
      <c r="N2" s="93" t="s">
        <v>15</v>
      </c>
      <c r="O2" s="94" t="s">
        <v>16</v>
      </c>
      <c r="P2" s="93" t="s">
        <v>17</v>
      </c>
      <c r="Q2" s="93" t="s">
        <v>18</v>
      </c>
      <c r="R2" s="93" t="s">
        <v>19</v>
      </c>
      <c r="S2" s="93" t="s">
        <v>155</v>
      </c>
      <c r="T2" s="98" t="s">
        <v>20</v>
      </c>
      <c r="U2" s="94" t="s">
        <v>60</v>
      </c>
      <c r="V2" s="97" t="s">
        <v>69</v>
      </c>
      <c r="W2" s="93" t="s">
        <v>13</v>
      </c>
      <c r="X2" s="93" t="s">
        <v>14</v>
      </c>
      <c r="Y2" s="93" t="s">
        <v>15</v>
      </c>
      <c r="Z2" s="94" t="s">
        <v>16</v>
      </c>
      <c r="AA2" s="93" t="s">
        <v>17</v>
      </c>
      <c r="AB2" s="93" t="s">
        <v>18</v>
      </c>
      <c r="AC2" s="93" t="s">
        <v>19</v>
      </c>
      <c r="AD2" s="98" t="s">
        <v>155</v>
      </c>
      <c r="AE2" s="88" t="s">
        <v>21</v>
      </c>
      <c r="AF2" s="88" t="s">
        <v>22</v>
      </c>
      <c r="AG2" s="89" t="s">
        <v>23</v>
      </c>
      <c r="AH2" s="88" t="s">
        <v>24</v>
      </c>
      <c r="AI2" s="88" t="s">
        <v>25</v>
      </c>
      <c r="AJ2" s="88" t="s">
        <v>26</v>
      </c>
      <c r="AK2" s="90" t="s">
        <v>27</v>
      </c>
      <c r="AL2" s="114" t="s">
        <v>105</v>
      </c>
      <c r="AM2" s="99" t="s">
        <v>106</v>
      </c>
      <c r="AN2" s="115" t="s">
        <v>107</v>
      </c>
      <c r="AO2" s="91" t="s">
        <v>108</v>
      </c>
      <c r="AP2" s="101" t="s">
        <v>104</v>
      </c>
      <c r="AQ2" s="91" t="s">
        <v>102</v>
      </c>
    </row>
    <row r="3" spans="1:43" ht="15.75" thickTop="1" x14ac:dyDescent="0.25">
      <c r="A3" s="2" t="str">
        <f>IF(K3=SUM(L3:S3), " ","Error")</f>
        <v xml:space="preserve"> </v>
      </c>
      <c r="B3" s="78" t="s">
        <v>28</v>
      </c>
      <c r="C3" s="3">
        <f t="shared" ref="C3:L3" si="0">SUM(C4:C5)</f>
        <v>618</v>
      </c>
      <c r="D3" s="3">
        <f t="shared" si="0"/>
        <v>618</v>
      </c>
      <c r="E3" s="3">
        <f t="shared" si="0"/>
        <v>0</v>
      </c>
      <c r="F3" s="3">
        <f t="shared" si="0"/>
        <v>0</v>
      </c>
      <c r="G3" s="4">
        <f t="shared" si="0"/>
        <v>0</v>
      </c>
      <c r="H3" s="3">
        <f t="shared" si="0"/>
        <v>24</v>
      </c>
      <c r="I3" s="3">
        <f t="shared" si="0"/>
        <v>26</v>
      </c>
      <c r="J3" s="3">
        <f t="shared" si="0"/>
        <v>12</v>
      </c>
      <c r="K3" s="4">
        <f t="shared" si="0"/>
        <v>14</v>
      </c>
      <c r="L3" s="3">
        <f t="shared" si="0"/>
        <v>1</v>
      </c>
      <c r="M3" s="3">
        <f t="shared" ref="M3:S3" si="1">SUM(M4:M5)</f>
        <v>5</v>
      </c>
      <c r="N3" s="3">
        <f t="shared" si="1"/>
        <v>5</v>
      </c>
      <c r="O3" s="3">
        <f t="shared" si="1"/>
        <v>0</v>
      </c>
      <c r="P3" s="3">
        <f t="shared" si="1"/>
        <v>2</v>
      </c>
      <c r="Q3" s="3">
        <f t="shared" si="1"/>
        <v>1</v>
      </c>
      <c r="R3" s="3">
        <f t="shared" si="1"/>
        <v>0</v>
      </c>
      <c r="S3" s="3">
        <f t="shared" si="1"/>
        <v>0</v>
      </c>
      <c r="T3" s="4"/>
      <c r="U3" s="43">
        <f>IF(I3=0,"NA",J3/I3)</f>
        <v>0.46153846153846156</v>
      </c>
      <c r="V3" s="45">
        <f>IF(I3=0,"NA",K3/I3)</f>
        <v>0.53846153846153844</v>
      </c>
      <c r="W3" s="43">
        <f>+IF(L3=0,"NA",L3/I3)</f>
        <v>3.8461538461538464E-2</v>
      </c>
      <c r="X3" s="43">
        <f>+IF(I3=0,"NA",M3/I3)</f>
        <v>0.19230769230769232</v>
      </c>
      <c r="Y3" s="43">
        <f>+IF(I3=0,"NA",N3/I3)</f>
        <v>0.19230769230769232</v>
      </c>
      <c r="Z3" s="43">
        <f>+IF(I3=0,"NA",O3/I3)</f>
        <v>0</v>
      </c>
      <c r="AA3" s="43">
        <f>+IF(I3=0,"NA",P3/I3)</f>
        <v>7.6923076923076927E-2</v>
      </c>
      <c r="AB3" s="43">
        <f>+IF(I3=0,"NA",Q3/I3)</f>
        <v>3.8461538461538464E-2</v>
      </c>
      <c r="AC3" s="297">
        <f>+IF(I3=0,"NA",R3/I3)</f>
        <v>0</v>
      </c>
      <c r="AD3" s="45">
        <f>+IF(I3=0,"NA",S3/I3)</f>
        <v>0</v>
      </c>
      <c r="AE3" s="146"/>
      <c r="AF3" s="85">
        <f>IF(C3=0,"NA",(H3/C3)*100000)</f>
        <v>3883.4951456310678</v>
      </c>
      <c r="AG3" s="167"/>
      <c r="AH3" s="85">
        <f>IF(C3=0,"NA",(I3/C3)*100000)</f>
        <v>4207.1197411003232</v>
      </c>
      <c r="AI3" s="167"/>
      <c r="AJ3" s="85">
        <f>IF(C3=0,"NA",(J3/C3)*100000)</f>
        <v>1941.7475728155339</v>
      </c>
      <c r="AK3" s="166"/>
      <c r="AL3" s="119">
        <f>AM3*7</f>
        <v>0.49863013698630138</v>
      </c>
      <c r="AM3" s="120">
        <f>I3/365</f>
        <v>7.1232876712328766E-2</v>
      </c>
      <c r="AN3" s="119">
        <f>AO3*7</f>
        <v>0.23013698630136983</v>
      </c>
      <c r="AO3" s="120">
        <f>J3/365</f>
        <v>3.287671232876712E-2</v>
      </c>
      <c r="AP3" s="447">
        <f>'Vital Stats'!Q41</f>
        <v>761.07034252473352</v>
      </c>
      <c r="AQ3" s="163"/>
    </row>
    <row r="4" spans="1:43" ht="30" x14ac:dyDescent="0.25">
      <c r="B4" s="145" t="s">
        <v>29</v>
      </c>
      <c r="C4" s="7">
        <f>SUM(D4:G4)</f>
        <v>304</v>
      </c>
      <c r="D4" s="8">
        <v>304</v>
      </c>
      <c r="E4" s="8">
        <v>0</v>
      </c>
      <c r="F4" s="8">
        <v>0</v>
      </c>
      <c r="G4" s="9">
        <v>0</v>
      </c>
      <c r="H4" s="7">
        <v>11</v>
      </c>
      <c r="I4" s="8">
        <v>10</v>
      </c>
      <c r="J4" s="8">
        <v>4</v>
      </c>
      <c r="K4" s="9">
        <v>6</v>
      </c>
      <c r="L4" s="7">
        <v>0</v>
      </c>
      <c r="M4" s="8">
        <v>2</v>
      </c>
      <c r="N4" s="8">
        <v>2</v>
      </c>
      <c r="O4" s="8">
        <v>0</v>
      </c>
      <c r="P4" s="8">
        <v>2</v>
      </c>
      <c r="Q4" s="8">
        <v>0</v>
      </c>
      <c r="R4" s="8">
        <v>0</v>
      </c>
      <c r="S4" s="205">
        <v>0</v>
      </c>
      <c r="T4" s="171" t="s">
        <v>128</v>
      </c>
      <c r="U4" s="40">
        <f>IF(I4=0,"NA",J4/I4)</f>
        <v>0.4</v>
      </c>
      <c r="V4" s="41">
        <f>IF(I4=0,"NA",K4/I4)</f>
        <v>0.6</v>
      </c>
      <c r="W4" s="42">
        <f>IF(I4=0,"NA",L4/I4)</f>
        <v>0</v>
      </c>
      <c r="X4" s="42">
        <f>IF(I4=0,"NA",M4/I4)</f>
        <v>0.2</v>
      </c>
      <c r="Y4" s="42">
        <f>IF(I4=0,"NA",N4/I4)</f>
        <v>0.2</v>
      </c>
      <c r="Z4" s="42">
        <f>IF(I4=0,"NA",O4/I4)</f>
        <v>0</v>
      </c>
      <c r="AA4" s="42">
        <f>IF(I4=0,"NA",P4/I4)</f>
        <v>0.2</v>
      </c>
      <c r="AB4" s="42">
        <f>IF(I4=0,"NA",Q4/I4)</f>
        <v>0</v>
      </c>
      <c r="AC4" s="298">
        <f>IF(I4=0,"NA",R4/I4)</f>
        <v>0</v>
      </c>
      <c r="AD4" s="44">
        <f>IF(I4=0,"NA",S4/I4)</f>
        <v>0</v>
      </c>
      <c r="AE4" s="147"/>
      <c r="AF4" s="8">
        <f>IF(C4=0,"NA",(H4/C4)*100000)</f>
        <v>3618.4210526315792</v>
      </c>
      <c r="AG4" s="149"/>
      <c r="AH4" s="8">
        <f>IF(C4=0,"NA",(I4/C4)*100000)</f>
        <v>3289.4736842105262</v>
      </c>
      <c r="AI4" s="149"/>
      <c r="AJ4" s="8">
        <f>IF(C4=0,"NA",(J4/C4)*100000)</f>
        <v>1315.7894736842104</v>
      </c>
      <c r="AK4" s="151"/>
      <c r="AL4" s="116">
        <f>AM4*7</f>
        <v>0.38251366120218577</v>
      </c>
      <c r="AM4" s="117">
        <f>I4/_xlfn.DAYS("10 June 2016","10 December 2015")</f>
        <v>5.4644808743169397E-2</v>
      </c>
      <c r="AN4" s="116">
        <f>AO4*7</f>
        <v>0.15300546448087432</v>
      </c>
      <c r="AO4" s="117">
        <f>J4/_xlfn.DAYS("10 June 2016","10 December 2015")</f>
        <v>2.185792349726776E-2</v>
      </c>
      <c r="AP4" s="448"/>
      <c r="AQ4" s="164"/>
    </row>
    <row r="5" spans="1:43" ht="30" x14ac:dyDescent="0.25">
      <c r="B5" s="145" t="s">
        <v>30</v>
      </c>
      <c r="C5" s="7">
        <f>SUM(D5:G5)</f>
        <v>314</v>
      </c>
      <c r="D5" s="8">
        <v>314</v>
      </c>
      <c r="E5" s="8">
        <v>0</v>
      </c>
      <c r="F5" s="8">
        <v>0</v>
      </c>
      <c r="G5" s="9">
        <v>0</v>
      </c>
      <c r="H5" s="7">
        <v>13</v>
      </c>
      <c r="I5" s="8">
        <v>16</v>
      </c>
      <c r="J5" s="8">
        <v>8</v>
      </c>
      <c r="K5" s="9">
        <v>8</v>
      </c>
      <c r="L5" s="7">
        <v>1</v>
      </c>
      <c r="M5" s="8">
        <v>3</v>
      </c>
      <c r="N5" s="8">
        <v>3</v>
      </c>
      <c r="O5" s="8">
        <v>0</v>
      </c>
      <c r="P5" s="8">
        <v>0</v>
      </c>
      <c r="Q5" s="8">
        <v>1</v>
      </c>
      <c r="R5" s="8">
        <v>0</v>
      </c>
      <c r="S5" s="205">
        <v>0</v>
      </c>
      <c r="T5" s="171" t="s">
        <v>129</v>
      </c>
      <c r="U5" s="40">
        <f>IF(I5=0,"NA",J5/I5)</f>
        <v>0.5</v>
      </c>
      <c r="V5" s="41">
        <f>IF(I5=0,"NA",K5/I5)</f>
        <v>0.5</v>
      </c>
      <c r="W5" s="42">
        <f>IF(I5=0,"NA",L5/I5)</f>
        <v>6.25E-2</v>
      </c>
      <c r="X5" s="42">
        <f>IF(I5=0,"NA",M5/I5)</f>
        <v>0.1875</v>
      </c>
      <c r="Y5" s="42">
        <f>IF(I5=0,"NA",N5/I5)</f>
        <v>0.1875</v>
      </c>
      <c r="Z5" s="42">
        <f>IF(I5=0,"NA",O5/I5)</f>
        <v>0</v>
      </c>
      <c r="AA5" s="42">
        <f>IF(I5=0,"NA",P5/I5)</f>
        <v>0</v>
      </c>
      <c r="AB5" s="42">
        <f>IF(I5=0,"NA",Q5/I5)</f>
        <v>6.25E-2</v>
      </c>
      <c r="AC5" s="298">
        <f>IF(I5=0,"NA",R5/I5)</f>
        <v>0</v>
      </c>
      <c r="AD5" s="44">
        <f>IF(I5=0,"NA",S5/I5)</f>
        <v>0</v>
      </c>
      <c r="AE5" s="147"/>
      <c r="AF5" s="8">
        <f>IF(C5=0,"NA",(H5/C5)*100000)</f>
        <v>4140.127388535032</v>
      </c>
      <c r="AG5" s="149"/>
      <c r="AH5" s="8">
        <f>IF(C5=0,"NA",(I5/C5)*100000)</f>
        <v>5095.5414012738856</v>
      </c>
      <c r="AI5" s="149"/>
      <c r="AJ5" s="8">
        <f>IF(C5=0,"NA",(J5/C5)*100000)</f>
        <v>2547.7707006369428</v>
      </c>
      <c r="AK5" s="151"/>
      <c r="AL5" s="116">
        <f>AM5*7</f>
        <v>0.61202185792349728</v>
      </c>
      <c r="AM5" s="117">
        <f>I5/_xlfn.DAYS("10 December 2016","10 June 2016")</f>
        <v>8.7431693989071038E-2</v>
      </c>
      <c r="AN5" s="116">
        <f>AO5*7</f>
        <v>0.30601092896174864</v>
      </c>
      <c r="AO5" s="117">
        <f>J5/_xlfn.DAYS("10 December 2016","10 June 2016")</f>
        <v>4.3715846994535519E-2</v>
      </c>
      <c r="AP5" s="448"/>
      <c r="AQ5" s="164"/>
    </row>
    <row r="6" spans="1:43" x14ac:dyDescent="0.25">
      <c r="B6" s="79"/>
      <c r="C6" s="7"/>
      <c r="D6" s="8"/>
      <c r="E6" s="8"/>
      <c r="F6" s="8"/>
      <c r="G6" s="9"/>
      <c r="H6" s="7"/>
      <c r="I6" s="8"/>
      <c r="J6" s="8"/>
      <c r="K6" s="9"/>
      <c r="L6" s="7"/>
      <c r="M6" s="8"/>
      <c r="N6" s="8"/>
      <c r="O6" s="8"/>
      <c r="P6" s="8"/>
      <c r="Q6" s="8"/>
      <c r="R6" s="8"/>
      <c r="S6" s="205"/>
      <c r="T6" s="9"/>
      <c r="U6" s="40"/>
      <c r="V6" s="41"/>
      <c r="W6" s="7"/>
      <c r="X6" s="8"/>
      <c r="Y6" s="8"/>
      <c r="Z6" s="8"/>
      <c r="AA6" s="8"/>
      <c r="AB6" s="8"/>
      <c r="AC6" s="205"/>
      <c r="AD6" s="9"/>
      <c r="AE6" s="7"/>
      <c r="AF6" s="8"/>
      <c r="AG6" s="8"/>
      <c r="AH6" s="8"/>
      <c r="AI6" s="8"/>
      <c r="AJ6" s="8"/>
      <c r="AK6" s="10"/>
      <c r="AL6" s="116"/>
      <c r="AM6" s="117"/>
      <c r="AN6" s="116"/>
      <c r="AO6" s="117"/>
      <c r="AP6" s="448"/>
      <c r="AQ6" s="107"/>
    </row>
    <row r="7" spans="1:43" x14ac:dyDescent="0.25">
      <c r="A7" s="2" t="str">
        <f>IF(K7=SUM(L7:S7), " ","Error")</f>
        <v xml:space="preserve"> </v>
      </c>
      <c r="B7" s="80" t="s">
        <v>31</v>
      </c>
      <c r="C7" s="3">
        <f t="shared" ref="C7:L7" si="2">SUM(C8:C9)</f>
        <v>605</v>
      </c>
      <c r="D7" s="3">
        <f t="shared" si="2"/>
        <v>605</v>
      </c>
      <c r="E7" s="3">
        <f t="shared" si="2"/>
        <v>0</v>
      </c>
      <c r="F7" s="3">
        <f t="shared" si="2"/>
        <v>0</v>
      </c>
      <c r="G7" s="4">
        <f t="shared" si="2"/>
        <v>0</v>
      </c>
      <c r="H7" s="3">
        <f t="shared" si="2"/>
        <v>30</v>
      </c>
      <c r="I7" s="3">
        <f t="shared" si="2"/>
        <v>41</v>
      </c>
      <c r="J7" s="3">
        <f t="shared" si="2"/>
        <v>21</v>
      </c>
      <c r="K7" s="4">
        <f t="shared" si="2"/>
        <v>22</v>
      </c>
      <c r="L7" s="3">
        <f t="shared" si="2"/>
        <v>1</v>
      </c>
      <c r="M7" s="3">
        <f t="shared" ref="M7:S7" si="3">SUM(M8:M9)</f>
        <v>2</v>
      </c>
      <c r="N7" s="3">
        <f t="shared" si="3"/>
        <v>8</v>
      </c>
      <c r="O7" s="3">
        <f t="shared" si="3"/>
        <v>6</v>
      </c>
      <c r="P7" s="3">
        <f t="shared" si="3"/>
        <v>2</v>
      </c>
      <c r="Q7" s="3">
        <f t="shared" si="3"/>
        <v>1</v>
      </c>
      <c r="R7" s="3">
        <f t="shared" si="3"/>
        <v>2</v>
      </c>
      <c r="S7" s="3">
        <f t="shared" si="3"/>
        <v>0</v>
      </c>
      <c r="T7" s="11"/>
      <c r="U7" s="43">
        <f>IF(I7=0,"NA",J7/I7)</f>
        <v>0.51219512195121952</v>
      </c>
      <c r="V7" s="46">
        <f>IF(I7=0,"NA",K7/I7)</f>
        <v>0.53658536585365857</v>
      </c>
      <c r="W7" s="43">
        <f>+IF(L7=0,"NA",L7/I7)</f>
        <v>2.4390243902439025E-2</v>
      </c>
      <c r="X7" s="43">
        <f>+IF(I7=0,"NA",M7/I7)</f>
        <v>4.878048780487805E-2</v>
      </c>
      <c r="Y7" s="43">
        <f>+IF(I7=0,"NA",N7/I7)</f>
        <v>0.1951219512195122</v>
      </c>
      <c r="Z7" s="43">
        <f>+IF(I7=0,"NA",O7/I7)</f>
        <v>0.14634146341463414</v>
      </c>
      <c r="AA7" s="43">
        <f>+IF(I7=0,"NA",P7/I7)</f>
        <v>4.878048780487805E-2</v>
      </c>
      <c r="AB7" s="43">
        <f>+IF(I7=0,"NA",Q7/I7)</f>
        <v>2.4390243902439025E-2</v>
      </c>
      <c r="AC7" s="297">
        <f>+IF(I7=0,"NA",R7/I7)</f>
        <v>4.878048780487805E-2</v>
      </c>
      <c r="AD7" s="45">
        <f>+IF(I7=0,"NA",S7/I7)</f>
        <v>0</v>
      </c>
      <c r="AE7" s="146"/>
      <c r="AF7" s="5">
        <f>IF(C7=0,"NA",(H7/C7)*100000)</f>
        <v>4958.6776859504134</v>
      </c>
      <c r="AG7" s="148"/>
      <c r="AH7" s="5">
        <f>IF(C7=0,"NA",(I7/C7)*100000)</f>
        <v>6776.8595041322305</v>
      </c>
      <c r="AI7" s="148"/>
      <c r="AJ7" s="5">
        <f>IF(C7=0,"NA",(J7/C7)*100000)</f>
        <v>3471.0743801652893</v>
      </c>
      <c r="AK7" s="150"/>
      <c r="AL7" s="121">
        <f>AM7*7</f>
        <v>0.78630136986301369</v>
      </c>
      <c r="AM7" s="118">
        <f>I7/_xlfn.DAYS("10 December 2017","10 December 2016")</f>
        <v>0.11232876712328767</v>
      </c>
      <c r="AN7" s="122">
        <f>AO7*7</f>
        <v>0.40273972602739727</v>
      </c>
      <c r="AO7" s="118">
        <f>J7/_xlfn.DAYS("10 December 2017","10 December 2016")</f>
        <v>5.7534246575342465E-2</v>
      </c>
      <c r="AP7" s="449">
        <f>'Vital Stats'!Q41</f>
        <v>761.07034252473352</v>
      </c>
      <c r="AQ7" s="165"/>
    </row>
    <row r="8" spans="1:43" ht="105" x14ac:dyDescent="0.25">
      <c r="B8" s="144" t="s">
        <v>32</v>
      </c>
      <c r="C8" s="7">
        <f>SUM(D8:G8)</f>
        <v>333</v>
      </c>
      <c r="D8" s="8">
        <v>333</v>
      </c>
      <c r="E8" s="8">
        <v>0</v>
      </c>
      <c r="F8" s="8">
        <v>0</v>
      </c>
      <c r="G8" s="9">
        <v>0</v>
      </c>
      <c r="H8" s="7">
        <v>18</v>
      </c>
      <c r="I8" s="8">
        <v>22</v>
      </c>
      <c r="J8" s="8">
        <v>13</v>
      </c>
      <c r="K8" s="9">
        <v>10</v>
      </c>
      <c r="L8" s="7">
        <v>1</v>
      </c>
      <c r="M8" s="8">
        <v>1</v>
      </c>
      <c r="N8" s="8">
        <v>3</v>
      </c>
      <c r="O8" s="8">
        <v>3</v>
      </c>
      <c r="P8" s="8">
        <v>0</v>
      </c>
      <c r="Q8" s="8">
        <v>1</v>
      </c>
      <c r="R8" s="8">
        <v>1</v>
      </c>
      <c r="S8" s="205">
        <v>0</v>
      </c>
      <c r="T8" s="171" t="s">
        <v>283</v>
      </c>
      <c r="U8" s="40">
        <f>IF(I8=0,"NA",J8/I8)</f>
        <v>0.59090909090909094</v>
      </c>
      <c r="V8" s="41">
        <f>IF(I8=0,"NA",K8/I8)</f>
        <v>0.45454545454545453</v>
      </c>
      <c r="W8" s="42">
        <f>IF(I8=0,"NA",L8/I8)</f>
        <v>4.5454545454545456E-2</v>
      </c>
      <c r="X8" s="42">
        <f>IF(I8=0,"NA",M8/I8)</f>
        <v>4.5454545454545456E-2</v>
      </c>
      <c r="Y8" s="42">
        <f>IF(I8=0,"NA",N8/I8)</f>
        <v>0.13636363636363635</v>
      </c>
      <c r="Z8" s="42">
        <f>IF(I8=0,"NA",O8/I8)</f>
        <v>0.13636363636363635</v>
      </c>
      <c r="AA8" s="42">
        <f>IF(I8=0,"NA",P8/I8)</f>
        <v>0</v>
      </c>
      <c r="AB8" s="42">
        <f>IF(I8=0,"NA",Q8/I8)</f>
        <v>4.5454545454545456E-2</v>
      </c>
      <c r="AC8" s="298">
        <f>IF(I8=0,"NA",R8/I8)</f>
        <v>4.5454545454545456E-2</v>
      </c>
      <c r="AD8" s="44">
        <f>IF(I8=0,"NA",S8/I8)</f>
        <v>0</v>
      </c>
      <c r="AE8" s="147"/>
      <c r="AF8" s="8">
        <f>IF(C8=0,"NA",(H8/C8)*100000)</f>
        <v>5405.4054054054059</v>
      </c>
      <c r="AG8" s="149"/>
      <c r="AH8" s="8">
        <f>IF(C8=0,"NA",(I8/C8)*100000)</f>
        <v>6606.606606606606</v>
      </c>
      <c r="AI8" s="149"/>
      <c r="AJ8" s="8">
        <f>IF(C8=0,"NA",(J8/C8)*100000)</f>
        <v>3903.9039039039039</v>
      </c>
      <c r="AK8" s="151"/>
      <c r="AL8" s="116">
        <f>AM8*7</f>
        <v>0.84615384615384615</v>
      </c>
      <c r="AM8" s="117">
        <f>I8/_xlfn.DAYS("10 June 2017","10 December 2016")</f>
        <v>0.12087912087912088</v>
      </c>
      <c r="AN8" s="116">
        <f>AO8*7</f>
        <v>0.5</v>
      </c>
      <c r="AO8" s="117">
        <f>J8/_xlfn.DAYS("10 June 2017","10 December 2016")</f>
        <v>7.1428571428571425E-2</v>
      </c>
      <c r="AP8" s="448"/>
      <c r="AQ8" s="164"/>
    </row>
    <row r="9" spans="1:43" ht="30" x14ac:dyDescent="0.25">
      <c r="B9" s="144" t="s">
        <v>33</v>
      </c>
      <c r="C9" s="7">
        <f>SUM(D9:G9)</f>
        <v>272</v>
      </c>
      <c r="D9" s="8">
        <v>272</v>
      </c>
      <c r="E9" s="8">
        <v>0</v>
      </c>
      <c r="F9" s="8">
        <v>0</v>
      </c>
      <c r="G9" s="9">
        <v>0</v>
      </c>
      <c r="H9" s="7">
        <v>12</v>
      </c>
      <c r="I9" s="8">
        <v>19</v>
      </c>
      <c r="J9" s="8">
        <v>8</v>
      </c>
      <c r="K9" s="9">
        <v>12</v>
      </c>
      <c r="L9" s="7">
        <v>0</v>
      </c>
      <c r="M9" s="8">
        <v>1</v>
      </c>
      <c r="N9" s="8">
        <v>5</v>
      </c>
      <c r="O9" s="8">
        <v>3</v>
      </c>
      <c r="P9" s="8">
        <v>2</v>
      </c>
      <c r="Q9" s="8">
        <v>0</v>
      </c>
      <c r="R9" s="8">
        <v>1</v>
      </c>
      <c r="S9" s="205">
        <v>0</v>
      </c>
      <c r="T9" s="171" t="s">
        <v>376</v>
      </c>
      <c r="U9" s="40">
        <f>IF(I9=0,"NA",J9/I9)</f>
        <v>0.42105263157894735</v>
      </c>
      <c r="V9" s="41">
        <f>IF(I9=0,"NA",K9/I9)</f>
        <v>0.63157894736842102</v>
      </c>
      <c r="W9" s="42">
        <f>IF(I9=0,"NA",L9/I9)</f>
        <v>0</v>
      </c>
      <c r="X9" s="42">
        <f>IF(I9=0,"NA",M9/I9)</f>
        <v>5.2631578947368418E-2</v>
      </c>
      <c r="Y9" s="42">
        <f>IF(I9=0,"NA",N9/I9)</f>
        <v>0.26315789473684209</v>
      </c>
      <c r="Z9" s="42">
        <f>IF(I9=0,"NA",O9/I9)</f>
        <v>0.15789473684210525</v>
      </c>
      <c r="AA9" s="42">
        <f>IF(I9=0,"NA",P9/I9)</f>
        <v>0.10526315789473684</v>
      </c>
      <c r="AB9" s="42">
        <f>IF(I9=0,"NA",Q9/I9)</f>
        <v>0</v>
      </c>
      <c r="AC9" s="298">
        <f>IF(I9=0,"NA",R9/I9)</f>
        <v>5.2631578947368418E-2</v>
      </c>
      <c r="AD9" s="44">
        <f>IF(I9=0,"NA",S9/I9)</f>
        <v>0</v>
      </c>
      <c r="AE9" s="147"/>
      <c r="AF9" s="8">
        <f>IF(C9=0,"NA",(H9/C9)*100000)</f>
        <v>4411.7647058823532</v>
      </c>
      <c r="AG9" s="149"/>
      <c r="AH9" s="8">
        <f>IF(C9=0,"NA",(I9/C9)*100000)</f>
        <v>6985.2941176470586</v>
      </c>
      <c r="AI9" s="149"/>
      <c r="AJ9" s="8">
        <f>IF(C9=0,"NA",(J9/C9)*100000)</f>
        <v>2941.1764705882351</v>
      </c>
      <c r="AK9" s="151"/>
      <c r="AL9" s="116">
        <f>AM9*7</f>
        <v>0.72677595628415304</v>
      </c>
      <c r="AM9" s="117">
        <f>I9/_xlfn.DAYS("10 December 2017","10 June 2017")</f>
        <v>0.10382513661202186</v>
      </c>
      <c r="AN9" s="116">
        <f>AO9*7</f>
        <v>0.30601092896174864</v>
      </c>
      <c r="AO9" s="117">
        <f>J9/_xlfn.DAYS("10 December 2017","10 June 2017")</f>
        <v>4.3715846994535519E-2</v>
      </c>
      <c r="AP9" s="448"/>
      <c r="AQ9" s="164"/>
    </row>
    <row r="10" spans="1:43" x14ac:dyDescent="0.25">
      <c r="C10" s="7"/>
      <c r="D10" s="8"/>
      <c r="E10" s="8"/>
      <c r="F10" s="8"/>
      <c r="G10" s="9"/>
      <c r="H10" s="7"/>
      <c r="I10" s="8"/>
      <c r="J10" s="8"/>
      <c r="K10" s="9"/>
      <c r="L10" s="7"/>
      <c r="M10" s="8"/>
      <c r="N10" s="8">
        <v>3</v>
      </c>
      <c r="O10" s="8"/>
      <c r="P10" s="8"/>
      <c r="Q10" s="8"/>
      <c r="R10" s="8">
        <v>1</v>
      </c>
      <c r="S10" s="205"/>
      <c r="T10" s="584" t="s">
        <v>374</v>
      </c>
      <c r="U10" s="8"/>
      <c r="V10" s="9"/>
      <c r="W10" s="7"/>
      <c r="X10" s="8"/>
      <c r="Y10" s="8"/>
      <c r="Z10" s="8"/>
      <c r="AA10" s="8"/>
      <c r="AB10" s="8"/>
      <c r="AC10" s="205"/>
      <c r="AD10" s="9"/>
      <c r="AE10" s="7"/>
      <c r="AF10" s="8"/>
      <c r="AG10" s="8"/>
      <c r="AH10" s="8"/>
      <c r="AI10" s="8"/>
      <c r="AJ10" s="8"/>
      <c r="AK10" s="10"/>
      <c r="AL10" s="113"/>
      <c r="AM10" s="14"/>
      <c r="AN10" s="113"/>
      <c r="AO10" s="14"/>
      <c r="AP10" s="105"/>
      <c r="AQ10" s="109"/>
    </row>
    <row r="11" spans="1:43" x14ac:dyDescent="0.25">
      <c r="C11" s="7"/>
      <c r="D11" s="8"/>
      <c r="E11" s="8"/>
      <c r="F11" s="8"/>
      <c r="G11" s="9"/>
      <c r="H11" s="7"/>
      <c r="I11" s="8"/>
      <c r="J11" s="8"/>
      <c r="K11" s="9"/>
      <c r="L11" s="7"/>
      <c r="M11" s="8"/>
      <c r="N11" s="8">
        <v>2</v>
      </c>
      <c r="O11" s="8"/>
      <c r="P11" s="8"/>
      <c r="Q11" s="8"/>
      <c r="R11" s="8"/>
      <c r="S11" s="205"/>
      <c r="T11" s="581" t="s">
        <v>375</v>
      </c>
      <c r="U11" s="8"/>
      <c r="V11" s="9"/>
      <c r="W11" s="7"/>
      <c r="X11" s="8"/>
      <c r="Y11" s="8"/>
      <c r="Z11" s="8"/>
      <c r="AA11" s="8"/>
      <c r="AB11" s="8"/>
      <c r="AC11" s="205"/>
      <c r="AD11" s="9"/>
      <c r="AE11" s="7"/>
      <c r="AF11" s="8"/>
      <c r="AG11" s="8"/>
      <c r="AH11" s="8"/>
      <c r="AI11" s="8"/>
      <c r="AJ11" s="8"/>
      <c r="AK11" s="10"/>
      <c r="AL11" s="113"/>
      <c r="AM11" s="14"/>
      <c r="AN11" s="113"/>
      <c r="AO11" s="14"/>
      <c r="AP11" s="105"/>
      <c r="AQ11" s="109"/>
    </row>
    <row r="12" spans="1:43" x14ac:dyDescent="0.25">
      <c r="C12" s="7"/>
      <c r="D12" s="8"/>
      <c r="E12" s="8"/>
      <c r="F12" s="8"/>
      <c r="G12" s="9"/>
      <c r="H12" s="7"/>
      <c r="I12" s="8"/>
      <c r="J12" s="8"/>
      <c r="K12" s="9"/>
      <c r="L12" s="7"/>
      <c r="M12" s="8"/>
      <c r="N12" s="8"/>
      <c r="O12" s="8"/>
      <c r="P12" s="8"/>
      <c r="Q12" s="8"/>
      <c r="R12" s="8"/>
      <c r="S12" s="205"/>
      <c r="T12" s="171" t="s">
        <v>377</v>
      </c>
      <c r="U12" s="8"/>
      <c r="V12" s="9"/>
      <c r="W12" s="7"/>
      <c r="X12" s="8"/>
      <c r="Y12" s="8"/>
      <c r="Z12" s="8"/>
      <c r="AA12" s="8"/>
      <c r="AB12" s="8"/>
      <c r="AC12" s="205"/>
      <c r="AD12" s="9"/>
      <c r="AE12" s="7"/>
      <c r="AF12" s="8"/>
      <c r="AG12" s="8"/>
      <c r="AH12" s="8"/>
      <c r="AI12" s="8"/>
      <c r="AJ12" s="8"/>
      <c r="AK12" s="10"/>
      <c r="AL12" s="113"/>
      <c r="AM12" s="14"/>
      <c r="AN12" s="113"/>
      <c r="AO12" s="14"/>
      <c r="AP12" s="105"/>
      <c r="AQ12" s="109"/>
    </row>
    <row r="13" spans="1:43" x14ac:dyDescent="0.25">
      <c r="C13" s="7"/>
      <c r="D13" s="8"/>
      <c r="E13" s="8"/>
      <c r="F13" s="8"/>
      <c r="G13" s="9"/>
      <c r="H13" s="7"/>
      <c r="I13" s="8"/>
      <c r="J13" s="8"/>
      <c r="K13" s="9"/>
      <c r="L13" s="7"/>
      <c r="M13" s="8"/>
      <c r="N13" s="8"/>
      <c r="O13" s="8"/>
      <c r="P13" s="8"/>
      <c r="Q13" s="8"/>
      <c r="R13" s="8"/>
      <c r="S13" s="205"/>
      <c r="T13" s="584"/>
      <c r="U13" s="8"/>
      <c r="V13" s="9"/>
      <c r="W13" s="7"/>
      <c r="X13" s="8"/>
      <c r="Y13" s="8"/>
      <c r="Z13" s="8"/>
      <c r="AA13" s="8"/>
      <c r="AB13" s="8"/>
      <c r="AC13" s="205"/>
      <c r="AD13" s="9"/>
      <c r="AE13" s="7"/>
      <c r="AF13" s="8"/>
      <c r="AG13" s="8"/>
      <c r="AH13" s="8"/>
      <c r="AI13" s="8"/>
      <c r="AJ13" s="8"/>
      <c r="AK13" s="10"/>
      <c r="AL13" s="113"/>
      <c r="AM13" s="14"/>
      <c r="AN13" s="113"/>
      <c r="AO13" s="14"/>
      <c r="AP13" s="105"/>
      <c r="AQ13" s="109"/>
    </row>
    <row r="14" spans="1:43" x14ac:dyDescent="0.25">
      <c r="C14" s="7"/>
      <c r="D14" s="8"/>
      <c r="E14" s="8"/>
      <c r="F14" s="8"/>
      <c r="G14" s="9"/>
      <c r="H14" s="7"/>
      <c r="I14" s="8"/>
      <c r="J14" s="8"/>
      <c r="K14" s="9"/>
      <c r="L14" s="7"/>
      <c r="M14" s="8"/>
      <c r="N14" s="8"/>
      <c r="O14" s="8"/>
      <c r="P14" s="8"/>
      <c r="Q14" s="8"/>
      <c r="R14" s="8"/>
      <c r="S14" s="205"/>
      <c r="T14" s="9"/>
      <c r="U14" s="8"/>
      <c r="V14" s="9"/>
      <c r="W14" s="7"/>
      <c r="X14" s="8"/>
      <c r="Y14" s="8"/>
      <c r="Z14" s="8"/>
      <c r="AA14" s="8"/>
      <c r="AB14" s="8"/>
      <c r="AC14" s="205"/>
      <c r="AD14" s="9"/>
      <c r="AE14" s="7"/>
      <c r="AF14" s="8"/>
      <c r="AG14" s="8"/>
      <c r="AH14" s="8"/>
      <c r="AI14" s="8"/>
      <c r="AJ14" s="8"/>
      <c r="AK14" s="10"/>
      <c r="AL14" s="113"/>
      <c r="AM14" s="14"/>
      <c r="AN14" s="113"/>
      <c r="AO14" s="14"/>
      <c r="AP14" s="105"/>
      <c r="AQ14" s="109"/>
    </row>
    <row r="15" spans="1:43" x14ac:dyDescent="0.25">
      <c r="C15" s="7"/>
      <c r="D15" s="8"/>
      <c r="E15" s="8"/>
      <c r="F15" s="8"/>
      <c r="G15" s="9"/>
      <c r="H15" s="7"/>
      <c r="I15" s="8"/>
      <c r="J15" s="8"/>
      <c r="K15" s="9"/>
      <c r="L15" s="7"/>
      <c r="M15" s="8"/>
      <c r="N15" s="8"/>
      <c r="O15" s="8"/>
      <c r="P15" s="8"/>
      <c r="Q15" s="8"/>
      <c r="R15" s="8"/>
      <c r="S15" s="205"/>
      <c r="T15" s="9"/>
      <c r="U15" s="8"/>
      <c r="V15" s="9"/>
      <c r="W15" s="7"/>
      <c r="X15" s="8"/>
      <c r="Y15" s="8"/>
      <c r="Z15" s="8"/>
      <c r="AA15" s="8"/>
      <c r="AB15" s="8"/>
      <c r="AC15" s="205"/>
      <c r="AD15" s="9"/>
      <c r="AE15" s="7"/>
      <c r="AF15" s="8"/>
      <c r="AG15" s="8"/>
      <c r="AH15" s="8"/>
      <c r="AI15" s="8"/>
      <c r="AJ15" s="8"/>
      <c r="AK15" s="10"/>
      <c r="AL15" s="113"/>
      <c r="AM15" s="14"/>
      <c r="AN15" s="113"/>
      <c r="AO15" s="14"/>
      <c r="AP15" s="105"/>
      <c r="AQ15" s="109"/>
    </row>
    <row r="16" spans="1:43" x14ac:dyDescent="0.25">
      <c r="C16" s="7"/>
      <c r="D16" s="8"/>
      <c r="E16" s="8"/>
      <c r="F16" s="8"/>
      <c r="G16" s="9"/>
      <c r="H16" s="7"/>
      <c r="I16" s="8"/>
      <c r="J16" s="8"/>
      <c r="K16" s="9"/>
      <c r="L16" s="7"/>
      <c r="M16" s="8"/>
      <c r="N16" s="8"/>
      <c r="O16" s="8"/>
      <c r="P16" s="8"/>
      <c r="Q16" s="8"/>
      <c r="R16" s="8"/>
      <c r="S16" s="205"/>
      <c r="T16" s="9"/>
      <c r="U16" s="8"/>
      <c r="V16" s="9"/>
      <c r="W16" s="7"/>
      <c r="X16" s="8"/>
      <c r="Y16" s="8"/>
      <c r="Z16" s="8"/>
      <c r="AA16" s="8"/>
      <c r="AB16" s="8"/>
      <c r="AC16" s="205"/>
      <c r="AD16" s="9"/>
      <c r="AE16" s="7"/>
      <c r="AF16" s="8"/>
      <c r="AG16" s="8"/>
      <c r="AH16" s="8"/>
      <c r="AI16" s="8"/>
      <c r="AJ16" s="8"/>
      <c r="AK16" s="10"/>
      <c r="AL16" s="113"/>
      <c r="AM16" s="14"/>
      <c r="AN16" s="113"/>
      <c r="AO16" s="14"/>
      <c r="AP16" s="105"/>
      <c r="AQ16" s="109"/>
    </row>
    <row r="17" spans="3:43" x14ac:dyDescent="0.25">
      <c r="C17" s="7"/>
      <c r="D17" s="8"/>
      <c r="E17" s="8"/>
      <c r="F17" s="8"/>
      <c r="G17" s="9"/>
      <c r="H17" s="7"/>
      <c r="I17" s="8"/>
      <c r="J17" s="8"/>
      <c r="K17" s="9"/>
      <c r="L17" s="7"/>
      <c r="M17" s="8"/>
      <c r="N17" s="8"/>
      <c r="O17" s="8"/>
      <c r="P17" s="8"/>
      <c r="Q17" s="8"/>
      <c r="R17" s="8"/>
      <c r="S17" s="205"/>
      <c r="T17" s="9"/>
      <c r="U17" s="8"/>
      <c r="V17" s="9"/>
      <c r="W17" s="7"/>
      <c r="X17" s="8"/>
      <c r="Y17" s="8"/>
      <c r="Z17" s="8"/>
      <c r="AA17" s="8"/>
      <c r="AB17" s="8"/>
      <c r="AC17" s="205"/>
      <c r="AD17" s="9"/>
      <c r="AE17" s="7"/>
      <c r="AF17" s="8"/>
      <c r="AG17" s="8"/>
      <c r="AH17" s="8"/>
      <c r="AI17" s="8"/>
      <c r="AJ17" s="8"/>
      <c r="AK17" s="10"/>
      <c r="AL17" s="113"/>
      <c r="AM17" s="14"/>
      <c r="AN17" s="113"/>
      <c r="AO17" s="14"/>
      <c r="AP17" s="105"/>
      <c r="AQ17" s="109"/>
    </row>
    <row r="18" spans="3:43" x14ac:dyDescent="0.25">
      <c r="C18" s="7"/>
      <c r="D18" s="8"/>
      <c r="E18" s="8"/>
      <c r="F18" s="8"/>
      <c r="G18" s="9"/>
      <c r="H18" s="7"/>
      <c r="I18" s="8"/>
      <c r="J18" s="8"/>
      <c r="K18" s="9"/>
      <c r="L18" s="7"/>
      <c r="M18" s="8"/>
      <c r="N18" s="8"/>
      <c r="O18" s="8"/>
      <c r="P18" s="8"/>
      <c r="Q18" s="8"/>
      <c r="R18" s="8"/>
      <c r="S18" s="205"/>
      <c r="T18" s="9"/>
      <c r="U18" s="8"/>
      <c r="V18" s="9"/>
      <c r="W18" s="7"/>
      <c r="X18" s="8"/>
      <c r="Y18" s="8"/>
      <c r="Z18" s="8"/>
      <c r="AA18" s="8"/>
      <c r="AB18" s="8"/>
      <c r="AC18" s="205"/>
      <c r="AD18" s="9"/>
      <c r="AE18" s="7"/>
      <c r="AF18" s="8"/>
      <c r="AG18" s="8"/>
      <c r="AH18" s="8"/>
      <c r="AI18" s="8"/>
      <c r="AJ18" s="8"/>
      <c r="AK18" s="10"/>
      <c r="AL18" s="113"/>
      <c r="AM18" s="14"/>
      <c r="AN18" s="113"/>
      <c r="AO18" s="14"/>
      <c r="AP18" s="105"/>
      <c r="AQ18" s="109"/>
    </row>
    <row r="19" spans="3:43" x14ac:dyDescent="0.25">
      <c r="C19" s="7"/>
      <c r="D19" s="8"/>
      <c r="E19" s="8"/>
      <c r="F19" s="8"/>
      <c r="G19" s="9"/>
      <c r="H19" s="7"/>
      <c r="I19" s="8"/>
      <c r="J19" s="8"/>
      <c r="K19" s="9"/>
      <c r="L19" s="7"/>
      <c r="M19" s="8"/>
      <c r="N19" s="8"/>
      <c r="O19" s="8"/>
      <c r="P19" s="8"/>
      <c r="Q19" s="8"/>
      <c r="R19" s="8"/>
      <c r="S19" s="205"/>
      <c r="T19" s="9"/>
      <c r="U19" s="8"/>
      <c r="V19" s="9"/>
      <c r="W19" s="7"/>
      <c r="X19" s="8"/>
      <c r="Y19" s="8"/>
      <c r="Z19" s="8"/>
      <c r="AA19" s="8"/>
      <c r="AB19" s="8"/>
      <c r="AC19" s="205"/>
      <c r="AD19" s="9"/>
      <c r="AE19" s="7"/>
      <c r="AF19" s="8"/>
      <c r="AG19" s="8"/>
      <c r="AH19" s="8"/>
      <c r="AI19" s="8"/>
      <c r="AJ19" s="8"/>
      <c r="AK19" s="10"/>
      <c r="AL19" s="113"/>
      <c r="AM19" s="14"/>
      <c r="AN19" s="113"/>
      <c r="AO19" s="14"/>
      <c r="AP19" s="105"/>
      <c r="AQ19" s="109"/>
    </row>
    <row r="20" spans="3:43" x14ac:dyDescent="0.25">
      <c r="C20" s="7"/>
      <c r="D20" s="8"/>
      <c r="E20" s="8"/>
      <c r="F20" s="8"/>
      <c r="G20" s="9"/>
      <c r="H20" s="7"/>
      <c r="I20" s="8"/>
      <c r="J20" s="8"/>
      <c r="K20" s="9"/>
      <c r="L20" s="7"/>
      <c r="M20" s="8"/>
      <c r="N20" s="8"/>
      <c r="O20" s="8"/>
      <c r="P20" s="8"/>
      <c r="Q20" s="8"/>
      <c r="R20" s="8"/>
      <c r="S20" s="205"/>
      <c r="T20" s="9"/>
      <c r="U20" s="8"/>
      <c r="V20" s="9"/>
      <c r="W20" s="7"/>
      <c r="X20" s="8"/>
      <c r="Y20" s="8"/>
      <c r="Z20" s="8"/>
      <c r="AA20" s="8"/>
      <c r="AB20" s="8"/>
      <c r="AC20" s="205"/>
      <c r="AD20" s="9"/>
      <c r="AE20" s="7"/>
      <c r="AF20" s="8"/>
      <c r="AG20" s="8"/>
      <c r="AH20" s="8"/>
      <c r="AI20" s="8"/>
      <c r="AJ20" s="8"/>
      <c r="AK20" s="10"/>
      <c r="AL20" s="113"/>
      <c r="AM20" s="14"/>
      <c r="AN20" s="113"/>
      <c r="AO20" s="14"/>
      <c r="AP20" s="105"/>
      <c r="AQ20" s="109"/>
    </row>
    <row r="21" spans="3:43" x14ac:dyDescent="0.25">
      <c r="C21" s="7"/>
      <c r="D21" s="8"/>
      <c r="E21" s="8"/>
      <c r="F21" s="8"/>
      <c r="G21" s="9"/>
      <c r="H21" s="7"/>
      <c r="I21" s="8"/>
      <c r="J21" s="8"/>
      <c r="K21" s="9"/>
      <c r="L21" s="7"/>
      <c r="M21" s="8"/>
      <c r="N21" s="8"/>
      <c r="O21" s="8"/>
      <c r="P21" s="8"/>
      <c r="Q21" s="8"/>
      <c r="R21" s="8"/>
      <c r="S21" s="205"/>
      <c r="T21" s="9"/>
      <c r="U21" s="8"/>
      <c r="V21" s="9"/>
      <c r="W21" s="7"/>
      <c r="X21" s="8"/>
      <c r="Y21" s="8"/>
      <c r="Z21" s="8"/>
      <c r="AA21" s="8"/>
      <c r="AB21" s="8"/>
      <c r="AC21" s="205"/>
      <c r="AD21" s="9"/>
      <c r="AE21" s="7"/>
      <c r="AF21" s="8"/>
      <c r="AG21" s="8"/>
      <c r="AH21" s="8"/>
      <c r="AI21" s="8"/>
      <c r="AJ21" s="8"/>
      <c r="AK21" s="10"/>
      <c r="AL21" s="113"/>
      <c r="AM21" s="14"/>
      <c r="AN21" s="113"/>
      <c r="AO21" s="14"/>
      <c r="AP21" s="105"/>
      <c r="AQ21" s="109"/>
    </row>
    <row r="22" spans="3:43" x14ac:dyDescent="0.25">
      <c r="C22" s="7"/>
      <c r="D22" s="8"/>
      <c r="E22" s="8"/>
      <c r="F22" s="8"/>
      <c r="G22" s="9"/>
      <c r="H22" s="7"/>
      <c r="I22" s="8"/>
      <c r="J22" s="8"/>
      <c r="K22" s="9"/>
      <c r="L22" s="7"/>
      <c r="M22" s="8"/>
      <c r="N22" s="8"/>
      <c r="O22" s="8"/>
      <c r="P22" s="8"/>
      <c r="Q22" s="8"/>
      <c r="R22" s="8"/>
      <c r="S22" s="205"/>
      <c r="T22" s="9"/>
      <c r="U22" s="8"/>
      <c r="V22" s="9"/>
      <c r="W22" s="7"/>
      <c r="X22" s="8"/>
      <c r="Y22" s="8"/>
      <c r="Z22" s="8"/>
      <c r="AA22" s="8"/>
      <c r="AB22" s="8"/>
      <c r="AC22" s="205"/>
      <c r="AD22" s="9"/>
      <c r="AE22" s="7"/>
      <c r="AF22" s="8"/>
      <c r="AG22" s="8"/>
      <c r="AH22" s="8"/>
      <c r="AI22" s="8"/>
      <c r="AJ22" s="8"/>
      <c r="AK22" s="10"/>
      <c r="AL22" s="113"/>
      <c r="AM22" s="14"/>
      <c r="AN22" s="113"/>
      <c r="AO22" s="14"/>
      <c r="AP22" s="105"/>
      <c r="AQ22" s="109"/>
    </row>
    <row r="23" spans="3:43" x14ac:dyDescent="0.25">
      <c r="C23" s="7"/>
      <c r="D23" s="8"/>
      <c r="E23" s="8"/>
      <c r="F23" s="8"/>
      <c r="G23" s="9"/>
      <c r="H23" s="7"/>
      <c r="I23" s="8"/>
      <c r="J23" s="8"/>
      <c r="K23" s="9"/>
      <c r="L23" s="7"/>
      <c r="M23" s="8"/>
      <c r="N23" s="8"/>
      <c r="O23" s="8"/>
      <c r="P23" s="8"/>
      <c r="Q23" s="8"/>
      <c r="R23" s="8"/>
      <c r="S23" s="205"/>
      <c r="T23" s="9"/>
      <c r="U23" s="8"/>
      <c r="V23" s="9"/>
      <c r="W23" s="7"/>
      <c r="X23" s="8"/>
      <c r="Y23" s="8"/>
      <c r="Z23" s="8"/>
      <c r="AA23" s="8"/>
      <c r="AB23" s="8"/>
      <c r="AC23" s="205"/>
      <c r="AD23" s="9"/>
      <c r="AE23" s="7"/>
      <c r="AF23" s="8"/>
      <c r="AG23" s="8"/>
      <c r="AH23" s="8"/>
      <c r="AI23" s="8"/>
      <c r="AJ23" s="8"/>
      <c r="AK23" s="10"/>
      <c r="AL23" s="113"/>
      <c r="AM23" s="14"/>
      <c r="AN23" s="113"/>
      <c r="AO23" s="14"/>
      <c r="AP23" s="105"/>
      <c r="AQ23" s="109"/>
    </row>
    <row r="24" spans="3:43" x14ac:dyDescent="0.25">
      <c r="C24" s="7"/>
      <c r="D24" s="8"/>
      <c r="E24" s="8"/>
      <c r="F24" s="8"/>
      <c r="G24" s="9"/>
      <c r="H24" s="7"/>
      <c r="I24" s="8"/>
      <c r="J24" s="8"/>
      <c r="K24" s="9"/>
      <c r="L24" s="7"/>
      <c r="M24" s="8"/>
      <c r="N24" s="8"/>
      <c r="O24" s="8"/>
      <c r="P24" s="8"/>
      <c r="Q24" s="8"/>
      <c r="R24" s="8"/>
      <c r="S24" s="205"/>
      <c r="T24" s="9"/>
      <c r="U24" s="8"/>
      <c r="V24" s="9"/>
      <c r="W24" s="7"/>
      <c r="X24" s="8"/>
      <c r="Y24" s="8"/>
      <c r="Z24" s="8"/>
      <c r="AA24" s="8"/>
      <c r="AB24" s="8"/>
      <c r="AC24" s="205"/>
      <c r="AD24" s="9"/>
      <c r="AE24" s="7"/>
      <c r="AF24" s="8"/>
      <c r="AG24" s="8"/>
      <c r="AH24" s="8"/>
      <c r="AI24" s="8"/>
      <c r="AJ24" s="8"/>
      <c r="AK24" s="10"/>
      <c r="AL24" s="113"/>
      <c r="AM24" s="14"/>
      <c r="AN24" s="113"/>
      <c r="AO24" s="14"/>
      <c r="AP24" s="105"/>
      <c r="AQ24" s="109"/>
    </row>
    <row r="25" spans="3:43" x14ac:dyDescent="0.25">
      <c r="C25" s="7"/>
      <c r="D25" s="8"/>
      <c r="E25" s="8"/>
      <c r="F25" s="8"/>
      <c r="G25" s="9"/>
      <c r="H25" s="7"/>
      <c r="I25" s="8"/>
      <c r="J25" s="8"/>
      <c r="K25" s="9"/>
      <c r="L25" s="7"/>
      <c r="M25" s="8"/>
      <c r="N25" s="8"/>
      <c r="O25" s="8"/>
      <c r="P25" s="8"/>
      <c r="Q25" s="8"/>
      <c r="R25" s="8"/>
      <c r="S25" s="205"/>
      <c r="T25" s="9"/>
      <c r="U25" s="8"/>
      <c r="V25" s="9"/>
      <c r="W25" s="7"/>
      <c r="X25" s="8"/>
      <c r="Y25" s="8"/>
      <c r="Z25" s="8"/>
      <c r="AA25" s="8"/>
      <c r="AB25" s="8"/>
      <c r="AC25" s="205"/>
      <c r="AD25" s="9"/>
      <c r="AE25" s="7"/>
      <c r="AF25" s="8"/>
      <c r="AG25" s="8"/>
      <c r="AH25" s="8"/>
      <c r="AI25" s="8"/>
      <c r="AJ25" s="8"/>
      <c r="AK25" s="10"/>
      <c r="AL25" s="113"/>
      <c r="AM25" s="14"/>
      <c r="AN25" s="113"/>
      <c r="AO25" s="14"/>
      <c r="AP25" s="105"/>
      <c r="AQ25" s="109"/>
    </row>
    <row r="26" spans="3:43" x14ac:dyDescent="0.25">
      <c r="C26" s="7"/>
      <c r="D26" s="8"/>
      <c r="E26" s="8"/>
      <c r="F26" s="8"/>
      <c r="G26" s="9"/>
      <c r="H26" s="7"/>
      <c r="I26" s="8"/>
      <c r="J26" s="8"/>
      <c r="K26" s="9"/>
      <c r="L26" s="7"/>
      <c r="M26" s="8"/>
      <c r="N26" s="8"/>
      <c r="O26" s="8"/>
      <c r="P26" s="8"/>
      <c r="Q26" s="8"/>
      <c r="R26" s="8"/>
      <c r="S26" s="205"/>
      <c r="T26" s="9"/>
      <c r="U26" s="8"/>
      <c r="V26" s="9"/>
      <c r="W26" s="7"/>
      <c r="X26" s="8"/>
      <c r="Y26" s="8"/>
      <c r="Z26" s="8"/>
      <c r="AA26" s="8"/>
      <c r="AB26" s="8"/>
      <c r="AC26" s="205"/>
      <c r="AD26" s="9"/>
      <c r="AE26" s="7"/>
      <c r="AF26" s="8"/>
      <c r="AG26" s="8"/>
      <c r="AH26" s="8"/>
      <c r="AI26" s="8"/>
      <c r="AJ26" s="8"/>
      <c r="AK26" s="10"/>
      <c r="AL26" s="113"/>
      <c r="AM26" s="14"/>
      <c r="AN26" s="113"/>
      <c r="AO26" s="14"/>
      <c r="AP26" s="105"/>
      <c r="AQ26" s="109"/>
    </row>
    <row r="27" spans="3:43" x14ac:dyDescent="0.25">
      <c r="C27" s="7"/>
      <c r="D27" s="8"/>
      <c r="E27" s="8"/>
      <c r="F27" s="8"/>
      <c r="G27" s="9"/>
      <c r="H27" s="7"/>
      <c r="I27" s="8"/>
      <c r="J27" s="8"/>
      <c r="K27" s="9"/>
      <c r="L27" s="7"/>
      <c r="M27" s="8"/>
      <c r="N27" s="8"/>
      <c r="O27" s="8"/>
      <c r="P27" s="8"/>
      <c r="Q27" s="8"/>
      <c r="R27" s="8"/>
      <c r="S27" s="205"/>
      <c r="T27" s="9"/>
      <c r="U27" s="8"/>
      <c r="V27" s="9"/>
      <c r="W27" s="7"/>
      <c r="X27" s="8"/>
      <c r="Y27" s="8"/>
      <c r="Z27" s="8"/>
      <c r="AA27" s="8"/>
      <c r="AB27" s="8"/>
      <c r="AC27" s="205"/>
      <c r="AD27" s="9"/>
      <c r="AE27" s="7"/>
      <c r="AF27" s="8"/>
      <c r="AG27" s="8"/>
      <c r="AH27" s="8"/>
      <c r="AI27" s="8"/>
      <c r="AJ27" s="8"/>
      <c r="AK27" s="10"/>
      <c r="AL27" s="113"/>
      <c r="AM27" s="14"/>
      <c r="AN27" s="113"/>
      <c r="AO27" s="14"/>
      <c r="AP27" s="105"/>
      <c r="AQ27" s="109"/>
    </row>
    <row r="28" spans="3:43" x14ac:dyDescent="0.25">
      <c r="C28" s="7"/>
      <c r="D28" s="8"/>
      <c r="E28" s="8"/>
      <c r="F28" s="8"/>
      <c r="G28" s="9"/>
      <c r="H28" s="7"/>
      <c r="I28" s="8"/>
      <c r="J28" s="8"/>
      <c r="K28" s="9"/>
      <c r="L28" s="7"/>
      <c r="M28" s="8"/>
      <c r="N28" s="8"/>
      <c r="O28" s="8"/>
      <c r="P28" s="8"/>
      <c r="Q28" s="8"/>
      <c r="R28" s="8"/>
      <c r="S28" s="205"/>
      <c r="T28" s="9"/>
      <c r="U28" s="8"/>
      <c r="V28" s="9"/>
      <c r="W28" s="7"/>
      <c r="X28" s="8"/>
      <c r="Y28" s="8"/>
      <c r="Z28" s="8"/>
      <c r="AA28" s="8"/>
      <c r="AB28" s="8"/>
      <c r="AC28" s="205"/>
      <c r="AD28" s="9"/>
      <c r="AE28" s="7"/>
      <c r="AF28" s="8"/>
      <c r="AG28" s="8"/>
      <c r="AH28" s="8"/>
      <c r="AI28" s="8"/>
      <c r="AJ28" s="8"/>
      <c r="AK28" s="10"/>
      <c r="AL28" s="113"/>
      <c r="AM28" s="14"/>
      <c r="AN28" s="113"/>
      <c r="AO28" s="14"/>
      <c r="AP28" s="105"/>
      <c r="AQ28" s="109"/>
    </row>
    <row r="29" spans="3:43" x14ac:dyDescent="0.25">
      <c r="C29" s="7"/>
      <c r="D29" s="8"/>
      <c r="E29" s="8"/>
      <c r="F29" s="8"/>
      <c r="G29" s="9"/>
      <c r="H29" s="7"/>
      <c r="I29" s="8"/>
      <c r="J29" s="8"/>
      <c r="K29" s="9"/>
      <c r="L29" s="7"/>
      <c r="M29" s="8"/>
      <c r="N29" s="8"/>
      <c r="O29" s="8"/>
      <c r="P29" s="8"/>
      <c r="Q29" s="8"/>
      <c r="R29" s="8"/>
      <c r="S29" s="205"/>
      <c r="T29" s="9"/>
      <c r="U29" s="8"/>
      <c r="V29" s="9"/>
      <c r="W29" s="7"/>
      <c r="X29" s="8"/>
      <c r="Y29" s="8"/>
      <c r="Z29" s="8"/>
      <c r="AA29" s="8"/>
      <c r="AB29" s="8"/>
      <c r="AC29" s="205"/>
      <c r="AD29" s="9"/>
      <c r="AE29" s="7"/>
      <c r="AF29" s="8"/>
      <c r="AG29" s="8"/>
      <c r="AH29" s="8"/>
      <c r="AI29" s="8"/>
      <c r="AJ29" s="8"/>
      <c r="AK29" s="10"/>
      <c r="AL29" s="113"/>
      <c r="AM29" s="14"/>
      <c r="AN29" s="113"/>
      <c r="AO29" s="14"/>
      <c r="AP29" s="105"/>
      <c r="AQ29" s="109"/>
    </row>
    <row r="30" spans="3:43" x14ac:dyDescent="0.25">
      <c r="C30" s="7"/>
      <c r="D30" s="8"/>
      <c r="E30" s="8"/>
      <c r="F30" s="8"/>
      <c r="G30" s="9"/>
      <c r="H30" s="7"/>
      <c r="I30" s="8"/>
      <c r="J30" s="8"/>
      <c r="K30" s="9"/>
      <c r="L30" s="7"/>
      <c r="M30" s="8"/>
      <c r="N30" s="8"/>
      <c r="O30" s="8"/>
      <c r="P30" s="8"/>
      <c r="Q30" s="8"/>
      <c r="R30" s="8"/>
      <c r="S30" s="205"/>
      <c r="T30" s="9"/>
      <c r="U30" s="8"/>
      <c r="V30" s="9"/>
      <c r="W30" s="7"/>
      <c r="X30" s="8"/>
      <c r="Y30" s="8"/>
      <c r="Z30" s="8"/>
      <c r="AA30" s="8"/>
      <c r="AB30" s="8"/>
      <c r="AC30" s="205"/>
      <c r="AD30" s="9"/>
      <c r="AE30" s="7"/>
      <c r="AF30" s="8"/>
      <c r="AG30" s="8"/>
      <c r="AH30" s="8"/>
      <c r="AI30" s="8"/>
      <c r="AJ30" s="8"/>
      <c r="AK30" s="10"/>
      <c r="AL30" s="113"/>
      <c r="AM30" s="14"/>
      <c r="AN30" s="113"/>
      <c r="AO30" s="14"/>
      <c r="AP30" s="105"/>
      <c r="AQ30" s="109"/>
    </row>
    <row r="31" spans="3:43" x14ac:dyDescent="0.25">
      <c r="C31" s="7"/>
      <c r="D31" s="8"/>
      <c r="E31" s="8"/>
      <c r="F31" s="8"/>
      <c r="G31" s="9"/>
      <c r="H31" s="7"/>
      <c r="I31" s="8"/>
      <c r="J31" s="8"/>
      <c r="K31" s="9"/>
      <c r="L31" s="7"/>
      <c r="M31" s="8"/>
      <c r="N31" s="8"/>
      <c r="O31" s="8"/>
      <c r="P31" s="8"/>
      <c r="Q31" s="8"/>
      <c r="R31" s="8"/>
      <c r="S31" s="205"/>
      <c r="T31" s="9"/>
      <c r="U31" s="8"/>
      <c r="V31" s="9"/>
      <c r="W31" s="7"/>
      <c r="X31" s="8"/>
      <c r="Y31" s="8"/>
      <c r="Z31" s="8"/>
      <c r="AA31" s="8"/>
      <c r="AB31" s="8"/>
      <c r="AC31" s="205"/>
      <c r="AD31" s="9"/>
      <c r="AE31" s="7"/>
      <c r="AF31" s="8"/>
      <c r="AG31" s="8"/>
      <c r="AH31" s="8"/>
      <c r="AI31" s="8"/>
      <c r="AJ31" s="8"/>
      <c r="AK31" s="10"/>
      <c r="AL31" s="113"/>
      <c r="AM31" s="14"/>
      <c r="AN31" s="113"/>
      <c r="AO31" s="14"/>
      <c r="AP31" s="105"/>
      <c r="AQ31" s="109"/>
    </row>
    <row r="32" spans="3:43" x14ac:dyDescent="0.25">
      <c r="C32" s="7"/>
      <c r="D32" s="8"/>
      <c r="E32" s="8"/>
      <c r="F32" s="8"/>
      <c r="G32" s="9"/>
      <c r="H32" s="7"/>
      <c r="I32" s="8"/>
      <c r="J32" s="8"/>
      <c r="K32" s="9"/>
      <c r="L32" s="7"/>
      <c r="M32" s="8"/>
      <c r="N32" s="8"/>
      <c r="O32" s="8"/>
      <c r="P32" s="8"/>
      <c r="Q32" s="8"/>
      <c r="R32" s="8"/>
      <c r="S32" s="205"/>
      <c r="T32" s="9"/>
      <c r="U32" s="8"/>
      <c r="V32" s="9"/>
      <c r="W32" s="7"/>
      <c r="X32" s="8"/>
      <c r="Y32" s="8"/>
      <c r="Z32" s="8"/>
      <c r="AA32" s="8"/>
      <c r="AB32" s="8"/>
      <c r="AC32" s="205"/>
      <c r="AD32" s="9"/>
      <c r="AE32" s="7"/>
      <c r="AF32" s="8"/>
      <c r="AG32" s="8"/>
      <c r="AH32" s="8"/>
      <c r="AI32" s="8"/>
      <c r="AJ32" s="8"/>
      <c r="AK32" s="10"/>
      <c r="AL32" s="113"/>
      <c r="AM32" s="14"/>
      <c r="AN32" s="113"/>
      <c r="AO32" s="14"/>
      <c r="AP32" s="105"/>
      <c r="AQ32" s="109"/>
    </row>
    <row r="33" spans="3:43" x14ac:dyDescent="0.25">
      <c r="C33" s="7"/>
      <c r="D33" s="8"/>
      <c r="E33" s="8"/>
      <c r="F33" s="8"/>
      <c r="G33" s="9"/>
      <c r="H33" s="7"/>
      <c r="I33" s="8"/>
      <c r="J33" s="8"/>
      <c r="K33" s="9"/>
      <c r="L33" s="7"/>
      <c r="M33" s="8"/>
      <c r="N33" s="8"/>
      <c r="O33" s="8"/>
      <c r="P33" s="8"/>
      <c r="Q33" s="8"/>
      <c r="R33" s="8"/>
      <c r="S33" s="205"/>
      <c r="T33" s="9"/>
      <c r="U33" s="8"/>
      <c r="V33" s="9"/>
      <c r="W33" s="7"/>
      <c r="X33" s="8"/>
      <c r="Y33" s="8"/>
      <c r="Z33" s="8"/>
      <c r="AA33" s="8"/>
      <c r="AB33" s="8"/>
      <c r="AC33" s="205"/>
      <c r="AD33" s="9"/>
      <c r="AE33" s="7"/>
      <c r="AF33" s="8"/>
      <c r="AG33" s="8"/>
      <c r="AH33" s="8"/>
      <c r="AI33" s="8"/>
      <c r="AJ33" s="8"/>
      <c r="AK33" s="10"/>
      <c r="AL33" s="113"/>
      <c r="AM33" s="14"/>
      <c r="AN33" s="113"/>
      <c r="AO33" s="14"/>
      <c r="AP33" s="105"/>
      <c r="AQ33" s="109"/>
    </row>
    <row r="34" spans="3:43" x14ac:dyDescent="0.25">
      <c r="C34" s="7"/>
      <c r="D34" s="8"/>
      <c r="E34" s="8"/>
      <c r="F34" s="8"/>
      <c r="G34" s="9"/>
      <c r="H34" s="7"/>
      <c r="I34" s="8"/>
      <c r="J34" s="8"/>
      <c r="K34" s="9"/>
      <c r="L34" s="7"/>
      <c r="M34" s="8"/>
      <c r="N34" s="8"/>
      <c r="O34" s="8"/>
      <c r="P34" s="8"/>
      <c r="Q34" s="8"/>
      <c r="R34" s="8"/>
      <c r="S34" s="205"/>
      <c r="T34" s="9"/>
      <c r="U34" s="8"/>
      <c r="V34" s="9"/>
      <c r="W34" s="7"/>
      <c r="X34" s="8"/>
      <c r="Y34" s="8"/>
      <c r="Z34" s="8"/>
      <c r="AA34" s="8"/>
      <c r="AB34" s="8"/>
      <c r="AC34" s="205"/>
      <c r="AD34" s="9"/>
      <c r="AE34" s="7"/>
      <c r="AF34" s="8"/>
      <c r="AG34" s="8"/>
      <c r="AH34" s="8"/>
      <c r="AI34" s="8"/>
      <c r="AJ34" s="8"/>
      <c r="AK34" s="10"/>
      <c r="AL34" s="113"/>
      <c r="AM34" s="14"/>
      <c r="AN34" s="113"/>
      <c r="AO34" s="14"/>
      <c r="AP34" s="105"/>
      <c r="AQ34" s="109"/>
    </row>
    <row r="35" spans="3:43" x14ac:dyDescent="0.25">
      <c r="C35" s="7"/>
      <c r="D35" s="8"/>
      <c r="E35" s="8"/>
      <c r="F35" s="8"/>
      <c r="G35" s="9"/>
      <c r="H35" s="7"/>
      <c r="I35" s="8"/>
      <c r="J35" s="8"/>
      <c r="K35" s="9"/>
      <c r="L35" s="7"/>
      <c r="M35" s="8"/>
      <c r="N35" s="8"/>
      <c r="O35" s="8"/>
      <c r="P35" s="8"/>
      <c r="Q35" s="8"/>
      <c r="R35" s="8"/>
      <c r="S35" s="205"/>
      <c r="T35" s="9"/>
      <c r="U35" s="8"/>
      <c r="V35" s="9"/>
      <c r="W35" s="7"/>
      <c r="X35" s="8"/>
      <c r="Y35" s="8"/>
      <c r="Z35" s="8"/>
      <c r="AA35" s="8"/>
      <c r="AB35" s="8"/>
      <c r="AC35" s="205"/>
      <c r="AD35" s="9"/>
      <c r="AE35" s="7"/>
      <c r="AF35" s="8"/>
      <c r="AG35" s="8"/>
      <c r="AH35" s="8"/>
      <c r="AI35" s="8"/>
      <c r="AJ35" s="8"/>
      <c r="AK35" s="10"/>
      <c r="AL35" s="113"/>
      <c r="AM35" s="14"/>
      <c r="AN35" s="113"/>
      <c r="AO35" s="14"/>
      <c r="AP35" s="105"/>
      <c r="AQ35" s="109"/>
    </row>
    <row r="36" spans="3:43" x14ac:dyDescent="0.25">
      <c r="C36" s="7"/>
      <c r="D36" s="8"/>
      <c r="E36" s="8"/>
      <c r="F36" s="8"/>
      <c r="G36" s="9"/>
      <c r="H36" s="7"/>
      <c r="I36" s="8"/>
      <c r="J36" s="8"/>
      <c r="K36" s="9"/>
      <c r="L36" s="7"/>
      <c r="M36" s="8"/>
      <c r="N36" s="8"/>
      <c r="O36" s="8"/>
      <c r="P36" s="8"/>
      <c r="Q36" s="8"/>
      <c r="R36" s="8"/>
      <c r="S36" s="205"/>
      <c r="T36" s="9"/>
      <c r="U36" s="8"/>
      <c r="V36" s="9"/>
      <c r="W36" s="7"/>
      <c r="X36" s="8"/>
      <c r="Y36" s="8"/>
      <c r="Z36" s="8"/>
      <c r="AA36" s="8"/>
      <c r="AB36" s="8"/>
      <c r="AC36" s="205"/>
      <c r="AD36" s="9"/>
      <c r="AE36" s="7"/>
      <c r="AF36" s="8"/>
      <c r="AG36" s="8"/>
      <c r="AH36" s="8"/>
      <c r="AI36" s="8"/>
      <c r="AJ36" s="8"/>
      <c r="AK36" s="10"/>
      <c r="AL36" s="113"/>
      <c r="AM36" s="14"/>
      <c r="AN36" s="113"/>
      <c r="AO36" s="14"/>
      <c r="AP36" s="105"/>
      <c r="AQ36" s="109"/>
    </row>
    <row r="37" spans="3:43" x14ac:dyDescent="0.25">
      <c r="C37" s="7"/>
      <c r="D37" s="8"/>
      <c r="E37" s="8"/>
      <c r="F37" s="8"/>
      <c r="G37" s="9"/>
      <c r="H37" s="7"/>
      <c r="I37" s="8"/>
      <c r="J37" s="8"/>
      <c r="K37" s="9"/>
      <c r="L37" s="7"/>
      <c r="M37" s="8"/>
      <c r="N37" s="8"/>
      <c r="O37" s="8"/>
      <c r="P37" s="8"/>
      <c r="Q37" s="8"/>
      <c r="R37" s="8"/>
      <c r="S37" s="205"/>
      <c r="T37" s="9"/>
      <c r="U37" s="8"/>
      <c r="V37" s="9"/>
      <c r="W37" s="7"/>
      <c r="X37" s="8"/>
      <c r="Y37" s="8"/>
      <c r="Z37" s="8"/>
      <c r="AA37" s="8"/>
      <c r="AB37" s="8"/>
      <c r="AC37" s="205"/>
      <c r="AD37" s="9"/>
      <c r="AE37" s="7"/>
      <c r="AF37" s="8"/>
      <c r="AG37" s="8"/>
      <c r="AH37" s="8"/>
      <c r="AI37" s="8"/>
      <c r="AJ37" s="8"/>
      <c r="AK37" s="10"/>
      <c r="AL37" s="113"/>
      <c r="AM37" s="14"/>
      <c r="AN37" s="113"/>
      <c r="AO37" s="14"/>
      <c r="AP37" s="105"/>
      <c r="AQ37" s="109"/>
    </row>
    <row r="38" spans="3:43" x14ac:dyDescent="0.25">
      <c r="C38" s="7"/>
      <c r="D38" s="8"/>
      <c r="E38" s="8"/>
      <c r="F38" s="8"/>
      <c r="G38" s="9"/>
      <c r="H38" s="7"/>
      <c r="I38" s="8"/>
      <c r="J38" s="8"/>
      <c r="K38" s="9"/>
      <c r="L38" s="7"/>
      <c r="M38" s="8"/>
      <c r="N38" s="8"/>
      <c r="O38" s="8"/>
      <c r="P38" s="8"/>
      <c r="Q38" s="8"/>
      <c r="R38" s="8"/>
      <c r="S38" s="205"/>
      <c r="T38" s="9"/>
      <c r="U38" s="8"/>
      <c r="V38" s="9"/>
      <c r="W38" s="7"/>
      <c r="X38" s="8"/>
      <c r="Y38" s="8"/>
      <c r="Z38" s="8"/>
      <c r="AA38" s="8"/>
      <c r="AB38" s="8"/>
      <c r="AC38" s="205"/>
      <c r="AD38" s="9"/>
      <c r="AE38" s="7"/>
      <c r="AF38" s="8"/>
      <c r="AG38" s="8"/>
      <c r="AH38" s="8"/>
      <c r="AI38" s="8"/>
      <c r="AJ38" s="8"/>
      <c r="AK38" s="10"/>
      <c r="AL38" s="113"/>
      <c r="AM38" s="14"/>
      <c r="AN38" s="113"/>
      <c r="AO38" s="14"/>
      <c r="AP38" s="105"/>
      <c r="AQ38" s="109"/>
    </row>
    <row r="39" spans="3:43" x14ac:dyDescent="0.25">
      <c r="C39" s="7"/>
      <c r="D39" s="8"/>
      <c r="E39" s="8"/>
      <c r="F39" s="8"/>
      <c r="G39" s="9"/>
      <c r="H39" s="7"/>
      <c r="I39" s="8"/>
      <c r="J39" s="8"/>
      <c r="K39" s="9"/>
      <c r="L39" s="7"/>
      <c r="M39" s="8"/>
      <c r="N39" s="8"/>
      <c r="O39" s="8"/>
      <c r="P39" s="8"/>
      <c r="Q39" s="8"/>
      <c r="R39" s="8"/>
      <c r="S39" s="205"/>
      <c r="T39" s="9"/>
      <c r="U39" s="8"/>
      <c r="V39" s="9"/>
      <c r="W39" s="7"/>
      <c r="X39" s="8"/>
      <c r="Y39" s="8"/>
      <c r="Z39" s="8"/>
      <c r="AA39" s="8"/>
      <c r="AB39" s="8"/>
      <c r="AC39" s="205"/>
      <c r="AD39" s="9"/>
      <c r="AE39" s="7"/>
      <c r="AF39" s="8"/>
      <c r="AG39" s="8"/>
      <c r="AH39" s="8"/>
      <c r="AI39" s="8"/>
      <c r="AJ39" s="8"/>
      <c r="AK39" s="10"/>
      <c r="AL39" s="113"/>
      <c r="AM39" s="14"/>
      <c r="AN39" s="113"/>
      <c r="AO39" s="14"/>
      <c r="AP39" s="105"/>
      <c r="AQ39" s="109"/>
    </row>
    <row r="40" spans="3:43" x14ac:dyDescent="0.25">
      <c r="C40" s="7"/>
      <c r="D40" s="8"/>
      <c r="E40" s="8"/>
      <c r="F40" s="8"/>
      <c r="G40" s="9"/>
      <c r="H40" s="7"/>
      <c r="I40" s="8"/>
      <c r="J40" s="8"/>
      <c r="K40" s="9"/>
      <c r="L40" s="7"/>
      <c r="M40" s="8"/>
      <c r="N40" s="8"/>
      <c r="O40" s="8"/>
      <c r="P40" s="8"/>
      <c r="Q40" s="8"/>
      <c r="R40" s="8"/>
      <c r="S40" s="205"/>
      <c r="T40" s="9"/>
      <c r="U40" s="8"/>
      <c r="V40" s="9"/>
      <c r="W40" s="7"/>
      <c r="X40" s="8"/>
      <c r="Y40" s="8"/>
      <c r="Z40" s="8"/>
      <c r="AA40" s="8"/>
      <c r="AB40" s="8"/>
      <c r="AC40" s="205"/>
      <c r="AD40" s="9"/>
      <c r="AE40" s="7"/>
      <c r="AF40" s="8"/>
      <c r="AG40" s="8"/>
      <c r="AH40" s="8"/>
      <c r="AI40" s="8"/>
      <c r="AJ40" s="8"/>
      <c r="AK40" s="10"/>
      <c r="AL40" s="113"/>
      <c r="AM40" s="14"/>
      <c r="AN40" s="113"/>
      <c r="AO40" s="14"/>
      <c r="AP40" s="105"/>
      <c r="AQ40" s="109"/>
    </row>
    <row r="41" spans="3:43" x14ac:dyDescent="0.25">
      <c r="C41" s="7"/>
      <c r="D41" s="8"/>
      <c r="E41" s="8"/>
      <c r="F41" s="8"/>
      <c r="G41" s="9"/>
      <c r="H41" s="7"/>
      <c r="I41" s="8"/>
      <c r="J41" s="8"/>
      <c r="K41" s="9"/>
      <c r="L41" s="7"/>
      <c r="M41" s="8"/>
      <c r="N41" s="8"/>
      <c r="O41" s="8"/>
      <c r="P41" s="8"/>
      <c r="Q41" s="8"/>
      <c r="R41" s="8"/>
      <c r="S41" s="205"/>
      <c r="T41" s="9"/>
      <c r="U41" s="8"/>
      <c r="V41" s="9"/>
      <c r="W41" s="7"/>
      <c r="X41" s="8"/>
      <c r="Y41" s="8"/>
      <c r="Z41" s="8"/>
      <c r="AA41" s="8"/>
      <c r="AB41" s="8"/>
      <c r="AC41" s="205"/>
      <c r="AD41" s="9"/>
      <c r="AE41" s="7"/>
      <c r="AF41" s="8"/>
      <c r="AG41" s="8"/>
      <c r="AH41" s="8"/>
      <c r="AI41" s="8"/>
      <c r="AJ41" s="8"/>
      <c r="AK41" s="10"/>
      <c r="AL41" s="113"/>
      <c r="AM41" s="14"/>
      <c r="AN41" s="113"/>
      <c r="AO41" s="14"/>
      <c r="AP41" s="105"/>
      <c r="AQ41" s="109"/>
    </row>
    <row r="42" spans="3:43" x14ac:dyDescent="0.25">
      <c r="C42" s="7"/>
      <c r="D42" s="8"/>
      <c r="E42" s="8"/>
      <c r="F42" s="8"/>
      <c r="G42" s="9"/>
      <c r="H42" s="7"/>
      <c r="I42" s="8"/>
      <c r="J42" s="8"/>
      <c r="K42" s="9"/>
      <c r="L42" s="7"/>
      <c r="M42" s="8"/>
      <c r="N42" s="8"/>
      <c r="O42" s="8"/>
      <c r="P42" s="8"/>
      <c r="Q42" s="8"/>
      <c r="R42" s="8"/>
      <c r="S42" s="205"/>
      <c r="T42" s="9"/>
      <c r="U42" s="8"/>
      <c r="V42" s="9"/>
      <c r="W42" s="7"/>
      <c r="X42" s="8"/>
      <c r="Y42" s="8"/>
      <c r="Z42" s="8"/>
      <c r="AA42" s="8"/>
      <c r="AB42" s="8"/>
      <c r="AC42" s="205"/>
      <c r="AD42" s="9"/>
      <c r="AE42" s="7"/>
      <c r="AF42" s="8"/>
      <c r="AG42" s="8"/>
      <c r="AH42" s="8"/>
      <c r="AI42" s="8"/>
      <c r="AJ42" s="8"/>
      <c r="AK42" s="10"/>
      <c r="AL42" s="113"/>
      <c r="AM42" s="14"/>
      <c r="AN42" s="113"/>
      <c r="AO42" s="14"/>
      <c r="AP42" s="105"/>
      <c r="AQ42" s="109"/>
    </row>
    <row r="43" spans="3:43" x14ac:dyDescent="0.25">
      <c r="C43" s="7"/>
      <c r="D43" s="8"/>
      <c r="E43" s="8"/>
      <c r="F43" s="8"/>
      <c r="G43" s="9"/>
      <c r="H43" s="7"/>
      <c r="I43" s="8"/>
      <c r="J43" s="8"/>
      <c r="K43" s="9"/>
      <c r="L43" s="7"/>
      <c r="M43" s="8"/>
      <c r="N43" s="8"/>
      <c r="O43" s="8"/>
      <c r="P43" s="8"/>
      <c r="Q43" s="8"/>
      <c r="R43" s="8"/>
      <c r="S43" s="205"/>
      <c r="T43" s="9"/>
      <c r="U43" s="8"/>
      <c r="V43" s="9"/>
      <c r="W43" s="7"/>
      <c r="X43" s="8"/>
      <c r="Y43" s="8"/>
      <c r="Z43" s="8"/>
      <c r="AA43" s="8"/>
      <c r="AB43" s="8"/>
      <c r="AC43" s="205"/>
      <c r="AD43" s="9"/>
      <c r="AE43" s="7"/>
      <c r="AF43" s="8"/>
      <c r="AG43" s="8"/>
      <c r="AH43" s="8"/>
      <c r="AI43" s="8"/>
      <c r="AJ43" s="8"/>
      <c r="AK43" s="10"/>
      <c r="AL43" s="113"/>
      <c r="AM43" s="14"/>
      <c r="AN43" s="113"/>
      <c r="AO43" s="14"/>
      <c r="AP43" s="105"/>
      <c r="AQ43" s="109"/>
    </row>
    <row r="44" spans="3:43" x14ac:dyDescent="0.25">
      <c r="C44" s="7"/>
      <c r="D44" s="8"/>
      <c r="E44" s="8"/>
      <c r="F44" s="8"/>
      <c r="G44" s="9"/>
      <c r="H44" s="7"/>
      <c r="I44" s="8"/>
      <c r="J44" s="8"/>
      <c r="K44" s="9"/>
      <c r="L44" s="7"/>
      <c r="M44" s="8"/>
      <c r="N44" s="8"/>
      <c r="O44" s="8"/>
      <c r="P44" s="8"/>
      <c r="Q44" s="8"/>
      <c r="R44" s="8"/>
      <c r="S44" s="205"/>
      <c r="T44" s="9"/>
      <c r="U44" s="8"/>
      <c r="V44" s="9"/>
      <c r="W44" s="7"/>
      <c r="X44" s="8"/>
      <c r="Y44" s="8"/>
      <c r="Z44" s="8"/>
      <c r="AA44" s="8"/>
      <c r="AB44" s="8"/>
      <c r="AC44" s="205"/>
      <c r="AD44" s="9"/>
      <c r="AE44" s="7"/>
      <c r="AF44" s="8"/>
      <c r="AG44" s="8"/>
      <c r="AH44" s="8"/>
      <c r="AI44" s="8"/>
      <c r="AJ44" s="8"/>
      <c r="AK44" s="10"/>
      <c r="AL44" s="113"/>
      <c r="AM44" s="14"/>
      <c r="AN44" s="113"/>
      <c r="AO44" s="14"/>
      <c r="AP44" s="105"/>
      <c r="AQ44" s="109"/>
    </row>
    <row r="45" spans="3:43" x14ac:dyDescent="0.25">
      <c r="C45" s="7"/>
      <c r="D45" s="8"/>
      <c r="E45" s="8"/>
      <c r="F45" s="8"/>
      <c r="G45" s="9"/>
      <c r="H45" s="7"/>
      <c r="I45" s="8"/>
      <c r="J45" s="8"/>
      <c r="K45" s="9"/>
      <c r="L45" s="7"/>
      <c r="M45" s="8"/>
      <c r="N45" s="8"/>
      <c r="O45" s="8"/>
      <c r="P45" s="8"/>
      <c r="Q45" s="8"/>
      <c r="R45" s="8"/>
      <c r="S45" s="205"/>
      <c r="T45" s="9"/>
      <c r="U45" s="8"/>
      <c r="V45" s="9"/>
      <c r="W45" s="7"/>
      <c r="X45" s="8"/>
      <c r="Y45" s="8"/>
      <c r="Z45" s="8"/>
      <c r="AA45" s="8"/>
      <c r="AB45" s="8"/>
      <c r="AC45" s="205"/>
      <c r="AD45" s="9"/>
      <c r="AE45" s="7"/>
      <c r="AF45" s="8"/>
      <c r="AG45" s="8"/>
      <c r="AH45" s="8"/>
      <c r="AI45" s="8"/>
      <c r="AJ45" s="8"/>
      <c r="AK45" s="10"/>
      <c r="AL45" s="113"/>
      <c r="AM45" s="14"/>
      <c r="AN45" s="113"/>
      <c r="AO45" s="14"/>
      <c r="AP45" s="105"/>
      <c r="AQ45" s="109"/>
    </row>
    <row r="46" spans="3:43" x14ac:dyDescent="0.25">
      <c r="C46" s="7"/>
      <c r="D46" s="8"/>
      <c r="E46" s="8"/>
      <c r="F46" s="8"/>
      <c r="G46" s="9"/>
      <c r="H46" s="7"/>
      <c r="I46" s="8"/>
      <c r="J46" s="8"/>
      <c r="K46" s="9"/>
      <c r="L46" s="7"/>
      <c r="M46" s="8"/>
      <c r="N46" s="8"/>
      <c r="O46" s="8"/>
      <c r="P46" s="8"/>
      <c r="Q46" s="8"/>
      <c r="R46" s="8"/>
      <c r="S46" s="205"/>
      <c r="T46" s="9"/>
      <c r="U46" s="8"/>
      <c r="V46" s="9"/>
      <c r="W46" s="7"/>
      <c r="X46" s="8"/>
      <c r="Y46" s="8"/>
      <c r="Z46" s="8"/>
      <c r="AA46" s="8"/>
      <c r="AB46" s="8"/>
      <c r="AC46" s="205"/>
      <c r="AD46" s="9"/>
      <c r="AE46" s="7"/>
      <c r="AF46" s="8"/>
      <c r="AG46" s="8"/>
      <c r="AH46" s="8"/>
      <c r="AI46" s="8"/>
      <c r="AJ46" s="8"/>
      <c r="AK46" s="10"/>
      <c r="AL46" s="113"/>
      <c r="AM46" s="14"/>
      <c r="AN46" s="113"/>
      <c r="AO46" s="14"/>
      <c r="AP46" s="105"/>
      <c r="AQ46" s="109"/>
    </row>
    <row r="47" spans="3:43" x14ac:dyDescent="0.25">
      <c r="C47" s="7"/>
      <c r="D47" s="8"/>
      <c r="E47" s="8"/>
      <c r="F47" s="8"/>
      <c r="G47" s="9"/>
      <c r="H47" s="7"/>
      <c r="I47" s="8"/>
      <c r="J47" s="8"/>
      <c r="K47" s="9"/>
      <c r="L47" s="7"/>
      <c r="M47" s="8"/>
      <c r="N47" s="8"/>
      <c r="O47" s="8"/>
      <c r="P47" s="8"/>
      <c r="Q47" s="8"/>
      <c r="R47" s="8"/>
      <c r="S47" s="205"/>
      <c r="T47" s="9"/>
      <c r="U47" s="8"/>
      <c r="V47" s="9"/>
      <c r="W47" s="7"/>
      <c r="X47" s="8"/>
      <c r="Y47" s="8"/>
      <c r="Z47" s="8"/>
      <c r="AA47" s="8"/>
      <c r="AB47" s="8"/>
      <c r="AC47" s="205"/>
      <c r="AD47" s="9"/>
      <c r="AE47" s="7"/>
      <c r="AF47" s="8"/>
      <c r="AG47" s="8"/>
      <c r="AH47" s="8"/>
      <c r="AI47" s="8"/>
      <c r="AJ47" s="8"/>
      <c r="AK47" s="10"/>
      <c r="AL47" s="113"/>
      <c r="AM47" s="14"/>
      <c r="AN47" s="113"/>
      <c r="AO47" s="14"/>
      <c r="AP47" s="105"/>
      <c r="AQ47" s="109"/>
    </row>
    <row r="48" spans="3:43" x14ac:dyDescent="0.25">
      <c r="C48" s="7"/>
      <c r="D48" s="8"/>
      <c r="E48" s="8"/>
      <c r="F48" s="8"/>
      <c r="G48" s="9"/>
      <c r="H48" s="7"/>
      <c r="I48" s="8"/>
      <c r="J48" s="8"/>
      <c r="K48" s="9"/>
      <c r="L48" s="7"/>
      <c r="M48" s="8"/>
      <c r="N48" s="8"/>
      <c r="O48" s="8"/>
      <c r="P48" s="8"/>
      <c r="Q48" s="8"/>
      <c r="R48" s="8"/>
      <c r="S48" s="205"/>
      <c r="T48" s="9"/>
      <c r="U48" s="8"/>
      <c r="V48" s="9"/>
      <c r="W48" s="7"/>
      <c r="X48" s="8"/>
      <c r="Y48" s="8"/>
      <c r="Z48" s="8"/>
      <c r="AA48" s="8"/>
      <c r="AB48" s="8"/>
      <c r="AC48" s="205"/>
      <c r="AD48" s="9"/>
      <c r="AE48" s="7"/>
      <c r="AF48" s="8"/>
      <c r="AG48" s="8"/>
      <c r="AH48" s="8"/>
      <c r="AI48" s="8"/>
      <c r="AJ48" s="8"/>
      <c r="AK48" s="10"/>
      <c r="AL48" s="113"/>
      <c r="AM48" s="14"/>
      <c r="AN48" s="113"/>
      <c r="AO48" s="14"/>
      <c r="AP48" s="105"/>
      <c r="AQ48" s="109"/>
    </row>
    <row r="49" spans="3:43" x14ac:dyDescent="0.25">
      <c r="C49" s="7"/>
      <c r="D49" s="8"/>
      <c r="E49" s="8"/>
      <c r="F49" s="8"/>
      <c r="G49" s="8"/>
      <c r="H49" s="8"/>
      <c r="I49" s="8"/>
      <c r="J49" s="8"/>
      <c r="K49" s="9"/>
      <c r="L49" s="7"/>
      <c r="M49" s="8"/>
      <c r="N49" s="8"/>
      <c r="O49" s="8"/>
      <c r="P49" s="8"/>
      <c r="Q49" s="8"/>
      <c r="R49" s="8"/>
      <c r="S49" s="205"/>
      <c r="T49" s="9"/>
      <c r="U49" s="8"/>
      <c r="V49" s="9"/>
      <c r="W49" s="7"/>
      <c r="X49" s="8"/>
      <c r="Y49" s="8"/>
      <c r="Z49" s="8"/>
      <c r="AA49" s="8"/>
      <c r="AB49" s="8"/>
      <c r="AC49" s="205"/>
      <c r="AD49" s="9"/>
      <c r="AE49" s="7"/>
      <c r="AF49" s="8"/>
      <c r="AG49" s="8"/>
      <c r="AH49" s="8"/>
      <c r="AI49" s="8"/>
      <c r="AJ49" s="8"/>
      <c r="AK49" s="10"/>
      <c r="AL49" s="113"/>
      <c r="AM49" s="14"/>
      <c r="AN49" s="113"/>
      <c r="AO49" s="14"/>
      <c r="AP49" s="105"/>
      <c r="AQ49" s="109"/>
    </row>
    <row r="50" spans="3:43" x14ac:dyDescent="0.25">
      <c r="C50" s="7"/>
      <c r="D50" s="8"/>
      <c r="E50" s="8"/>
      <c r="F50" s="8"/>
      <c r="G50" s="8"/>
      <c r="H50" s="8"/>
      <c r="I50" s="8"/>
      <c r="J50" s="8"/>
      <c r="K50" s="9"/>
      <c r="L50" s="7"/>
      <c r="M50" s="8"/>
      <c r="N50" s="8"/>
      <c r="O50" s="8"/>
      <c r="P50" s="8"/>
      <c r="Q50" s="8"/>
      <c r="R50" s="8"/>
      <c r="S50" s="205"/>
      <c r="T50" s="9"/>
      <c r="U50" s="8"/>
      <c r="V50" s="9"/>
      <c r="W50" s="7"/>
      <c r="X50" s="8"/>
      <c r="Y50" s="8"/>
      <c r="Z50" s="8"/>
      <c r="AA50" s="8"/>
      <c r="AB50" s="8"/>
      <c r="AC50" s="205"/>
      <c r="AD50" s="9"/>
      <c r="AE50" s="7"/>
      <c r="AF50" s="8"/>
      <c r="AG50" s="8"/>
      <c r="AH50" s="8"/>
      <c r="AI50" s="8"/>
      <c r="AJ50" s="8"/>
      <c r="AK50" s="10"/>
      <c r="AL50" s="113"/>
      <c r="AM50" s="14"/>
      <c r="AN50" s="113"/>
      <c r="AO50" s="14"/>
      <c r="AP50" s="105"/>
      <c r="AQ50" s="109"/>
    </row>
    <row r="51" spans="3:43" x14ac:dyDescent="0.25">
      <c r="C51" s="7"/>
      <c r="D51" s="8"/>
      <c r="E51" s="8"/>
      <c r="F51" s="8"/>
      <c r="G51" s="8"/>
      <c r="H51" s="8"/>
      <c r="I51" s="8"/>
      <c r="J51" s="8"/>
      <c r="K51" s="9"/>
      <c r="L51" s="7"/>
      <c r="M51" s="8"/>
      <c r="N51" s="8"/>
      <c r="O51" s="8"/>
      <c r="P51" s="8"/>
      <c r="Q51" s="8"/>
      <c r="R51" s="8"/>
      <c r="S51" s="205"/>
      <c r="T51" s="9"/>
      <c r="U51" s="8"/>
      <c r="V51" s="9"/>
      <c r="W51" s="7"/>
      <c r="X51" s="8"/>
      <c r="Y51" s="8"/>
      <c r="Z51" s="8"/>
      <c r="AA51" s="8"/>
      <c r="AB51" s="8"/>
      <c r="AC51" s="205"/>
      <c r="AD51" s="9"/>
      <c r="AE51" s="7"/>
      <c r="AF51" s="8"/>
      <c r="AG51" s="8"/>
      <c r="AH51" s="8"/>
      <c r="AI51" s="8"/>
      <c r="AJ51" s="8"/>
      <c r="AK51" s="10"/>
      <c r="AL51" s="113"/>
      <c r="AM51" s="14"/>
      <c r="AN51" s="113"/>
      <c r="AO51" s="14"/>
      <c r="AP51" s="105"/>
      <c r="AQ51" s="109"/>
    </row>
    <row r="52" spans="3:43" x14ac:dyDescent="0.25">
      <c r="C52" s="7"/>
      <c r="D52" s="8"/>
      <c r="E52" s="8"/>
      <c r="F52" s="8"/>
      <c r="G52" s="8"/>
      <c r="H52" s="8"/>
      <c r="I52" s="8"/>
      <c r="J52" s="8"/>
      <c r="K52" s="9"/>
      <c r="L52" s="7"/>
      <c r="M52" s="8"/>
      <c r="N52" s="8"/>
      <c r="O52" s="8"/>
      <c r="P52" s="8"/>
      <c r="Q52" s="8"/>
      <c r="R52" s="8"/>
      <c r="S52" s="205"/>
      <c r="T52" s="9"/>
      <c r="U52" s="8"/>
      <c r="V52" s="9"/>
      <c r="W52" s="7"/>
      <c r="X52" s="8"/>
      <c r="Y52" s="8"/>
      <c r="Z52" s="8"/>
      <c r="AA52" s="8"/>
      <c r="AB52" s="8"/>
      <c r="AC52" s="205"/>
      <c r="AD52" s="9"/>
      <c r="AE52" s="7"/>
      <c r="AF52" s="8"/>
      <c r="AG52" s="8"/>
      <c r="AH52" s="8"/>
      <c r="AI52" s="8"/>
      <c r="AJ52" s="8"/>
      <c r="AK52" s="10"/>
      <c r="AL52" s="113"/>
      <c r="AM52" s="14"/>
      <c r="AN52" s="113"/>
      <c r="AO52" s="14"/>
      <c r="AP52" s="105"/>
      <c r="AQ52" s="109"/>
    </row>
    <row r="53" spans="3:43" x14ac:dyDescent="0.25">
      <c r="C53" s="7"/>
      <c r="D53" s="8"/>
      <c r="E53" s="8"/>
      <c r="F53" s="8"/>
      <c r="G53" s="8"/>
      <c r="H53" s="8"/>
      <c r="I53" s="8"/>
      <c r="J53" s="8"/>
      <c r="K53" s="9"/>
      <c r="L53" s="7"/>
      <c r="M53" s="8"/>
      <c r="N53" s="8"/>
      <c r="O53" s="8"/>
      <c r="P53" s="8"/>
      <c r="Q53" s="8"/>
      <c r="R53" s="8"/>
      <c r="S53" s="205"/>
      <c r="T53" s="9"/>
      <c r="U53" s="8"/>
      <c r="V53" s="9"/>
      <c r="W53" s="7"/>
      <c r="X53" s="8"/>
      <c r="Y53" s="8"/>
      <c r="Z53" s="8"/>
      <c r="AA53" s="8"/>
      <c r="AB53" s="8"/>
      <c r="AC53" s="205"/>
      <c r="AD53" s="9"/>
      <c r="AE53" s="7"/>
      <c r="AF53" s="8"/>
      <c r="AG53" s="8"/>
      <c r="AH53" s="8"/>
      <c r="AI53" s="8"/>
      <c r="AJ53" s="8"/>
      <c r="AK53" s="10"/>
      <c r="AL53" s="113"/>
      <c r="AM53" s="14"/>
      <c r="AN53" s="113"/>
      <c r="AO53" s="14"/>
      <c r="AP53" s="105"/>
      <c r="AQ53" s="109"/>
    </row>
    <row r="54" spans="3:43" x14ac:dyDescent="0.25">
      <c r="C54" s="7"/>
      <c r="D54" s="8"/>
      <c r="E54" s="8"/>
      <c r="F54" s="8"/>
      <c r="G54" s="8"/>
      <c r="H54" s="8"/>
      <c r="I54" s="8"/>
      <c r="J54" s="8"/>
      <c r="K54" s="9"/>
      <c r="L54" s="7"/>
      <c r="M54" s="8"/>
      <c r="N54" s="8"/>
      <c r="O54" s="8"/>
      <c r="P54" s="8"/>
      <c r="Q54" s="8"/>
      <c r="R54" s="8"/>
      <c r="S54" s="205"/>
      <c r="T54" s="9"/>
      <c r="U54" s="8"/>
      <c r="V54" s="9"/>
      <c r="W54" s="7"/>
      <c r="X54" s="8"/>
      <c r="Y54" s="8"/>
      <c r="Z54" s="8"/>
      <c r="AA54" s="8"/>
      <c r="AB54" s="8"/>
      <c r="AC54" s="205"/>
      <c r="AD54" s="9"/>
      <c r="AE54" s="7"/>
      <c r="AF54" s="8"/>
      <c r="AG54" s="8"/>
      <c r="AH54" s="8"/>
      <c r="AI54" s="8"/>
      <c r="AJ54" s="8"/>
      <c r="AK54" s="10"/>
      <c r="AL54" s="113"/>
      <c r="AM54" s="14"/>
      <c r="AN54" s="113"/>
      <c r="AO54" s="14"/>
      <c r="AP54" s="105"/>
      <c r="AQ54" s="109"/>
    </row>
    <row r="55" spans="3:43" x14ac:dyDescent="0.25">
      <c r="C55" s="7"/>
      <c r="D55" s="8"/>
      <c r="E55" s="8"/>
      <c r="F55" s="8"/>
      <c r="G55" s="8"/>
      <c r="H55" s="8"/>
      <c r="I55" s="8"/>
      <c r="J55" s="8"/>
      <c r="K55" s="8"/>
      <c r="L55" s="8"/>
      <c r="M55" s="8"/>
      <c r="N55" s="8"/>
      <c r="O55" s="8"/>
      <c r="P55" s="8"/>
      <c r="Q55" s="8"/>
      <c r="R55" s="8"/>
      <c r="S55" s="205"/>
      <c r="T55" s="9"/>
      <c r="U55" s="8"/>
      <c r="V55" s="8"/>
      <c r="W55" s="8"/>
      <c r="X55" s="8"/>
      <c r="Y55" s="8"/>
      <c r="Z55" s="8"/>
      <c r="AA55" s="8"/>
      <c r="AB55" s="8"/>
      <c r="AC55" s="205"/>
      <c r="AD55" s="9"/>
      <c r="AE55" s="7"/>
      <c r="AF55" s="8"/>
      <c r="AG55" s="8"/>
      <c r="AH55" s="8"/>
      <c r="AI55" s="8"/>
      <c r="AJ55" s="8"/>
      <c r="AK55" s="10"/>
      <c r="AL55" s="113"/>
      <c r="AM55" s="14"/>
      <c r="AN55" s="113"/>
      <c r="AO55" s="14"/>
      <c r="AP55" s="105"/>
      <c r="AQ55" s="109"/>
    </row>
    <row r="56" spans="3:43" x14ac:dyDescent="0.25">
      <c r="C56" s="7"/>
      <c r="D56" s="8"/>
      <c r="E56" s="8"/>
      <c r="F56" s="8"/>
      <c r="G56" s="8"/>
      <c r="H56" s="8"/>
      <c r="I56" s="8"/>
      <c r="J56" s="8"/>
      <c r="K56" s="8"/>
      <c r="L56" s="8"/>
      <c r="M56" s="8"/>
      <c r="N56" s="8"/>
      <c r="O56" s="8"/>
      <c r="P56" s="8"/>
      <c r="Q56" s="8"/>
      <c r="R56" s="8"/>
      <c r="S56" s="205"/>
      <c r="T56" s="9"/>
      <c r="U56" s="8"/>
      <c r="V56" s="8"/>
      <c r="W56" s="8"/>
      <c r="X56" s="8"/>
      <c r="Y56" s="8"/>
      <c r="Z56" s="8"/>
      <c r="AA56" s="8"/>
      <c r="AB56" s="8"/>
      <c r="AC56" s="205"/>
      <c r="AD56" s="9"/>
      <c r="AE56" s="7"/>
      <c r="AF56" s="8"/>
      <c r="AG56" s="8"/>
      <c r="AH56" s="8"/>
      <c r="AI56" s="8"/>
      <c r="AJ56" s="8"/>
      <c r="AK56" s="10"/>
      <c r="AL56" s="113"/>
      <c r="AM56" s="14"/>
      <c r="AN56" s="113"/>
      <c r="AO56" s="14"/>
      <c r="AP56" s="105"/>
      <c r="AQ56" s="109"/>
    </row>
    <row r="57" spans="3:43" x14ac:dyDescent="0.25">
      <c r="C57" s="7"/>
      <c r="D57" s="8"/>
      <c r="E57" s="8"/>
      <c r="F57" s="8"/>
      <c r="G57" s="8"/>
      <c r="H57" s="8"/>
      <c r="I57" s="8"/>
      <c r="J57" s="8"/>
      <c r="K57" s="8"/>
      <c r="L57" s="8"/>
      <c r="M57" s="8"/>
      <c r="N57" s="8"/>
      <c r="O57" s="8"/>
      <c r="P57" s="8"/>
      <c r="Q57" s="8"/>
      <c r="R57" s="8"/>
      <c r="S57" s="205"/>
      <c r="T57" s="9"/>
      <c r="U57" s="8"/>
      <c r="V57" s="8"/>
      <c r="W57" s="8"/>
      <c r="X57" s="8"/>
      <c r="Y57" s="8"/>
      <c r="Z57" s="8"/>
      <c r="AA57" s="8"/>
      <c r="AB57" s="8"/>
      <c r="AC57" s="205"/>
      <c r="AD57" s="9"/>
      <c r="AE57" s="7"/>
      <c r="AF57" s="8"/>
      <c r="AG57" s="8"/>
      <c r="AH57" s="8"/>
      <c r="AI57" s="8"/>
      <c r="AJ57" s="8"/>
      <c r="AK57" s="10"/>
      <c r="AL57" s="113"/>
      <c r="AM57" s="14"/>
      <c r="AN57" s="113"/>
      <c r="AO57" s="14"/>
      <c r="AP57" s="105"/>
      <c r="AQ57" s="109"/>
    </row>
    <row r="58" spans="3:43" x14ac:dyDescent="0.25">
      <c r="C58" s="7"/>
      <c r="D58" s="8"/>
      <c r="E58" s="8"/>
      <c r="F58" s="8"/>
      <c r="G58" s="8"/>
      <c r="H58" s="8"/>
      <c r="I58" s="8"/>
      <c r="J58" s="8"/>
      <c r="K58" s="8"/>
      <c r="L58" s="8"/>
      <c r="M58" s="8"/>
      <c r="N58" s="8"/>
      <c r="O58" s="8"/>
      <c r="P58" s="8"/>
      <c r="Q58" s="8"/>
      <c r="R58" s="8"/>
      <c r="S58" s="205"/>
      <c r="T58" s="9"/>
      <c r="U58" s="8"/>
      <c r="V58" s="8"/>
      <c r="W58" s="8"/>
      <c r="X58" s="8"/>
      <c r="Y58" s="8"/>
      <c r="Z58" s="8"/>
      <c r="AA58" s="8"/>
      <c r="AB58" s="8"/>
      <c r="AC58" s="205"/>
      <c r="AD58" s="9"/>
      <c r="AE58" s="7"/>
      <c r="AF58" s="8"/>
      <c r="AG58" s="8"/>
      <c r="AH58" s="8"/>
      <c r="AI58" s="8"/>
      <c r="AJ58" s="8"/>
      <c r="AK58" s="10"/>
      <c r="AL58" s="113"/>
      <c r="AM58" s="14"/>
      <c r="AN58" s="113"/>
      <c r="AO58" s="14"/>
      <c r="AP58" s="105"/>
      <c r="AQ58" s="109"/>
    </row>
    <row r="59" spans="3:43" x14ac:dyDescent="0.25">
      <c r="C59" s="7"/>
      <c r="D59" s="8"/>
      <c r="E59" s="8"/>
      <c r="F59" s="8"/>
      <c r="G59" s="8"/>
      <c r="H59" s="8"/>
      <c r="I59" s="8"/>
      <c r="J59" s="8"/>
      <c r="K59" s="8"/>
      <c r="L59" s="8"/>
      <c r="M59" s="8"/>
      <c r="N59" s="8"/>
      <c r="O59" s="8"/>
      <c r="P59" s="8"/>
      <c r="Q59" s="8"/>
      <c r="R59" s="8"/>
      <c r="S59" s="205"/>
      <c r="T59" s="9"/>
      <c r="U59" s="8"/>
      <c r="V59" s="8"/>
      <c r="W59" s="8"/>
      <c r="X59" s="8"/>
      <c r="Y59" s="8"/>
      <c r="Z59" s="8"/>
      <c r="AA59" s="8"/>
      <c r="AB59" s="8"/>
      <c r="AC59" s="205"/>
      <c r="AD59" s="9"/>
      <c r="AE59" s="7"/>
      <c r="AF59" s="8"/>
      <c r="AG59" s="8"/>
      <c r="AH59" s="8"/>
      <c r="AI59" s="8"/>
      <c r="AJ59" s="8"/>
      <c r="AK59" s="10"/>
      <c r="AL59" s="113"/>
      <c r="AM59" s="14"/>
      <c r="AN59" s="113"/>
      <c r="AO59" s="14"/>
      <c r="AP59" s="105"/>
      <c r="AQ59" s="109"/>
    </row>
    <row r="60" spans="3:43" x14ac:dyDescent="0.25">
      <c r="C60" s="7"/>
      <c r="D60" s="8"/>
      <c r="E60" s="8"/>
      <c r="F60" s="8"/>
      <c r="G60" s="8"/>
      <c r="H60" s="8"/>
      <c r="I60" s="8"/>
      <c r="J60" s="8"/>
      <c r="K60" s="8"/>
      <c r="L60" s="8"/>
      <c r="M60" s="8"/>
      <c r="N60" s="8"/>
      <c r="O60" s="8"/>
      <c r="P60" s="8"/>
      <c r="Q60" s="8"/>
      <c r="R60" s="8"/>
      <c r="S60" s="205"/>
      <c r="T60" s="9"/>
      <c r="U60" s="8"/>
      <c r="V60" s="8"/>
      <c r="W60" s="8"/>
      <c r="X60" s="8"/>
      <c r="Y60" s="8"/>
      <c r="Z60" s="8"/>
      <c r="AA60" s="8"/>
      <c r="AB60" s="8"/>
      <c r="AC60" s="205"/>
      <c r="AD60" s="9"/>
      <c r="AE60" s="7"/>
      <c r="AF60" s="8"/>
      <c r="AG60" s="8"/>
      <c r="AH60" s="8"/>
      <c r="AI60" s="8"/>
      <c r="AJ60" s="8"/>
      <c r="AK60" s="10"/>
      <c r="AL60" s="113"/>
      <c r="AM60" s="14"/>
      <c r="AN60" s="113"/>
      <c r="AO60" s="14"/>
      <c r="AP60" s="105"/>
      <c r="AQ60" s="109"/>
    </row>
    <row r="61" spans="3:43" x14ac:dyDescent="0.25">
      <c r="C61" s="7"/>
      <c r="D61" s="8"/>
      <c r="E61" s="8"/>
      <c r="F61" s="8"/>
      <c r="G61" s="8"/>
      <c r="H61" s="8"/>
      <c r="I61" s="8"/>
      <c r="J61" s="8"/>
      <c r="K61" s="8"/>
      <c r="L61" s="8"/>
      <c r="M61" s="8"/>
      <c r="N61" s="8"/>
      <c r="O61" s="8"/>
      <c r="P61" s="8"/>
      <c r="Q61" s="8"/>
      <c r="R61" s="8"/>
      <c r="S61" s="205"/>
      <c r="T61" s="9"/>
      <c r="U61" s="8"/>
      <c r="V61" s="8"/>
      <c r="W61" s="8"/>
      <c r="X61" s="8"/>
      <c r="Y61" s="8"/>
      <c r="Z61" s="8"/>
      <c r="AA61" s="8"/>
      <c r="AB61" s="8"/>
      <c r="AC61" s="205"/>
      <c r="AD61" s="9"/>
      <c r="AE61" s="7"/>
      <c r="AF61" s="8"/>
      <c r="AG61" s="8"/>
      <c r="AH61" s="8"/>
      <c r="AI61" s="8"/>
      <c r="AJ61" s="8"/>
      <c r="AK61" s="10"/>
      <c r="AL61" s="113"/>
      <c r="AM61" s="14"/>
      <c r="AN61" s="113"/>
      <c r="AO61" s="14"/>
      <c r="AP61" s="105"/>
      <c r="AQ61" s="109"/>
    </row>
    <row r="62" spans="3:43" x14ac:dyDescent="0.25">
      <c r="C62" s="7"/>
      <c r="D62" s="8"/>
      <c r="E62" s="8"/>
      <c r="F62" s="8"/>
      <c r="G62" s="8"/>
      <c r="H62" s="8"/>
      <c r="I62" s="8"/>
      <c r="J62" s="8"/>
      <c r="K62" s="8"/>
      <c r="L62" s="8"/>
      <c r="M62" s="8"/>
      <c r="N62" s="8"/>
      <c r="O62" s="8"/>
      <c r="P62" s="8"/>
      <c r="Q62" s="8"/>
      <c r="R62" s="8"/>
      <c r="S62" s="205"/>
      <c r="T62" s="9"/>
      <c r="U62" s="8"/>
      <c r="V62" s="8"/>
      <c r="W62" s="8"/>
      <c r="X62" s="8"/>
      <c r="Y62" s="8"/>
      <c r="Z62" s="8"/>
      <c r="AA62" s="8"/>
      <c r="AB62" s="8"/>
      <c r="AC62" s="205"/>
      <c r="AD62" s="9"/>
      <c r="AE62" s="7"/>
      <c r="AF62" s="8"/>
      <c r="AG62" s="8"/>
      <c r="AH62" s="8"/>
      <c r="AI62" s="8"/>
      <c r="AJ62" s="8"/>
      <c r="AK62" s="10"/>
      <c r="AL62" s="113"/>
      <c r="AM62" s="14"/>
      <c r="AN62" s="113"/>
      <c r="AO62" s="14"/>
      <c r="AP62" s="105"/>
      <c r="AQ62" s="109"/>
    </row>
    <row r="63" spans="3:43" x14ac:dyDescent="0.25">
      <c r="C63" s="7"/>
      <c r="D63" s="8"/>
      <c r="E63" s="8"/>
      <c r="F63" s="8"/>
      <c r="G63" s="8"/>
      <c r="H63" s="8"/>
      <c r="I63" s="8"/>
      <c r="J63" s="8"/>
      <c r="K63" s="8"/>
      <c r="L63" s="8"/>
      <c r="M63" s="8"/>
      <c r="N63" s="8"/>
      <c r="O63" s="8"/>
      <c r="P63" s="8"/>
      <c r="Q63" s="8"/>
      <c r="R63" s="8"/>
      <c r="S63" s="205"/>
      <c r="T63" s="9"/>
      <c r="U63" s="8"/>
      <c r="V63" s="8"/>
      <c r="W63" s="8"/>
      <c r="X63" s="8"/>
      <c r="Y63" s="8"/>
      <c r="Z63" s="8"/>
      <c r="AA63" s="8"/>
      <c r="AB63" s="8"/>
      <c r="AC63" s="205"/>
      <c r="AD63" s="9"/>
      <c r="AE63" s="7"/>
      <c r="AF63" s="8"/>
      <c r="AG63" s="8"/>
      <c r="AH63" s="8"/>
      <c r="AI63" s="8"/>
      <c r="AJ63" s="8"/>
      <c r="AK63" s="10"/>
      <c r="AL63" s="113"/>
      <c r="AM63" s="14"/>
      <c r="AN63" s="113"/>
      <c r="AO63" s="14"/>
      <c r="AP63" s="105"/>
      <c r="AQ63" s="109"/>
    </row>
    <row r="64" spans="3:43" x14ac:dyDescent="0.25">
      <c r="C64" s="7"/>
      <c r="D64" s="8"/>
      <c r="E64" s="8"/>
      <c r="F64" s="8"/>
      <c r="G64" s="8"/>
      <c r="H64" s="8"/>
      <c r="I64" s="8"/>
      <c r="J64" s="8"/>
      <c r="K64" s="8"/>
      <c r="L64" s="8"/>
      <c r="M64" s="8"/>
      <c r="N64" s="8"/>
      <c r="O64" s="8"/>
      <c r="P64" s="8"/>
      <c r="Q64" s="8"/>
      <c r="R64" s="8"/>
      <c r="S64" s="205"/>
      <c r="T64" s="9"/>
      <c r="U64" s="8"/>
      <c r="V64" s="8"/>
      <c r="W64" s="8"/>
      <c r="X64" s="8"/>
      <c r="Y64" s="8"/>
      <c r="Z64" s="8"/>
      <c r="AA64" s="8"/>
      <c r="AB64" s="8"/>
      <c r="AC64" s="205"/>
      <c r="AD64" s="9"/>
      <c r="AE64" s="7"/>
      <c r="AF64" s="8"/>
      <c r="AG64" s="8"/>
      <c r="AH64" s="8"/>
      <c r="AI64" s="8"/>
      <c r="AJ64" s="8"/>
      <c r="AK64" s="10"/>
      <c r="AL64" s="113"/>
      <c r="AM64" s="14"/>
      <c r="AN64" s="113"/>
      <c r="AO64" s="14"/>
      <c r="AP64" s="105"/>
      <c r="AQ64" s="109"/>
    </row>
    <row r="65" spans="3:43" x14ac:dyDescent="0.25">
      <c r="C65" s="7"/>
      <c r="D65" s="8"/>
      <c r="E65" s="8"/>
      <c r="F65" s="8"/>
      <c r="G65" s="8"/>
      <c r="H65" s="8"/>
      <c r="I65" s="8"/>
      <c r="J65" s="8"/>
      <c r="K65" s="8"/>
      <c r="L65" s="8"/>
      <c r="M65" s="8"/>
      <c r="N65" s="8"/>
      <c r="O65" s="8"/>
      <c r="P65" s="8"/>
      <c r="Q65" s="8"/>
      <c r="R65" s="8"/>
      <c r="S65" s="205"/>
      <c r="T65" s="9"/>
      <c r="U65" s="8"/>
      <c r="V65" s="8"/>
      <c r="W65" s="8"/>
      <c r="X65" s="8"/>
      <c r="Y65" s="8"/>
      <c r="Z65" s="8"/>
      <c r="AA65" s="8"/>
      <c r="AB65" s="8"/>
      <c r="AC65" s="205"/>
      <c r="AD65" s="9"/>
      <c r="AE65" s="7"/>
      <c r="AF65" s="8"/>
      <c r="AG65" s="8"/>
      <c r="AH65" s="8"/>
      <c r="AI65" s="8"/>
      <c r="AJ65" s="8"/>
      <c r="AK65" s="10"/>
      <c r="AL65" s="113"/>
      <c r="AM65" s="14"/>
      <c r="AN65" s="113"/>
      <c r="AO65" s="14"/>
      <c r="AP65" s="105"/>
      <c r="AQ65" s="109"/>
    </row>
    <row r="66" spans="3:43" x14ac:dyDescent="0.25">
      <c r="C66" s="7"/>
      <c r="D66" s="8"/>
      <c r="E66" s="8"/>
      <c r="F66" s="8"/>
      <c r="G66" s="8"/>
      <c r="H66" s="8"/>
      <c r="I66" s="8"/>
      <c r="J66" s="8"/>
      <c r="K66" s="8"/>
      <c r="L66" s="8"/>
      <c r="M66" s="8"/>
      <c r="N66" s="8"/>
      <c r="O66" s="8"/>
      <c r="P66" s="8"/>
      <c r="Q66" s="8"/>
      <c r="R66" s="8"/>
      <c r="S66" s="205"/>
      <c r="T66" s="9"/>
      <c r="U66" s="8"/>
      <c r="V66" s="8"/>
      <c r="W66" s="8"/>
      <c r="X66" s="8"/>
      <c r="Y66" s="8"/>
      <c r="Z66" s="8"/>
      <c r="AA66" s="8"/>
      <c r="AB66" s="8"/>
      <c r="AC66" s="205"/>
      <c r="AD66" s="9"/>
      <c r="AE66" s="7"/>
      <c r="AF66" s="8"/>
      <c r="AG66" s="8"/>
      <c r="AH66" s="8"/>
      <c r="AI66" s="8"/>
      <c r="AJ66" s="8"/>
      <c r="AK66" s="10"/>
      <c r="AL66" s="113"/>
      <c r="AM66" s="14"/>
      <c r="AN66" s="113"/>
      <c r="AO66" s="14"/>
      <c r="AP66" s="105"/>
      <c r="AQ66" s="109"/>
    </row>
    <row r="67" spans="3:43" x14ac:dyDescent="0.25">
      <c r="C67" s="7"/>
      <c r="D67" s="8"/>
      <c r="E67" s="8"/>
      <c r="F67" s="8"/>
      <c r="G67" s="8"/>
      <c r="H67" s="8"/>
      <c r="I67" s="8"/>
      <c r="J67" s="8"/>
      <c r="K67" s="8"/>
      <c r="L67" s="8"/>
      <c r="M67" s="8"/>
      <c r="N67" s="8"/>
      <c r="O67" s="8"/>
      <c r="P67" s="8"/>
      <c r="Q67" s="8"/>
      <c r="R67" s="8"/>
      <c r="S67" s="205"/>
      <c r="T67" s="9"/>
      <c r="U67" s="8"/>
      <c r="V67" s="8"/>
      <c r="W67" s="8"/>
      <c r="X67" s="8"/>
      <c r="Y67" s="8"/>
      <c r="Z67" s="8"/>
      <c r="AA67" s="8"/>
      <c r="AB67" s="8"/>
      <c r="AC67" s="205"/>
      <c r="AD67" s="9"/>
      <c r="AE67" s="7"/>
      <c r="AF67" s="8"/>
      <c r="AG67" s="8"/>
      <c r="AH67" s="8"/>
      <c r="AI67" s="8"/>
      <c r="AJ67" s="8"/>
      <c r="AK67" s="10"/>
      <c r="AL67" s="113"/>
      <c r="AM67" s="14"/>
      <c r="AN67" s="113"/>
      <c r="AO67" s="14"/>
      <c r="AP67" s="105"/>
      <c r="AQ67" s="109"/>
    </row>
    <row r="68" spans="3:43" x14ac:dyDescent="0.25">
      <c r="C68" s="7"/>
      <c r="D68" s="8"/>
      <c r="E68" s="8"/>
      <c r="F68" s="8"/>
      <c r="G68" s="8"/>
      <c r="H68" s="8"/>
      <c r="I68" s="8"/>
      <c r="J68" s="8"/>
      <c r="K68" s="8"/>
      <c r="L68" s="8"/>
      <c r="M68" s="8"/>
      <c r="N68" s="8"/>
      <c r="O68" s="8"/>
      <c r="P68" s="8"/>
      <c r="Q68" s="8"/>
      <c r="R68" s="8"/>
      <c r="S68" s="205"/>
      <c r="T68" s="9"/>
      <c r="U68" s="8"/>
      <c r="V68" s="8"/>
      <c r="W68" s="8"/>
      <c r="X68" s="8"/>
      <c r="Y68" s="8"/>
      <c r="Z68" s="8"/>
      <c r="AA68" s="8"/>
      <c r="AB68" s="8"/>
      <c r="AC68" s="205"/>
      <c r="AD68" s="9"/>
      <c r="AE68" s="7"/>
      <c r="AF68" s="8"/>
      <c r="AG68" s="8"/>
      <c r="AH68" s="8"/>
      <c r="AI68" s="8"/>
      <c r="AJ68" s="8"/>
      <c r="AK68" s="10"/>
      <c r="AL68" s="113"/>
      <c r="AM68" s="14"/>
      <c r="AN68" s="113"/>
      <c r="AO68" s="14"/>
      <c r="AP68" s="105"/>
      <c r="AQ68" s="109"/>
    </row>
    <row r="69" spans="3:43" x14ac:dyDescent="0.25">
      <c r="C69" s="7"/>
      <c r="D69" s="8"/>
      <c r="E69" s="8"/>
      <c r="F69" s="8"/>
      <c r="G69" s="8"/>
      <c r="H69" s="8"/>
      <c r="I69" s="8"/>
      <c r="J69" s="8"/>
      <c r="K69" s="8"/>
      <c r="L69" s="8"/>
      <c r="M69" s="8"/>
      <c r="N69" s="8"/>
      <c r="O69" s="8"/>
      <c r="P69" s="8"/>
      <c r="Q69" s="8"/>
      <c r="R69" s="8"/>
      <c r="S69" s="205"/>
      <c r="T69" s="9"/>
      <c r="U69" s="8"/>
      <c r="V69" s="8"/>
      <c r="W69" s="8"/>
      <c r="X69" s="8"/>
      <c r="Y69" s="8"/>
      <c r="Z69" s="8"/>
      <c r="AA69" s="8"/>
      <c r="AB69" s="8"/>
      <c r="AC69" s="205"/>
      <c r="AD69" s="9"/>
      <c r="AE69" s="7"/>
      <c r="AF69" s="8"/>
      <c r="AG69" s="8"/>
      <c r="AH69" s="8"/>
      <c r="AI69" s="8"/>
      <c r="AJ69" s="8"/>
      <c r="AK69" s="10"/>
      <c r="AL69" s="113"/>
      <c r="AM69" s="14"/>
      <c r="AN69" s="113"/>
      <c r="AO69" s="14"/>
      <c r="AP69" s="105"/>
      <c r="AQ69" s="109"/>
    </row>
    <row r="70" spans="3:43" x14ac:dyDescent="0.25">
      <c r="C70" s="7"/>
      <c r="D70" s="8"/>
      <c r="E70" s="8"/>
      <c r="F70" s="8"/>
      <c r="G70" s="8"/>
      <c r="H70" s="8"/>
      <c r="I70" s="8"/>
      <c r="J70" s="8"/>
      <c r="K70" s="8"/>
      <c r="L70" s="8"/>
      <c r="M70" s="8"/>
      <c r="N70" s="8"/>
      <c r="O70" s="8"/>
      <c r="P70" s="8"/>
      <c r="Q70" s="8"/>
      <c r="R70" s="8"/>
      <c r="S70" s="205"/>
      <c r="T70" s="9"/>
      <c r="U70" s="8"/>
      <c r="V70" s="8"/>
      <c r="W70" s="8"/>
      <c r="X70" s="8"/>
      <c r="Y70" s="8"/>
      <c r="Z70" s="8"/>
      <c r="AA70" s="8"/>
      <c r="AB70" s="8"/>
      <c r="AC70" s="205"/>
      <c r="AD70" s="9"/>
      <c r="AE70" s="7"/>
      <c r="AF70" s="8"/>
      <c r="AG70" s="8"/>
      <c r="AH70" s="8"/>
      <c r="AI70" s="8"/>
      <c r="AJ70" s="8"/>
      <c r="AK70" s="10"/>
      <c r="AL70" s="113"/>
      <c r="AM70" s="14"/>
      <c r="AN70" s="113"/>
      <c r="AO70" s="14"/>
      <c r="AP70" s="105"/>
      <c r="AQ70" s="109"/>
    </row>
    <row r="71" spans="3:43" x14ac:dyDescent="0.25">
      <c r="C71" s="7"/>
      <c r="D71" s="8"/>
      <c r="E71" s="8"/>
      <c r="F71" s="8"/>
      <c r="G71" s="8"/>
      <c r="H71" s="8"/>
      <c r="I71" s="8"/>
      <c r="J71" s="8"/>
      <c r="K71" s="8"/>
      <c r="L71" s="8"/>
      <c r="M71" s="8"/>
      <c r="N71" s="8"/>
      <c r="O71" s="8"/>
      <c r="P71" s="8"/>
      <c r="Q71" s="8"/>
      <c r="R71" s="8"/>
      <c r="S71" s="205"/>
      <c r="T71" s="9"/>
      <c r="U71" s="8"/>
      <c r="V71" s="8"/>
      <c r="W71" s="8"/>
      <c r="X71" s="8"/>
      <c r="Y71" s="8"/>
      <c r="Z71" s="8"/>
      <c r="AA71" s="8"/>
      <c r="AB71" s="8"/>
      <c r="AC71" s="205"/>
      <c r="AD71" s="9"/>
      <c r="AE71" s="7"/>
      <c r="AF71" s="8"/>
      <c r="AG71" s="8"/>
      <c r="AH71" s="8"/>
      <c r="AI71" s="8"/>
      <c r="AJ71" s="8"/>
      <c r="AK71" s="10"/>
      <c r="AL71" s="113"/>
      <c r="AM71" s="14"/>
      <c r="AN71" s="113"/>
      <c r="AO71" s="14"/>
      <c r="AP71" s="105"/>
      <c r="AQ71" s="109"/>
    </row>
    <row r="72" spans="3:43" x14ac:dyDescent="0.25">
      <c r="C72" s="7"/>
      <c r="D72" s="8"/>
      <c r="E72" s="8"/>
      <c r="F72" s="8"/>
      <c r="G72" s="8"/>
      <c r="H72" s="8"/>
      <c r="I72" s="8"/>
      <c r="J72" s="8"/>
      <c r="K72" s="8"/>
      <c r="L72" s="8"/>
      <c r="M72" s="8"/>
      <c r="N72" s="8"/>
      <c r="O72" s="8"/>
      <c r="P72" s="8"/>
      <c r="Q72" s="8"/>
      <c r="R72" s="8"/>
      <c r="S72" s="205"/>
      <c r="T72" s="9"/>
      <c r="U72" s="8"/>
      <c r="V72" s="8"/>
      <c r="W72" s="8"/>
      <c r="X72" s="8"/>
      <c r="Y72" s="8"/>
      <c r="Z72" s="8"/>
      <c r="AA72" s="8"/>
      <c r="AB72" s="8"/>
      <c r="AC72" s="205"/>
      <c r="AD72" s="9"/>
      <c r="AE72" s="7"/>
      <c r="AF72" s="8"/>
      <c r="AG72" s="8"/>
      <c r="AH72" s="8"/>
      <c r="AI72" s="8"/>
      <c r="AJ72" s="8"/>
      <c r="AK72" s="10"/>
      <c r="AL72" s="113"/>
      <c r="AM72" s="14"/>
      <c r="AN72" s="113"/>
      <c r="AO72" s="14"/>
      <c r="AP72" s="105"/>
      <c r="AQ72" s="109"/>
    </row>
    <row r="73" spans="3:43" x14ac:dyDescent="0.25">
      <c r="C73" s="7"/>
      <c r="D73" s="8"/>
      <c r="E73" s="8"/>
      <c r="F73" s="8"/>
      <c r="G73" s="8"/>
      <c r="H73" s="8"/>
      <c r="I73" s="8"/>
      <c r="J73" s="8"/>
      <c r="K73" s="8"/>
      <c r="L73" s="8"/>
      <c r="M73" s="8"/>
      <c r="N73" s="8"/>
      <c r="O73" s="8"/>
      <c r="P73" s="8"/>
      <c r="Q73" s="8"/>
      <c r="R73" s="8"/>
      <c r="S73" s="205"/>
      <c r="T73" s="9"/>
      <c r="U73" s="8"/>
      <c r="V73" s="8"/>
      <c r="W73" s="8"/>
      <c r="X73" s="8"/>
      <c r="Y73" s="8"/>
      <c r="Z73" s="8"/>
      <c r="AA73" s="8"/>
      <c r="AB73" s="8"/>
      <c r="AC73" s="205"/>
      <c r="AD73" s="9"/>
      <c r="AE73" s="7"/>
      <c r="AF73" s="8"/>
      <c r="AG73" s="8"/>
      <c r="AH73" s="8"/>
      <c r="AI73" s="8"/>
      <c r="AJ73" s="8"/>
      <c r="AK73" s="10"/>
      <c r="AL73" s="113"/>
      <c r="AM73" s="14"/>
      <c r="AN73" s="113"/>
      <c r="AO73" s="14"/>
      <c r="AP73" s="105"/>
      <c r="AQ73" s="109"/>
    </row>
    <row r="74" spans="3:43" x14ac:dyDescent="0.25">
      <c r="C74" s="7"/>
      <c r="D74" s="8"/>
      <c r="E74" s="8"/>
      <c r="F74" s="8"/>
      <c r="G74" s="8"/>
      <c r="H74" s="8"/>
      <c r="I74" s="8"/>
      <c r="J74" s="8"/>
      <c r="K74" s="8"/>
      <c r="L74" s="8"/>
      <c r="M74" s="8"/>
      <c r="N74" s="8"/>
      <c r="O74" s="8"/>
      <c r="P74" s="8"/>
      <c r="Q74" s="8"/>
      <c r="R74" s="8"/>
      <c r="S74" s="205"/>
      <c r="T74" s="9"/>
      <c r="U74" s="8"/>
      <c r="V74" s="8"/>
      <c r="W74" s="8"/>
      <c r="X74" s="8"/>
      <c r="Y74" s="8"/>
      <c r="Z74" s="8"/>
      <c r="AA74" s="8"/>
      <c r="AB74" s="8"/>
      <c r="AC74" s="205"/>
      <c r="AD74" s="9"/>
      <c r="AE74" s="7"/>
      <c r="AF74" s="8"/>
      <c r="AG74" s="8"/>
      <c r="AH74" s="8"/>
      <c r="AI74" s="8"/>
      <c r="AJ74" s="8"/>
      <c r="AK74" s="10"/>
      <c r="AL74" s="113"/>
      <c r="AM74" s="14"/>
      <c r="AN74" s="113"/>
      <c r="AO74" s="14"/>
      <c r="AP74" s="105"/>
      <c r="AQ74" s="109"/>
    </row>
    <row r="75" spans="3:43" x14ac:dyDescent="0.25">
      <c r="C75" s="7"/>
      <c r="D75" s="8"/>
      <c r="E75" s="8"/>
      <c r="F75" s="8"/>
      <c r="G75" s="8"/>
      <c r="H75" s="8"/>
      <c r="I75" s="8"/>
      <c r="J75" s="8"/>
      <c r="K75" s="8"/>
      <c r="L75" s="8"/>
      <c r="M75" s="8"/>
      <c r="N75" s="8"/>
      <c r="O75" s="8"/>
      <c r="P75" s="8"/>
      <c r="Q75" s="8"/>
      <c r="R75" s="8"/>
      <c r="S75" s="205"/>
      <c r="T75" s="9"/>
      <c r="U75" s="8"/>
      <c r="V75" s="8"/>
      <c r="W75" s="8"/>
      <c r="X75" s="8"/>
      <c r="Y75" s="8"/>
      <c r="Z75" s="8"/>
      <c r="AA75" s="8"/>
      <c r="AB75" s="8"/>
      <c r="AC75" s="205"/>
      <c r="AD75" s="9"/>
      <c r="AE75" s="7"/>
      <c r="AF75" s="8"/>
      <c r="AG75" s="8"/>
      <c r="AH75" s="8"/>
      <c r="AI75" s="8"/>
      <c r="AJ75" s="8"/>
      <c r="AK75" s="10"/>
      <c r="AL75" s="113"/>
      <c r="AM75" s="14"/>
      <c r="AN75" s="113"/>
      <c r="AO75" s="14"/>
      <c r="AP75" s="105"/>
      <c r="AQ75" s="109"/>
    </row>
    <row r="76" spans="3:43" x14ac:dyDescent="0.25">
      <c r="C76" s="7"/>
      <c r="D76" s="8"/>
      <c r="E76" s="8"/>
      <c r="F76" s="8"/>
      <c r="G76" s="8"/>
      <c r="H76" s="8"/>
      <c r="I76" s="8"/>
      <c r="J76" s="8"/>
      <c r="K76" s="8"/>
      <c r="L76" s="8"/>
      <c r="M76" s="8"/>
      <c r="N76" s="8"/>
      <c r="O76" s="8"/>
      <c r="P76" s="8"/>
      <c r="Q76" s="8"/>
      <c r="R76" s="8"/>
      <c r="S76" s="205"/>
      <c r="T76" s="9"/>
      <c r="U76" s="8"/>
      <c r="V76" s="8"/>
      <c r="W76" s="8"/>
      <c r="X76" s="8"/>
      <c r="Y76" s="8"/>
      <c r="Z76" s="8"/>
      <c r="AA76" s="8"/>
      <c r="AB76" s="8"/>
      <c r="AC76" s="205"/>
      <c r="AD76" s="9"/>
      <c r="AE76" s="7"/>
      <c r="AF76" s="8"/>
      <c r="AG76" s="8"/>
      <c r="AH76" s="8"/>
      <c r="AI76" s="8"/>
      <c r="AJ76" s="8"/>
      <c r="AK76" s="10"/>
      <c r="AL76" s="113"/>
      <c r="AM76" s="14"/>
      <c r="AN76" s="113"/>
      <c r="AO76" s="14"/>
      <c r="AP76" s="105"/>
      <c r="AQ76" s="109"/>
    </row>
    <row r="77" spans="3:43" x14ac:dyDescent="0.25">
      <c r="C77" s="7"/>
      <c r="D77" s="8"/>
      <c r="E77" s="8"/>
      <c r="F77" s="8"/>
      <c r="G77" s="8"/>
      <c r="H77" s="8"/>
      <c r="I77" s="8"/>
      <c r="J77" s="8"/>
      <c r="K77" s="8"/>
      <c r="L77" s="8"/>
      <c r="M77" s="8"/>
      <c r="N77" s="8"/>
      <c r="O77" s="8"/>
      <c r="P77" s="8"/>
      <c r="Q77" s="8"/>
      <c r="R77" s="8"/>
      <c r="S77" s="205"/>
      <c r="T77" s="9"/>
      <c r="U77" s="8"/>
      <c r="V77" s="8"/>
      <c r="W77" s="8"/>
      <c r="X77" s="8"/>
      <c r="Y77" s="8"/>
      <c r="Z77" s="8"/>
      <c r="AA77" s="8"/>
      <c r="AB77" s="8"/>
      <c r="AC77" s="205"/>
      <c r="AD77" s="9"/>
      <c r="AE77" s="7"/>
      <c r="AF77" s="8"/>
      <c r="AG77" s="8"/>
      <c r="AH77" s="8"/>
      <c r="AI77" s="8"/>
      <c r="AJ77" s="8"/>
      <c r="AK77" s="10"/>
      <c r="AL77" s="113"/>
      <c r="AM77" s="14"/>
      <c r="AN77" s="113"/>
      <c r="AO77" s="14"/>
      <c r="AP77" s="105"/>
      <c r="AQ77" s="109"/>
    </row>
    <row r="78" spans="3:43" x14ac:dyDescent="0.25">
      <c r="C78" s="7"/>
      <c r="D78" s="8"/>
      <c r="E78" s="8"/>
      <c r="F78" s="8"/>
      <c r="G78" s="8"/>
      <c r="H78" s="8"/>
      <c r="I78" s="8"/>
      <c r="J78" s="8"/>
      <c r="K78" s="8"/>
      <c r="L78" s="8"/>
      <c r="M78" s="8"/>
      <c r="N78" s="8"/>
      <c r="O78" s="8"/>
      <c r="P78" s="8"/>
      <c r="Q78" s="8"/>
      <c r="R78" s="8"/>
      <c r="S78" s="205"/>
      <c r="T78" s="9"/>
      <c r="U78" s="8"/>
      <c r="V78" s="8"/>
      <c r="W78" s="8"/>
      <c r="X78" s="8"/>
      <c r="Y78" s="8"/>
      <c r="Z78" s="8"/>
      <c r="AA78" s="8"/>
      <c r="AB78" s="8"/>
      <c r="AC78" s="205"/>
      <c r="AD78" s="9"/>
      <c r="AE78" s="7"/>
      <c r="AF78" s="8"/>
      <c r="AG78" s="8"/>
      <c r="AH78" s="8"/>
      <c r="AI78" s="8"/>
      <c r="AJ78" s="8"/>
      <c r="AK78" s="10"/>
      <c r="AL78" s="113"/>
      <c r="AM78" s="14"/>
      <c r="AN78" s="113"/>
      <c r="AO78" s="14"/>
      <c r="AP78" s="105"/>
      <c r="AQ78" s="109"/>
    </row>
    <row r="79" spans="3:43" x14ac:dyDescent="0.25">
      <c r="C79" s="7"/>
      <c r="D79" s="8"/>
      <c r="E79" s="8"/>
      <c r="F79" s="8"/>
      <c r="G79" s="8"/>
      <c r="H79" s="8"/>
      <c r="I79" s="8"/>
      <c r="J79" s="8"/>
      <c r="K79" s="8"/>
      <c r="L79" s="8"/>
      <c r="M79" s="8"/>
      <c r="N79" s="8"/>
      <c r="O79" s="8"/>
      <c r="P79" s="8"/>
      <c r="Q79" s="8"/>
      <c r="R79" s="8"/>
      <c r="S79" s="205"/>
      <c r="T79" s="9"/>
      <c r="U79" s="8"/>
      <c r="V79" s="8"/>
      <c r="W79" s="8"/>
      <c r="X79" s="8"/>
      <c r="Y79" s="8"/>
      <c r="Z79" s="8"/>
      <c r="AA79" s="8"/>
      <c r="AB79" s="8"/>
      <c r="AC79" s="205"/>
      <c r="AD79" s="9"/>
      <c r="AE79" s="7"/>
      <c r="AF79" s="8"/>
      <c r="AG79" s="8"/>
      <c r="AH79" s="8"/>
      <c r="AI79" s="8"/>
      <c r="AJ79" s="8"/>
      <c r="AK79" s="10"/>
      <c r="AL79" s="113"/>
      <c r="AM79" s="14"/>
      <c r="AN79" s="113"/>
      <c r="AO79" s="14"/>
      <c r="AP79" s="105"/>
      <c r="AQ79" s="109"/>
    </row>
    <row r="80" spans="3:43" x14ac:dyDescent="0.25">
      <c r="C80" s="7"/>
      <c r="D80" s="8"/>
      <c r="E80" s="8"/>
      <c r="F80" s="8"/>
      <c r="G80" s="8"/>
      <c r="H80" s="8"/>
      <c r="I80" s="8"/>
      <c r="J80" s="8"/>
      <c r="K80" s="8"/>
      <c r="L80" s="8"/>
      <c r="M80" s="8"/>
      <c r="N80" s="8"/>
      <c r="O80" s="8"/>
      <c r="P80" s="8"/>
      <c r="Q80" s="8"/>
      <c r="R80" s="8"/>
      <c r="S80" s="205"/>
      <c r="T80" s="9"/>
      <c r="U80" s="8"/>
      <c r="V80" s="8"/>
      <c r="W80" s="8"/>
      <c r="X80" s="8"/>
      <c r="Y80" s="8"/>
      <c r="Z80" s="8"/>
      <c r="AA80" s="8"/>
      <c r="AB80" s="8"/>
      <c r="AC80" s="205"/>
      <c r="AD80" s="9"/>
      <c r="AE80" s="7"/>
      <c r="AF80" s="8"/>
      <c r="AG80" s="8"/>
      <c r="AH80" s="8"/>
      <c r="AI80" s="8"/>
      <c r="AJ80" s="8"/>
      <c r="AK80" s="10"/>
      <c r="AL80" s="113"/>
      <c r="AM80" s="14"/>
      <c r="AN80" s="113"/>
      <c r="AO80" s="14"/>
      <c r="AP80" s="105"/>
      <c r="AQ80" s="109"/>
    </row>
    <row r="81" spans="3:43" x14ac:dyDescent="0.25">
      <c r="C81" s="7"/>
      <c r="D81" s="8"/>
      <c r="E81" s="8"/>
      <c r="F81" s="8"/>
      <c r="G81" s="8"/>
      <c r="H81" s="8"/>
      <c r="I81" s="8"/>
      <c r="J81" s="8"/>
      <c r="K81" s="8"/>
      <c r="L81" s="8"/>
      <c r="M81" s="8"/>
      <c r="N81" s="8"/>
      <c r="O81" s="8"/>
      <c r="P81" s="8"/>
      <c r="Q81" s="8"/>
      <c r="R81" s="8"/>
      <c r="S81" s="205"/>
      <c r="T81" s="9"/>
      <c r="U81" s="8"/>
      <c r="V81" s="8"/>
      <c r="W81" s="8"/>
      <c r="X81" s="8"/>
      <c r="Y81" s="8"/>
      <c r="Z81" s="8"/>
      <c r="AA81" s="8"/>
      <c r="AB81" s="8"/>
      <c r="AC81" s="205"/>
      <c r="AD81" s="9"/>
      <c r="AE81" s="7"/>
      <c r="AF81" s="8"/>
      <c r="AG81" s="8"/>
      <c r="AH81" s="8"/>
      <c r="AI81" s="8"/>
      <c r="AJ81" s="8"/>
      <c r="AK81" s="10"/>
      <c r="AL81" s="113"/>
      <c r="AM81" s="14"/>
      <c r="AN81" s="113"/>
      <c r="AO81" s="14"/>
      <c r="AP81" s="105"/>
      <c r="AQ81" s="109"/>
    </row>
    <row r="82" spans="3:43" x14ac:dyDescent="0.25">
      <c r="C82" s="7"/>
      <c r="D82" s="8"/>
      <c r="E82" s="8"/>
      <c r="F82" s="8"/>
      <c r="G82" s="8"/>
      <c r="H82" s="8"/>
      <c r="I82" s="8"/>
      <c r="J82" s="8"/>
      <c r="K82" s="8"/>
      <c r="L82" s="8"/>
      <c r="M82" s="8"/>
      <c r="N82" s="8"/>
      <c r="O82" s="8"/>
      <c r="P82" s="8"/>
      <c r="Q82" s="8"/>
      <c r="R82" s="8"/>
      <c r="S82" s="205"/>
      <c r="T82" s="9"/>
      <c r="U82" s="8"/>
      <c r="V82" s="8"/>
      <c r="W82" s="8"/>
      <c r="X82" s="8"/>
      <c r="Y82" s="8"/>
      <c r="Z82" s="8"/>
      <c r="AA82" s="8"/>
      <c r="AB82" s="8"/>
      <c r="AC82" s="205"/>
      <c r="AD82" s="9"/>
      <c r="AE82" s="7"/>
      <c r="AF82" s="8"/>
      <c r="AG82" s="8"/>
      <c r="AH82" s="8"/>
      <c r="AI82" s="8"/>
      <c r="AJ82" s="8"/>
      <c r="AK82" s="10"/>
      <c r="AL82" s="113"/>
      <c r="AM82" s="14"/>
      <c r="AN82" s="113"/>
      <c r="AO82" s="14"/>
      <c r="AP82" s="105"/>
      <c r="AQ82" s="109"/>
    </row>
    <row r="83" spans="3:43" x14ac:dyDescent="0.25">
      <c r="C83" s="7"/>
      <c r="D83" s="8"/>
      <c r="E83" s="8"/>
      <c r="F83" s="8"/>
      <c r="G83" s="8"/>
      <c r="H83" s="8"/>
      <c r="I83" s="8"/>
      <c r="J83" s="8"/>
      <c r="K83" s="8"/>
      <c r="L83" s="8"/>
      <c r="M83" s="8"/>
      <c r="N83" s="8"/>
      <c r="O83" s="8"/>
      <c r="P83" s="8"/>
      <c r="Q83" s="8"/>
      <c r="R83" s="8"/>
      <c r="S83" s="205"/>
      <c r="T83" s="9"/>
      <c r="U83" s="8"/>
      <c r="V83" s="8"/>
      <c r="W83" s="8"/>
      <c r="X83" s="8"/>
      <c r="Y83" s="8"/>
      <c r="Z83" s="8"/>
      <c r="AA83" s="8"/>
      <c r="AB83" s="8"/>
      <c r="AC83" s="205"/>
      <c r="AD83" s="9"/>
      <c r="AE83" s="7"/>
      <c r="AF83" s="8"/>
      <c r="AG83" s="8"/>
      <c r="AH83" s="8"/>
      <c r="AI83" s="8"/>
      <c r="AJ83" s="8"/>
      <c r="AK83" s="10"/>
      <c r="AL83" s="113"/>
      <c r="AM83" s="14"/>
      <c r="AN83" s="113"/>
      <c r="AO83" s="14"/>
      <c r="AP83" s="105"/>
      <c r="AQ83" s="109"/>
    </row>
    <row r="84" spans="3:43" x14ac:dyDescent="0.25">
      <c r="C84" s="7"/>
      <c r="D84" s="8"/>
      <c r="E84" s="8"/>
      <c r="F84" s="8"/>
      <c r="G84" s="8"/>
      <c r="H84" s="8"/>
      <c r="I84" s="8"/>
      <c r="J84" s="8"/>
      <c r="K84" s="8"/>
      <c r="L84" s="8"/>
      <c r="M84" s="8"/>
      <c r="N84" s="8"/>
      <c r="O84" s="8"/>
      <c r="P84" s="8"/>
      <c r="Q84" s="8"/>
      <c r="R84" s="8"/>
      <c r="S84" s="205"/>
      <c r="T84" s="9"/>
      <c r="U84" s="8"/>
      <c r="V84" s="8"/>
      <c r="W84" s="8"/>
      <c r="X84" s="8"/>
      <c r="Y84" s="8"/>
      <c r="Z84" s="8"/>
      <c r="AA84" s="8"/>
      <c r="AB84" s="8"/>
      <c r="AC84" s="205"/>
      <c r="AD84" s="9"/>
      <c r="AE84" s="7"/>
      <c r="AF84" s="8"/>
      <c r="AG84" s="8"/>
      <c r="AH84" s="8"/>
      <c r="AI84" s="8"/>
      <c r="AJ84" s="8"/>
      <c r="AK84" s="10"/>
      <c r="AL84" s="113"/>
      <c r="AM84" s="14"/>
      <c r="AN84" s="113"/>
      <c r="AO84" s="14"/>
      <c r="AP84" s="105"/>
      <c r="AQ84" s="109"/>
    </row>
    <row r="85" spans="3:43" x14ac:dyDescent="0.25">
      <c r="C85" s="7"/>
      <c r="D85" s="8"/>
      <c r="E85" s="8"/>
      <c r="F85" s="8"/>
      <c r="G85" s="8"/>
      <c r="H85" s="8"/>
      <c r="I85" s="8"/>
      <c r="J85" s="8"/>
      <c r="K85" s="8"/>
      <c r="L85" s="8"/>
      <c r="M85" s="8"/>
      <c r="N85" s="8"/>
      <c r="O85" s="8"/>
      <c r="P85" s="8"/>
      <c r="Q85" s="8"/>
      <c r="R85" s="8"/>
      <c r="S85" s="205"/>
      <c r="T85" s="9"/>
      <c r="U85" s="8"/>
      <c r="V85" s="8"/>
      <c r="W85" s="8"/>
      <c r="X85" s="8"/>
      <c r="Y85" s="8"/>
      <c r="Z85" s="8"/>
      <c r="AA85" s="8"/>
      <c r="AB85" s="8"/>
      <c r="AC85" s="205"/>
      <c r="AD85" s="9"/>
      <c r="AE85" s="7"/>
      <c r="AF85" s="8"/>
      <c r="AG85" s="8"/>
      <c r="AH85" s="8"/>
      <c r="AI85" s="8"/>
      <c r="AJ85" s="8"/>
      <c r="AK85" s="10"/>
      <c r="AL85" s="113"/>
      <c r="AM85" s="14"/>
      <c r="AN85" s="113"/>
      <c r="AO85" s="14"/>
      <c r="AP85" s="105"/>
      <c r="AQ85" s="109"/>
    </row>
    <row r="86" spans="3:43" x14ac:dyDescent="0.25">
      <c r="C86" s="7"/>
      <c r="D86" s="8"/>
      <c r="E86" s="8"/>
      <c r="F86" s="8"/>
      <c r="G86" s="8"/>
      <c r="H86" s="8"/>
      <c r="I86" s="8"/>
      <c r="J86" s="8"/>
      <c r="K86" s="8"/>
      <c r="L86" s="8"/>
      <c r="M86" s="8"/>
      <c r="N86" s="8"/>
      <c r="O86" s="8"/>
      <c r="P86" s="8"/>
      <c r="Q86" s="8"/>
      <c r="R86" s="8"/>
      <c r="S86" s="205"/>
      <c r="T86" s="9"/>
      <c r="U86" s="8"/>
      <c r="V86" s="8"/>
      <c r="W86" s="8"/>
      <c r="X86" s="8"/>
      <c r="Y86" s="8"/>
      <c r="Z86" s="8"/>
      <c r="AA86" s="8"/>
      <c r="AB86" s="8"/>
      <c r="AC86" s="205"/>
      <c r="AD86" s="9"/>
      <c r="AE86" s="7"/>
      <c r="AF86" s="8"/>
      <c r="AG86" s="8"/>
      <c r="AH86" s="8"/>
      <c r="AI86" s="8"/>
      <c r="AJ86" s="8"/>
      <c r="AK86" s="10"/>
      <c r="AL86" s="113"/>
      <c r="AM86" s="14"/>
      <c r="AN86" s="113"/>
      <c r="AO86" s="14"/>
      <c r="AP86" s="105"/>
      <c r="AQ86" s="109"/>
    </row>
    <row r="87" spans="3:43" x14ac:dyDescent="0.25">
      <c r="C87" s="7"/>
      <c r="D87" s="8"/>
      <c r="E87" s="8"/>
      <c r="F87" s="8"/>
      <c r="G87" s="8"/>
      <c r="H87" s="8"/>
      <c r="I87" s="8"/>
      <c r="J87" s="8"/>
      <c r="K87" s="8"/>
      <c r="L87" s="8"/>
      <c r="M87" s="8"/>
      <c r="N87" s="8"/>
      <c r="O87" s="8"/>
      <c r="P87" s="8"/>
      <c r="Q87" s="8"/>
      <c r="R87" s="8"/>
      <c r="S87" s="205"/>
      <c r="T87" s="9"/>
      <c r="U87" s="8"/>
      <c r="V87" s="8"/>
      <c r="W87" s="8"/>
      <c r="X87" s="8"/>
      <c r="Y87" s="8"/>
      <c r="Z87" s="8"/>
      <c r="AA87" s="8"/>
      <c r="AB87" s="8"/>
      <c r="AC87" s="205"/>
      <c r="AD87" s="9"/>
      <c r="AE87" s="7"/>
      <c r="AF87" s="8"/>
      <c r="AG87" s="8"/>
      <c r="AH87" s="8"/>
      <c r="AI87" s="8"/>
      <c r="AJ87" s="8"/>
      <c r="AK87" s="10"/>
      <c r="AL87" s="113"/>
      <c r="AM87" s="14"/>
      <c r="AN87" s="113"/>
      <c r="AO87" s="14"/>
      <c r="AP87" s="105"/>
      <c r="AQ87" s="109"/>
    </row>
    <row r="88" spans="3:43" x14ac:dyDescent="0.25">
      <c r="C88" s="7"/>
      <c r="D88" s="8"/>
      <c r="E88" s="8"/>
      <c r="F88" s="8"/>
      <c r="G88" s="8"/>
      <c r="H88" s="8"/>
      <c r="I88" s="8"/>
      <c r="J88" s="8"/>
      <c r="K88" s="8"/>
      <c r="L88" s="8"/>
      <c r="M88" s="8"/>
      <c r="N88" s="8"/>
      <c r="O88" s="8"/>
      <c r="P88" s="8"/>
      <c r="Q88" s="8"/>
      <c r="R88" s="8"/>
      <c r="S88" s="205"/>
      <c r="T88" s="9"/>
      <c r="U88" s="8"/>
      <c r="V88" s="8"/>
      <c r="W88" s="8"/>
      <c r="X88" s="8"/>
      <c r="Y88" s="8"/>
      <c r="Z88" s="8"/>
      <c r="AA88" s="8"/>
      <c r="AB88" s="8"/>
      <c r="AC88" s="205"/>
      <c r="AD88" s="9"/>
      <c r="AE88" s="7"/>
      <c r="AF88" s="8"/>
      <c r="AG88" s="8"/>
      <c r="AH88" s="8"/>
      <c r="AI88" s="8"/>
      <c r="AJ88" s="8"/>
      <c r="AK88" s="10"/>
      <c r="AL88" s="113"/>
      <c r="AM88" s="14"/>
      <c r="AN88" s="113"/>
      <c r="AO88" s="14"/>
      <c r="AP88" s="105"/>
      <c r="AQ88" s="109"/>
    </row>
    <row r="89" spans="3:43" x14ac:dyDescent="0.25">
      <c r="C89" s="7"/>
      <c r="D89" s="8"/>
      <c r="E89" s="8"/>
      <c r="F89" s="8"/>
      <c r="G89" s="8"/>
      <c r="H89" s="8"/>
      <c r="I89" s="8"/>
      <c r="J89" s="8"/>
      <c r="K89" s="8"/>
      <c r="L89" s="8"/>
      <c r="M89" s="8"/>
      <c r="N89" s="8"/>
      <c r="O89" s="8"/>
      <c r="P89" s="8"/>
      <c r="Q89" s="8"/>
      <c r="R89" s="8"/>
      <c r="S89" s="205"/>
      <c r="T89" s="9"/>
      <c r="U89" s="8"/>
      <c r="V89" s="8"/>
      <c r="W89" s="8"/>
      <c r="X89" s="8"/>
      <c r="Y89" s="8"/>
      <c r="Z89" s="8"/>
      <c r="AA89" s="8"/>
      <c r="AB89" s="8"/>
      <c r="AC89" s="205"/>
      <c r="AD89" s="9"/>
      <c r="AE89" s="7"/>
      <c r="AF89" s="8"/>
      <c r="AG89" s="8"/>
      <c r="AH89" s="8"/>
      <c r="AI89" s="8"/>
      <c r="AJ89" s="8"/>
      <c r="AK89" s="10"/>
      <c r="AL89" s="113"/>
      <c r="AM89" s="14"/>
      <c r="AN89" s="113"/>
      <c r="AO89" s="14"/>
      <c r="AP89" s="105"/>
      <c r="AQ89" s="109"/>
    </row>
    <row r="90" spans="3:43" x14ac:dyDescent="0.25">
      <c r="C90" s="7"/>
      <c r="D90" s="8"/>
      <c r="E90" s="8"/>
      <c r="F90" s="8"/>
      <c r="G90" s="8"/>
      <c r="H90" s="8"/>
      <c r="I90" s="8"/>
      <c r="J90" s="8"/>
      <c r="K90" s="8"/>
      <c r="L90" s="8"/>
      <c r="M90" s="8"/>
      <c r="N90" s="8"/>
      <c r="O90" s="8"/>
      <c r="P90" s="8"/>
      <c r="Q90" s="8"/>
      <c r="R90" s="8"/>
      <c r="S90" s="205"/>
      <c r="T90" s="9"/>
      <c r="U90" s="8"/>
      <c r="V90" s="8"/>
      <c r="W90" s="8"/>
      <c r="X90" s="8"/>
      <c r="Y90" s="8"/>
      <c r="Z90" s="8"/>
      <c r="AA90" s="8"/>
      <c r="AB90" s="8"/>
      <c r="AC90" s="205"/>
      <c r="AD90" s="9"/>
      <c r="AE90" s="7"/>
      <c r="AF90" s="8"/>
      <c r="AG90" s="8"/>
      <c r="AH90" s="8"/>
      <c r="AI90" s="8"/>
      <c r="AJ90" s="8"/>
      <c r="AK90" s="10"/>
      <c r="AL90" s="113"/>
      <c r="AM90" s="14"/>
      <c r="AN90" s="113"/>
      <c r="AO90" s="14"/>
      <c r="AP90" s="105"/>
      <c r="AQ90" s="109"/>
    </row>
    <row r="91" spans="3:43" x14ac:dyDescent="0.25">
      <c r="C91" s="7"/>
      <c r="D91" s="8"/>
      <c r="E91" s="8"/>
      <c r="F91" s="8"/>
      <c r="G91" s="8"/>
      <c r="H91" s="8"/>
      <c r="I91" s="8"/>
      <c r="J91" s="8"/>
      <c r="K91" s="8"/>
      <c r="L91" s="8"/>
      <c r="M91" s="8"/>
      <c r="N91" s="8"/>
      <c r="O91" s="8"/>
      <c r="P91" s="8"/>
      <c r="Q91" s="8"/>
      <c r="R91" s="8"/>
      <c r="S91" s="205"/>
      <c r="T91" s="9"/>
      <c r="U91" s="8"/>
      <c r="V91" s="8"/>
      <c r="W91" s="8"/>
      <c r="X91" s="8"/>
      <c r="Y91" s="8"/>
      <c r="Z91" s="8"/>
      <c r="AA91" s="8"/>
      <c r="AB91" s="8"/>
      <c r="AC91" s="205"/>
      <c r="AD91" s="9"/>
      <c r="AE91" s="7"/>
      <c r="AF91" s="8"/>
      <c r="AG91" s="8"/>
      <c r="AH91" s="8"/>
      <c r="AI91" s="8"/>
      <c r="AJ91" s="8"/>
      <c r="AK91" s="10"/>
      <c r="AL91" s="113"/>
      <c r="AM91" s="14"/>
      <c r="AN91" s="113"/>
      <c r="AO91" s="14"/>
      <c r="AP91" s="105"/>
      <c r="AQ91" s="109"/>
    </row>
    <row r="92" spans="3:43" x14ac:dyDescent="0.25">
      <c r="C92" s="7"/>
      <c r="D92" s="8"/>
      <c r="E92" s="8"/>
      <c r="F92" s="8"/>
      <c r="G92" s="8"/>
      <c r="H92" s="8"/>
      <c r="I92" s="8"/>
      <c r="J92" s="8"/>
      <c r="K92" s="8"/>
      <c r="L92" s="8"/>
      <c r="M92" s="8"/>
      <c r="N92" s="8"/>
      <c r="O92" s="8"/>
      <c r="P92" s="8"/>
      <c r="Q92" s="8"/>
      <c r="R92" s="8"/>
      <c r="S92" s="205"/>
      <c r="T92" s="9"/>
      <c r="U92" s="8"/>
      <c r="V92" s="8"/>
      <c r="W92" s="8"/>
      <c r="X92" s="8"/>
      <c r="Y92" s="8"/>
      <c r="Z92" s="8"/>
      <c r="AA92" s="8"/>
      <c r="AB92" s="8"/>
      <c r="AC92" s="205"/>
      <c r="AD92" s="9"/>
      <c r="AE92" s="7"/>
      <c r="AF92" s="8"/>
      <c r="AG92" s="8"/>
      <c r="AH92" s="8"/>
      <c r="AI92" s="8"/>
      <c r="AJ92" s="8"/>
      <c r="AK92" s="10"/>
      <c r="AL92" s="113"/>
      <c r="AM92" s="14"/>
      <c r="AN92" s="113"/>
      <c r="AO92" s="14"/>
      <c r="AP92" s="105"/>
      <c r="AQ92" s="109"/>
    </row>
    <row r="93" spans="3:43" x14ac:dyDescent="0.25">
      <c r="C93" s="7"/>
      <c r="D93" s="8"/>
      <c r="E93" s="8"/>
      <c r="F93" s="8"/>
      <c r="G93" s="8"/>
      <c r="H93" s="8"/>
      <c r="I93" s="8"/>
      <c r="J93" s="8"/>
      <c r="K93" s="8"/>
      <c r="L93" s="8"/>
      <c r="M93" s="8"/>
      <c r="N93" s="8"/>
      <c r="O93" s="8"/>
      <c r="P93" s="8"/>
      <c r="Q93" s="8"/>
      <c r="R93" s="8"/>
      <c r="S93" s="205"/>
      <c r="T93" s="9"/>
      <c r="U93" s="8"/>
      <c r="V93" s="8"/>
      <c r="W93" s="8"/>
      <c r="X93" s="8"/>
      <c r="Y93" s="8"/>
      <c r="Z93" s="8"/>
      <c r="AA93" s="8"/>
      <c r="AB93" s="8"/>
      <c r="AC93" s="205"/>
      <c r="AD93" s="9"/>
      <c r="AE93" s="7"/>
      <c r="AF93" s="8"/>
      <c r="AG93" s="8"/>
      <c r="AH93" s="8"/>
      <c r="AI93" s="8"/>
      <c r="AJ93" s="8"/>
      <c r="AK93" s="10"/>
      <c r="AL93" s="113"/>
      <c r="AM93" s="14"/>
      <c r="AN93" s="113"/>
      <c r="AO93" s="14"/>
      <c r="AP93" s="105"/>
      <c r="AQ93" s="109"/>
    </row>
    <row r="94" spans="3:43" x14ac:dyDescent="0.25">
      <c r="C94" s="7"/>
      <c r="D94" s="8"/>
      <c r="E94" s="8"/>
      <c r="F94" s="8"/>
      <c r="G94" s="8"/>
      <c r="H94" s="8"/>
      <c r="I94" s="8"/>
      <c r="J94" s="8"/>
      <c r="K94" s="8"/>
      <c r="L94" s="8"/>
      <c r="M94" s="8"/>
      <c r="N94" s="8"/>
      <c r="O94" s="8"/>
      <c r="P94" s="8"/>
      <c r="Q94" s="8"/>
      <c r="R94" s="8"/>
      <c r="S94" s="205"/>
      <c r="T94" s="9"/>
      <c r="U94" s="8"/>
      <c r="V94" s="8"/>
      <c r="W94" s="8"/>
      <c r="X94" s="8"/>
      <c r="Y94" s="8"/>
      <c r="Z94" s="8"/>
      <c r="AA94" s="8"/>
      <c r="AB94" s="8"/>
      <c r="AC94" s="205"/>
      <c r="AD94" s="9"/>
      <c r="AE94" s="7"/>
      <c r="AF94" s="8"/>
      <c r="AG94" s="8"/>
      <c r="AH94" s="8"/>
      <c r="AI94" s="8"/>
      <c r="AJ94" s="8"/>
      <c r="AK94" s="10"/>
      <c r="AL94" s="113"/>
      <c r="AM94" s="14"/>
      <c r="AN94" s="113"/>
      <c r="AO94" s="14"/>
      <c r="AP94" s="105"/>
      <c r="AQ94" s="109"/>
    </row>
    <row r="95" spans="3:43" x14ac:dyDescent="0.25">
      <c r="C95" s="7"/>
      <c r="D95" s="8"/>
      <c r="E95" s="8"/>
      <c r="F95" s="8"/>
      <c r="G95" s="8"/>
      <c r="H95" s="8"/>
      <c r="I95" s="8"/>
      <c r="J95" s="8"/>
      <c r="K95" s="8"/>
      <c r="L95" s="8"/>
      <c r="M95" s="8"/>
      <c r="N95" s="8"/>
      <c r="O95" s="8"/>
      <c r="P95" s="8"/>
      <c r="Q95" s="8"/>
      <c r="R95" s="8"/>
      <c r="S95" s="205"/>
      <c r="T95" s="9"/>
      <c r="U95" s="8"/>
      <c r="V95" s="8"/>
      <c r="W95" s="8"/>
      <c r="X95" s="8"/>
      <c r="Y95" s="8"/>
      <c r="Z95" s="8"/>
      <c r="AA95" s="8"/>
      <c r="AB95" s="8"/>
      <c r="AC95" s="205"/>
      <c r="AD95" s="9"/>
      <c r="AE95" s="7"/>
      <c r="AF95" s="8"/>
      <c r="AG95" s="8"/>
      <c r="AH95" s="8"/>
      <c r="AI95" s="8"/>
      <c r="AJ95" s="8"/>
      <c r="AK95" s="10"/>
      <c r="AL95" s="113"/>
      <c r="AM95" s="14"/>
      <c r="AN95" s="113"/>
      <c r="AO95" s="14"/>
      <c r="AP95" s="105"/>
      <c r="AQ95" s="109"/>
    </row>
    <row r="96" spans="3:43" x14ac:dyDescent="0.25">
      <c r="C96" s="7"/>
      <c r="D96" s="8"/>
      <c r="E96" s="8"/>
      <c r="F96" s="8"/>
      <c r="G96" s="8"/>
      <c r="H96" s="8"/>
      <c r="I96" s="8"/>
      <c r="J96" s="8"/>
      <c r="K96" s="8"/>
      <c r="L96" s="8"/>
      <c r="M96" s="8"/>
      <c r="N96" s="8"/>
      <c r="O96" s="8"/>
      <c r="P96" s="8"/>
      <c r="Q96" s="8"/>
      <c r="R96" s="8"/>
      <c r="S96" s="205"/>
      <c r="T96" s="9"/>
      <c r="U96" s="8"/>
      <c r="V96" s="8"/>
      <c r="W96" s="8"/>
      <c r="X96" s="8"/>
      <c r="Y96" s="8"/>
      <c r="Z96" s="8"/>
      <c r="AA96" s="8"/>
      <c r="AB96" s="8"/>
      <c r="AC96" s="205"/>
      <c r="AD96" s="9"/>
      <c r="AE96" s="7"/>
      <c r="AF96" s="8"/>
      <c r="AG96" s="8"/>
      <c r="AH96" s="8"/>
      <c r="AI96" s="8"/>
      <c r="AJ96" s="8"/>
      <c r="AK96" s="10"/>
      <c r="AL96" s="113"/>
      <c r="AM96" s="14"/>
      <c r="AN96" s="113"/>
      <c r="AO96" s="14"/>
      <c r="AP96" s="105"/>
      <c r="AQ96" s="109"/>
    </row>
    <row r="97" spans="3:43" x14ac:dyDescent="0.25">
      <c r="C97" s="12"/>
      <c r="D97" s="13"/>
      <c r="E97" s="13"/>
      <c r="F97" s="13"/>
      <c r="G97" s="13"/>
      <c r="H97" s="13"/>
      <c r="I97" s="13"/>
      <c r="J97" s="13"/>
      <c r="K97" s="13"/>
      <c r="L97" s="13"/>
      <c r="M97" s="13"/>
      <c r="N97" s="13"/>
      <c r="O97" s="13"/>
      <c r="P97" s="13"/>
      <c r="Q97" s="13"/>
      <c r="R97" s="13"/>
      <c r="S97" s="206"/>
      <c r="T97" s="14"/>
      <c r="U97" s="13"/>
      <c r="V97" s="13"/>
      <c r="W97" s="13"/>
      <c r="X97" s="13"/>
      <c r="Y97" s="13"/>
      <c r="Z97" s="13"/>
      <c r="AA97" s="13"/>
      <c r="AB97" s="13"/>
      <c r="AC97" s="206"/>
      <c r="AD97" s="14"/>
      <c r="AE97" s="12"/>
      <c r="AF97" s="13"/>
      <c r="AG97" s="13"/>
      <c r="AH97" s="13"/>
      <c r="AI97" s="13"/>
      <c r="AJ97" s="13"/>
      <c r="AK97" s="15"/>
      <c r="AL97" s="113"/>
      <c r="AM97" s="14"/>
      <c r="AN97" s="113"/>
      <c r="AO97" s="14"/>
      <c r="AP97" s="105"/>
      <c r="AQ97" s="109"/>
    </row>
    <row r="98" spans="3:43" x14ac:dyDescent="0.25">
      <c r="C98" s="12"/>
      <c r="D98" s="13"/>
      <c r="E98" s="13"/>
      <c r="F98" s="13"/>
      <c r="G98" s="13"/>
      <c r="H98" s="13"/>
      <c r="I98" s="13"/>
      <c r="J98" s="13"/>
      <c r="K98" s="13"/>
      <c r="L98" s="13"/>
      <c r="M98" s="13"/>
      <c r="N98" s="13"/>
      <c r="O98" s="13"/>
      <c r="P98" s="13"/>
      <c r="Q98" s="13"/>
      <c r="R98" s="13"/>
      <c r="S98" s="206"/>
      <c r="T98" s="14"/>
      <c r="U98" s="13"/>
      <c r="V98" s="13"/>
      <c r="W98" s="13"/>
      <c r="X98" s="13"/>
      <c r="Y98" s="13"/>
      <c r="Z98" s="13"/>
      <c r="AA98" s="13"/>
      <c r="AB98" s="13"/>
      <c r="AC98" s="206"/>
      <c r="AD98" s="14"/>
      <c r="AE98" s="12"/>
      <c r="AF98" s="13"/>
      <c r="AG98" s="13"/>
      <c r="AH98" s="13"/>
      <c r="AI98" s="13"/>
      <c r="AJ98" s="13"/>
      <c r="AK98" s="15"/>
      <c r="AL98" s="113"/>
      <c r="AM98" s="14"/>
      <c r="AN98" s="113"/>
      <c r="AO98" s="14"/>
      <c r="AP98" s="105"/>
      <c r="AQ98" s="109"/>
    </row>
    <row r="99" spans="3:43" x14ac:dyDescent="0.25">
      <c r="C99" s="12"/>
      <c r="D99" s="13"/>
      <c r="E99" s="13"/>
      <c r="F99" s="13"/>
      <c r="G99" s="13"/>
      <c r="H99" s="13"/>
      <c r="I99" s="13"/>
      <c r="J99" s="13"/>
      <c r="K99" s="13"/>
      <c r="L99" s="13"/>
      <c r="M99" s="13"/>
      <c r="N99" s="13"/>
      <c r="O99" s="13"/>
      <c r="P99" s="13"/>
      <c r="Q99" s="13"/>
      <c r="R99" s="13"/>
      <c r="S99" s="206"/>
      <c r="T99" s="14"/>
      <c r="U99" s="13"/>
      <c r="V99" s="13"/>
      <c r="W99" s="13"/>
      <c r="X99" s="13"/>
      <c r="Y99" s="13"/>
      <c r="Z99" s="13"/>
      <c r="AA99" s="13"/>
      <c r="AB99" s="13"/>
      <c r="AC99" s="206"/>
      <c r="AD99" s="14"/>
      <c r="AE99" s="12"/>
      <c r="AF99" s="13"/>
      <c r="AG99" s="13"/>
      <c r="AH99" s="13"/>
      <c r="AI99" s="13"/>
      <c r="AJ99" s="13"/>
      <c r="AK99" s="15"/>
      <c r="AL99" s="113"/>
      <c r="AM99" s="14"/>
      <c r="AN99" s="113"/>
      <c r="AO99" s="14"/>
      <c r="AP99" s="105"/>
      <c r="AQ99" s="109"/>
    </row>
    <row r="100" spans="3:43" x14ac:dyDescent="0.25">
      <c r="C100" s="12"/>
      <c r="D100" s="13"/>
      <c r="E100" s="13"/>
      <c r="F100" s="13"/>
      <c r="G100" s="13"/>
      <c r="H100" s="13"/>
      <c r="I100" s="13"/>
      <c r="J100" s="13"/>
      <c r="K100" s="13"/>
      <c r="L100" s="13"/>
      <c r="M100" s="13"/>
      <c r="N100" s="13"/>
      <c r="O100" s="13"/>
      <c r="P100" s="13"/>
      <c r="Q100" s="13"/>
      <c r="R100" s="13"/>
      <c r="S100" s="206"/>
      <c r="T100" s="14"/>
      <c r="U100" s="13"/>
      <c r="V100" s="13"/>
      <c r="W100" s="13"/>
      <c r="X100" s="13"/>
      <c r="Y100" s="13"/>
      <c r="Z100" s="13"/>
      <c r="AA100" s="13"/>
      <c r="AB100" s="13"/>
      <c r="AC100" s="206"/>
      <c r="AD100" s="14"/>
      <c r="AE100" s="12"/>
      <c r="AF100" s="13"/>
      <c r="AG100" s="13"/>
      <c r="AH100" s="13"/>
      <c r="AI100" s="13"/>
      <c r="AJ100" s="13"/>
      <c r="AK100" s="15"/>
      <c r="AL100" s="113"/>
      <c r="AM100" s="14"/>
      <c r="AN100" s="113"/>
      <c r="AO100" s="14"/>
      <c r="AP100" s="105"/>
      <c r="AQ100" s="109"/>
    </row>
    <row r="101" spans="3:43" x14ac:dyDescent="0.25">
      <c r="C101" s="12"/>
      <c r="D101" s="13"/>
      <c r="E101" s="13"/>
      <c r="F101" s="13"/>
      <c r="G101" s="13"/>
      <c r="H101" s="13"/>
      <c r="I101" s="13"/>
      <c r="J101" s="13"/>
      <c r="K101" s="13"/>
      <c r="L101" s="13"/>
      <c r="M101" s="13"/>
      <c r="N101" s="13"/>
      <c r="O101" s="13"/>
      <c r="P101" s="13"/>
      <c r="Q101" s="13"/>
      <c r="R101" s="13"/>
      <c r="S101" s="206"/>
      <c r="T101" s="14"/>
      <c r="U101" s="13"/>
      <c r="V101" s="13"/>
      <c r="W101" s="13"/>
      <c r="X101" s="13"/>
      <c r="Y101" s="13"/>
      <c r="Z101" s="13"/>
      <c r="AA101" s="13"/>
      <c r="AB101" s="13"/>
      <c r="AC101" s="206"/>
      <c r="AD101" s="14"/>
      <c r="AE101" s="12"/>
      <c r="AF101" s="13"/>
      <c r="AG101" s="13"/>
      <c r="AH101" s="13"/>
      <c r="AI101" s="13"/>
      <c r="AJ101" s="13"/>
      <c r="AK101" s="15"/>
      <c r="AL101" s="113"/>
      <c r="AM101" s="14"/>
      <c r="AN101" s="113"/>
      <c r="AO101" s="14"/>
      <c r="AP101" s="105"/>
      <c r="AQ101" s="109"/>
    </row>
    <row r="102" spans="3:43" x14ac:dyDescent="0.25">
      <c r="C102" s="12"/>
      <c r="D102" s="13"/>
      <c r="E102" s="13"/>
      <c r="F102" s="13"/>
      <c r="G102" s="13"/>
      <c r="H102" s="13"/>
      <c r="I102" s="13"/>
      <c r="J102" s="13"/>
      <c r="K102" s="13"/>
      <c r="L102" s="13"/>
      <c r="M102" s="13"/>
      <c r="N102" s="13"/>
      <c r="O102" s="13"/>
      <c r="P102" s="13"/>
      <c r="Q102" s="13"/>
      <c r="R102" s="13"/>
      <c r="S102" s="206"/>
      <c r="T102" s="14"/>
      <c r="U102" s="13"/>
      <c r="V102" s="13"/>
      <c r="W102" s="13"/>
      <c r="X102" s="13"/>
      <c r="Y102" s="13"/>
      <c r="Z102" s="13"/>
      <c r="AA102" s="13"/>
      <c r="AB102" s="13"/>
      <c r="AC102" s="206"/>
      <c r="AD102" s="14"/>
      <c r="AE102" s="12"/>
      <c r="AF102" s="13"/>
      <c r="AG102" s="13"/>
      <c r="AH102" s="13"/>
      <c r="AI102" s="13"/>
      <c r="AJ102" s="13"/>
      <c r="AK102" s="15"/>
      <c r="AL102" s="113"/>
      <c r="AM102" s="14"/>
      <c r="AN102" s="113"/>
      <c r="AO102" s="14"/>
      <c r="AP102" s="105"/>
      <c r="AQ102" s="109"/>
    </row>
    <row r="103" spans="3:43" x14ac:dyDescent="0.25">
      <c r="C103" s="12"/>
      <c r="D103" s="13"/>
      <c r="E103" s="13"/>
      <c r="F103" s="13"/>
      <c r="G103" s="13"/>
      <c r="H103" s="13"/>
      <c r="I103" s="13"/>
      <c r="J103" s="13"/>
      <c r="K103" s="13"/>
      <c r="L103" s="13"/>
      <c r="M103" s="13"/>
      <c r="N103" s="13"/>
      <c r="O103" s="13"/>
      <c r="P103" s="13"/>
      <c r="Q103" s="13"/>
      <c r="R103" s="13"/>
      <c r="S103" s="206"/>
      <c r="T103" s="14"/>
      <c r="U103" s="13"/>
      <c r="V103" s="13"/>
      <c r="W103" s="13"/>
      <c r="X103" s="13"/>
      <c r="Y103" s="13"/>
      <c r="Z103" s="13"/>
      <c r="AA103" s="13"/>
      <c r="AB103" s="13"/>
      <c r="AC103" s="206"/>
      <c r="AD103" s="14"/>
      <c r="AE103" s="12"/>
      <c r="AF103" s="13"/>
      <c r="AG103" s="13"/>
      <c r="AH103" s="13"/>
      <c r="AI103" s="13"/>
      <c r="AJ103" s="13"/>
      <c r="AK103" s="15"/>
      <c r="AL103" s="113"/>
      <c r="AM103" s="14"/>
      <c r="AN103" s="113"/>
      <c r="AO103" s="14"/>
      <c r="AP103" s="105"/>
      <c r="AQ103" s="109"/>
    </row>
    <row r="104" spans="3:43" x14ac:dyDescent="0.25">
      <c r="C104" s="12"/>
      <c r="D104" s="13"/>
      <c r="E104" s="13"/>
      <c r="F104" s="13"/>
      <c r="G104" s="13"/>
      <c r="H104" s="13"/>
      <c r="I104" s="13"/>
      <c r="J104" s="13"/>
      <c r="K104" s="13"/>
      <c r="L104" s="13"/>
      <c r="M104" s="13"/>
      <c r="N104" s="13"/>
      <c r="O104" s="13"/>
      <c r="P104" s="13"/>
      <c r="Q104" s="13"/>
      <c r="R104" s="13"/>
      <c r="S104" s="206"/>
      <c r="T104" s="14"/>
      <c r="U104" s="13"/>
      <c r="V104" s="13"/>
      <c r="W104" s="13"/>
      <c r="X104" s="13"/>
      <c r="Y104" s="13"/>
      <c r="Z104" s="13"/>
      <c r="AA104" s="13"/>
      <c r="AB104" s="13"/>
      <c r="AC104" s="206"/>
      <c r="AD104" s="14"/>
      <c r="AE104" s="12"/>
      <c r="AF104" s="13"/>
      <c r="AG104" s="13"/>
      <c r="AH104" s="13"/>
      <c r="AI104" s="13"/>
      <c r="AJ104" s="13"/>
      <c r="AK104" s="15"/>
      <c r="AL104" s="113"/>
      <c r="AM104" s="14"/>
      <c r="AN104" s="113"/>
      <c r="AO104" s="14"/>
      <c r="AP104" s="105"/>
      <c r="AQ104" s="109"/>
    </row>
    <row r="105" spans="3:43" x14ac:dyDescent="0.25">
      <c r="C105" s="12"/>
      <c r="D105" s="13"/>
      <c r="E105" s="13"/>
      <c r="F105" s="13"/>
      <c r="G105" s="13"/>
      <c r="H105" s="13"/>
      <c r="I105" s="13"/>
      <c r="J105" s="13"/>
      <c r="K105" s="13"/>
      <c r="L105" s="13"/>
      <c r="M105" s="13"/>
      <c r="N105" s="13"/>
      <c r="O105" s="13"/>
      <c r="P105" s="13"/>
      <c r="Q105" s="13"/>
      <c r="R105" s="13"/>
      <c r="S105" s="206"/>
      <c r="T105" s="14"/>
      <c r="U105" s="13"/>
      <c r="V105" s="13"/>
      <c r="W105" s="13"/>
      <c r="X105" s="13"/>
      <c r="Y105" s="13"/>
      <c r="Z105" s="13"/>
      <c r="AA105" s="13"/>
      <c r="AB105" s="13"/>
      <c r="AC105" s="206"/>
      <c r="AD105" s="14"/>
      <c r="AE105" s="12"/>
      <c r="AF105" s="13"/>
      <c r="AG105" s="13"/>
      <c r="AH105" s="13"/>
      <c r="AI105" s="13"/>
      <c r="AJ105" s="13"/>
      <c r="AK105" s="15"/>
      <c r="AL105" s="113"/>
      <c r="AM105" s="14"/>
      <c r="AN105" s="113"/>
      <c r="AO105" s="14"/>
      <c r="AP105" s="105"/>
      <c r="AQ105" s="109"/>
    </row>
    <row r="106" spans="3:43" x14ac:dyDescent="0.25">
      <c r="C106" s="12"/>
      <c r="D106" s="13"/>
      <c r="E106" s="13"/>
      <c r="F106" s="13"/>
      <c r="G106" s="13"/>
      <c r="H106" s="13"/>
      <c r="I106" s="13"/>
      <c r="J106" s="13"/>
      <c r="K106" s="13"/>
      <c r="L106" s="13"/>
      <c r="M106" s="13"/>
      <c r="N106" s="13"/>
      <c r="O106" s="13"/>
      <c r="P106" s="13"/>
      <c r="Q106" s="13"/>
      <c r="R106" s="13"/>
      <c r="S106" s="206"/>
      <c r="T106" s="14"/>
      <c r="U106" s="13"/>
      <c r="V106" s="13"/>
      <c r="W106" s="13"/>
      <c r="X106" s="13"/>
      <c r="Y106" s="13"/>
      <c r="Z106" s="13"/>
      <c r="AA106" s="13"/>
      <c r="AB106" s="13"/>
      <c r="AC106" s="206"/>
      <c r="AD106" s="14"/>
      <c r="AE106" s="12"/>
      <c r="AF106" s="13"/>
      <c r="AG106" s="13"/>
      <c r="AH106" s="13"/>
      <c r="AI106" s="13"/>
      <c r="AJ106" s="13"/>
      <c r="AK106" s="15"/>
      <c r="AL106" s="113"/>
      <c r="AM106" s="14"/>
      <c r="AN106" s="113"/>
      <c r="AO106" s="14"/>
      <c r="AP106" s="105"/>
      <c r="AQ106" s="109"/>
    </row>
    <row r="107" spans="3:43" x14ac:dyDescent="0.25">
      <c r="C107" s="12"/>
      <c r="D107" s="13"/>
      <c r="E107" s="13"/>
      <c r="F107" s="13"/>
      <c r="G107" s="13"/>
      <c r="H107" s="13"/>
      <c r="I107" s="13"/>
      <c r="J107" s="13"/>
      <c r="K107" s="13"/>
      <c r="L107" s="13"/>
      <c r="M107" s="13"/>
      <c r="N107" s="13"/>
      <c r="O107" s="13"/>
      <c r="P107" s="13"/>
      <c r="Q107" s="13"/>
      <c r="R107" s="13"/>
      <c r="S107" s="206"/>
      <c r="T107" s="14"/>
      <c r="U107" s="13"/>
      <c r="V107" s="13"/>
      <c r="W107" s="13"/>
      <c r="X107" s="13"/>
      <c r="Y107" s="13"/>
      <c r="Z107" s="13"/>
      <c r="AA107" s="13"/>
      <c r="AB107" s="13"/>
      <c r="AC107" s="206"/>
      <c r="AD107" s="14"/>
      <c r="AE107" s="12"/>
      <c r="AF107" s="13"/>
      <c r="AG107" s="13"/>
      <c r="AH107" s="13"/>
      <c r="AI107" s="13"/>
      <c r="AJ107" s="13"/>
      <c r="AK107" s="15"/>
      <c r="AL107" s="113"/>
      <c r="AM107" s="14"/>
      <c r="AN107" s="113"/>
      <c r="AO107" s="14"/>
      <c r="AP107" s="105"/>
      <c r="AQ107" s="109"/>
    </row>
    <row r="108" spans="3:43" x14ac:dyDescent="0.25">
      <c r="C108" s="12"/>
      <c r="D108" s="13"/>
      <c r="E108" s="13"/>
      <c r="F108" s="13"/>
      <c r="G108" s="13"/>
      <c r="H108" s="13"/>
      <c r="I108" s="13"/>
      <c r="J108" s="13"/>
      <c r="K108" s="13"/>
      <c r="L108" s="13"/>
      <c r="M108" s="13"/>
      <c r="N108" s="13"/>
      <c r="O108" s="13"/>
      <c r="P108" s="13"/>
      <c r="Q108" s="13"/>
      <c r="R108" s="13"/>
      <c r="S108" s="206"/>
      <c r="T108" s="14"/>
      <c r="U108" s="13"/>
      <c r="V108" s="13"/>
      <c r="W108" s="13"/>
      <c r="X108" s="13"/>
      <c r="Y108" s="13"/>
      <c r="Z108" s="13"/>
      <c r="AA108" s="13"/>
      <c r="AB108" s="13"/>
      <c r="AC108" s="206"/>
      <c r="AD108" s="14"/>
      <c r="AE108" s="12"/>
      <c r="AF108" s="13"/>
      <c r="AG108" s="13"/>
      <c r="AH108" s="13"/>
      <c r="AI108" s="13"/>
      <c r="AJ108" s="13"/>
      <c r="AK108" s="15"/>
      <c r="AL108" s="113"/>
      <c r="AM108" s="14"/>
      <c r="AN108" s="113"/>
      <c r="AO108" s="14"/>
      <c r="AP108" s="105"/>
      <c r="AQ108" s="109"/>
    </row>
    <row r="109" spans="3:43" x14ac:dyDescent="0.25">
      <c r="C109" s="12"/>
      <c r="D109" s="13"/>
      <c r="E109" s="13"/>
      <c r="F109" s="13"/>
      <c r="G109" s="13"/>
      <c r="H109" s="13"/>
      <c r="I109" s="13"/>
      <c r="J109" s="13"/>
      <c r="K109" s="13"/>
      <c r="L109" s="13"/>
      <c r="M109" s="13"/>
      <c r="N109" s="13"/>
      <c r="O109" s="13"/>
      <c r="P109" s="13"/>
      <c r="Q109" s="13"/>
      <c r="R109" s="13"/>
      <c r="S109" s="206"/>
      <c r="T109" s="14"/>
      <c r="U109" s="13"/>
      <c r="V109" s="13"/>
      <c r="W109" s="13"/>
      <c r="X109" s="13"/>
      <c r="Y109" s="13"/>
      <c r="Z109" s="13"/>
      <c r="AA109" s="13"/>
      <c r="AB109" s="13"/>
      <c r="AC109" s="206"/>
      <c r="AD109" s="14"/>
      <c r="AE109" s="12"/>
      <c r="AF109" s="13"/>
      <c r="AG109" s="13"/>
      <c r="AH109" s="13"/>
      <c r="AI109" s="13"/>
      <c r="AJ109" s="13"/>
      <c r="AK109" s="15"/>
      <c r="AL109" s="113"/>
      <c r="AM109" s="14"/>
      <c r="AN109" s="113"/>
      <c r="AO109" s="14"/>
      <c r="AP109" s="105"/>
      <c r="AQ109" s="109"/>
    </row>
    <row r="110" spans="3:43" x14ac:dyDescent="0.25">
      <c r="C110" s="12"/>
      <c r="D110" s="13"/>
      <c r="E110" s="13"/>
      <c r="F110" s="13"/>
      <c r="G110" s="13"/>
      <c r="H110" s="13"/>
      <c r="I110" s="13"/>
      <c r="J110" s="13"/>
      <c r="K110" s="13"/>
      <c r="L110" s="13"/>
      <c r="M110" s="13"/>
      <c r="N110" s="13"/>
      <c r="O110" s="13"/>
      <c r="P110" s="13"/>
      <c r="Q110" s="13"/>
      <c r="R110" s="13"/>
      <c r="S110" s="206"/>
      <c r="T110" s="14"/>
      <c r="U110" s="13"/>
      <c r="V110" s="13"/>
      <c r="W110" s="13"/>
      <c r="X110" s="13"/>
      <c r="Y110" s="13"/>
      <c r="Z110" s="13"/>
      <c r="AA110" s="13"/>
      <c r="AB110" s="13"/>
      <c r="AC110" s="206"/>
      <c r="AD110" s="14"/>
      <c r="AE110" s="12"/>
      <c r="AF110" s="13"/>
      <c r="AG110" s="13"/>
      <c r="AH110" s="13"/>
      <c r="AI110" s="13"/>
      <c r="AJ110" s="13"/>
      <c r="AK110" s="15"/>
      <c r="AL110" s="113"/>
      <c r="AM110" s="14"/>
      <c r="AN110" s="113"/>
      <c r="AO110" s="14"/>
      <c r="AP110" s="105"/>
      <c r="AQ110" s="109"/>
    </row>
    <row r="111" spans="3:43" x14ac:dyDescent="0.25">
      <c r="C111" s="12"/>
      <c r="D111" s="13"/>
      <c r="E111" s="13"/>
      <c r="F111" s="13"/>
      <c r="G111" s="13"/>
      <c r="H111" s="13"/>
      <c r="I111" s="13"/>
      <c r="J111" s="13"/>
      <c r="K111" s="13"/>
      <c r="L111" s="13"/>
      <c r="M111" s="13"/>
      <c r="N111" s="13"/>
      <c r="O111" s="13"/>
      <c r="P111" s="13"/>
      <c r="Q111" s="13"/>
      <c r="R111" s="13"/>
      <c r="S111" s="206"/>
      <c r="T111" s="14"/>
      <c r="U111" s="13"/>
      <c r="V111" s="13"/>
      <c r="W111" s="13"/>
      <c r="X111" s="13"/>
      <c r="Y111" s="13"/>
      <c r="Z111" s="13"/>
      <c r="AA111" s="13"/>
      <c r="AB111" s="13"/>
      <c r="AC111" s="206"/>
      <c r="AD111" s="14"/>
      <c r="AE111" s="12"/>
      <c r="AF111" s="13"/>
      <c r="AG111" s="13"/>
      <c r="AH111" s="13"/>
      <c r="AI111" s="13"/>
      <c r="AJ111" s="13"/>
      <c r="AK111" s="15"/>
      <c r="AL111" s="113"/>
      <c r="AM111" s="14"/>
      <c r="AN111" s="113"/>
      <c r="AO111" s="14"/>
      <c r="AP111" s="105"/>
      <c r="AQ111" s="109"/>
    </row>
    <row r="112" spans="3:43" x14ac:dyDescent="0.25">
      <c r="C112" s="12"/>
      <c r="D112" s="13"/>
      <c r="E112" s="13"/>
      <c r="F112" s="13"/>
      <c r="G112" s="13"/>
      <c r="H112" s="13"/>
      <c r="I112" s="13"/>
      <c r="J112" s="13"/>
      <c r="K112" s="13"/>
      <c r="L112" s="13"/>
      <c r="M112" s="13"/>
      <c r="N112" s="13"/>
      <c r="O112" s="13"/>
      <c r="P112" s="13"/>
      <c r="Q112" s="13"/>
      <c r="R112" s="13"/>
      <c r="S112" s="206"/>
      <c r="T112" s="14"/>
      <c r="U112" s="13"/>
      <c r="V112" s="13"/>
      <c r="W112" s="13"/>
      <c r="X112" s="13"/>
      <c r="Y112" s="13"/>
      <c r="Z112" s="13"/>
      <c r="AA112" s="13"/>
      <c r="AB112" s="13"/>
      <c r="AC112" s="206"/>
      <c r="AD112" s="14"/>
      <c r="AE112" s="12"/>
      <c r="AF112" s="13"/>
      <c r="AG112" s="13"/>
      <c r="AH112" s="13"/>
      <c r="AI112" s="13"/>
      <c r="AJ112" s="13"/>
      <c r="AK112" s="15"/>
      <c r="AL112" s="113"/>
      <c r="AM112" s="14"/>
      <c r="AN112" s="113"/>
      <c r="AO112" s="14"/>
      <c r="AP112" s="105"/>
      <c r="AQ112" s="109"/>
    </row>
    <row r="113" spans="3:43" x14ac:dyDescent="0.25">
      <c r="C113" s="12"/>
      <c r="D113" s="13"/>
      <c r="E113" s="13"/>
      <c r="F113" s="13"/>
      <c r="G113" s="13"/>
      <c r="H113" s="13"/>
      <c r="I113" s="13"/>
      <c r="J113" s="13"/>
      <c r="K113" s="13"/>
      <c r="L113" s="13"/>
      <c r="M113" s="13"/>
      <c r="N113" s="13"/>
      <c r="O113" s="13"/>
      <c r="P113" s="13"/>
      <c r="Q113" s="13"/>
      <c r="R113" s="13"/>
      <c r="S113" s="206"/>
      <c r="T113" s="14"/>
      <c r="U113" s="13"/>
      <c r="V113" s="13"/>
      <c r="W113" s="13"/>
      <c r="X113" s="13"/>
      <c r="Y113" s="13"/>
      <c r="Z113" s="13"/>
      <c r="AA113" s="13"/>
      <c r="AB113" s="13"/>
      <c r="AC113" s="206"/>
      <c r="AD113" s="14"/>
      <c r="AE113" s="12"/>
      <c r="AF113" s="13"/>
      <c r="AG113" s="13"/>
      <c r="AH113" s="13"/>
      <c r="AI113" s="13"/>
      <c r="AJ113" s="13"/>
      <c r="AK113" s="15"/>
      <c r="AL113" s="113"/>
      <c r="AM113" s="14"/>
      <c r="AN113" s="113"/>
      <c r="AO113" s="14"/>
      <c r="AP113" s="105"/>
      <c r="AQ113" s="109"/>
    </row>
    <row r="114" spans="3:43" x14ac:dyDescent="0.25">
      <c r="C114" s="12"/>
      <c r="D114" s="13"/>
      <c r="E114" s="13"/>
      <c r="F114" s="13"/>
      <c r="G114" s="13"/>
      <c r="H114" s="13"/>
      <c r="I114" s="13"/>
      <c r="J114" s="13"/>
      <c r="K114" s="13"/>
      <c r="L114" s="13"/>
      <c r="M114" s="13"/>
      <c r="N114" s="13"/>
      <c r="O114" s="13"/>
      <c r="P114" s="13"/>
      <c r="Q114" s="13"/>
      <c r="R114" s="13"/>
      <c r="S114" s="206"/>
      <c r="T114" s="14"/>
      <c r="U114" s="13"/>
      <c r="V114" s="13"/>
      <c r="W114" s="13"/>
      <c r="X114" s="13"/>
      <c r="Y114" s="13"/>
      <c r="Z114" s="13"/>
      <c r="AA114" s="13"/>
      <c r="AB114" s="13"/>
      <c r="AC114" s="206"/>
      <c r="AD114" s="14"/>
      <c r="AE114" s="12"/>
      <c r="AF114" s="13"/>
      <c r="AG114" s="13"/>
      <c r="AH114" s="13"/>
      <c r="AI114" s="13"/>
      <c r="AJ114" s="13"/>
      <c r="AK114" s="15"/>
      <c r="AL114" s="113"/>
      <c r="AM114" s="14"/>
      <c r="AN114" s="113"/>
      <c r="AO114" s="14"/>
      <c r="AP114" s="105"/>
      <c r="AQ114" s="109"/>
    </row>
    <row r="115" spans="3:43" x14ac:dyDescent="0.25">
      <c r="C115" s="12"/>
      <c r="D115" s="13"/>
      <c r="E115" s="13"/>
      <c r="F115" s="13"/>
      <c r="G115" s="13"/>
      <c r="H115" s="13"/>
      <c r="I115" s="13"/>
      <c r="J115" s="13"/>
      <c r="K115" s="13"/>
      <c r="L115" s="13"/>
      <c r="M115" s="13"/>
      <c r="N115" s="13"/>
      <c r="O115" s="13"/>
      <c r="P115" s="13"/>
      <c r="Q115" s="13"/>
      <c r="R115" s="13"/>
      <c r="S115" s="206"/>
      <c r="T115" s="14"/>
      <c r="U115" s="13"/>
      <c r="V115" s="13"/>
      <c r="W115" s="13"/>
      <c r="X115" s="13"/>
      <c r="Y115" s="13"/>
      <c r="Z115" s="13"/>
      <c r="AA115" s="13"/>
      <c r="AB115" s="13"/>
      <c r="AC115" s="206"/>
      <c r="AD115" s="14"/>
      <c r="AE115" s="12"/>
      <c r="AF115" s="13"/>
      <c r="AG115" s="13"/>
      <c r="AH115" s="13"/>
      <c r="AI115" s="13"/>
      <c r="AJ115" s="13"/>
      <c r="AK115" s="15"/>
      <c r="AL115" s="113"/>
      <c r="AM115" s="14"/>
      <c r="AN115" s="113"/>
      <c r="AO115" s="14"/>
      <c r="AP115" s="105"/>
      <c r="AQ115" s="109"/>
    </row>
    <row r="116" spans="3:43" x14ac:dyDescent="0.25">
      <c r="C116" s="12"/>
      <c r="D116" s="13"/>
      <c r="E116" s="13"/>
      <c r="F116" s="13"/>
      <c r="G116" s="13"/>
      <c r="H116" s="13"/>
      <c r="I116" s="13"/>
      <c r="J116" s="13"/>
      <c r="K116" s="13"/>
      <c r="L116" s="13"/>
      <c r="M116" s="13"/>
      <c r="N116" s="13"/>
      <c r="O116" s="13"/>
      <c r="P116" s="13"/>
      <c r="Q116" s="13"/>
      <c r="R116" s="13"/>
      <c r="S116" s="206"/>
      <c r="T116" s="14"/>
      <c r="U116" s="13"/>
      <c r="V116" s="13"/>
      <c r="W116" s="13"/>
      <c r="X116" s="13"/>
      <c r="Y116" s="13"/>
      <c r="Z116" s="13"/>
      <c r="AA116" s="13"/>
      <c r="AB116" s="13"/>
      <c r="AC116" s="206"/>
      <c r="AD116" s="14"/>
      <c r="AE116" s="12"/>
      <c r="AF116" s="13"/>
      <c r="AG116" s="13"/>
      <c r="AH116" s="13"/>
      <c r="AI116" s="13"/>
      <c r="AJ116" s="13"/>
      <c r="AK116" s="15"/>
      <c r="AL116" s="113"/>
      <c r="AM116" s="14"/>
      <c r="AN116" s="113"/>
      <c r="AO116" s="14"/>
      <c r="AP116" s="105"/>
      <c r="AQ116" s="109"/>
    </row>
    <row r="117" spans="3:43" x14ac:dyDescent="0.25">
      <c r="AL117" s="113"/>
      <c r="AM117" s="14"/>
      <c r="AN117" s="113"/>
      <c r="AO117" s="14"/>
      <c r="AP117" s="105"/>
      <c r="AQ117" s="109"/>
    </row>
    <row r="118" spans="3:43" x14ac:dyDescent="0.25">
      <c r="AL118" s="113"/>
      <c r="AM118" s="14"/>
      <c r="AN118" s="113"/>
      <c r="AO118" s="14"/>
      <c r="AP118" s="105"/>
      <c r="AQ118" s="109"/>
    </row>
    <row r="119" spans="3:43" x14ac:dyDescent="0.25">
      <c r="AL119" s="113"/>
      <c r="AM119" s="14"/>
      <c r="AN119" s="113"/>
      <c r="AO119" s="14"/>
      <c r="AP119" s="105"/>
      <c r="AQ119" s="109"/>
    </row>
    <row r="120" spans="3:43" x14ac:dyDescent="0.25">
      <c r="AL120" s="113"/>
      <c r="AM120" s="14"/>
      <c r="AN120" s="113"/>
      <c r="AO120" s="14"/>
      <c r="AP120" s="105"/>
      <c r="AQ120" s="109"/>
    </row>
    <row r="121" spans="3:43" x14ac:dyDescent="0.25">
      <c r="AL121" s="113"/>
      <c r="AM121" s="14"/>
      <c r="AN121" s="113"/>
      <c r="AO121" s="14"/>
      <c r="AP121" s="105"/>
      <c r="AQ121" s="109"/>
    </row>
    <row r="122" spans="3:43" x14ac:dyDescent="0.25">
      <c r="AL122" s="113"/>
      <c r="AM122" s="14"/>
      <c r="AN122" s="113"/>
      <c r="AO122" s="14"/>
      <c r="AP122" s="105"/>
      <c r="AQ122" s="109"/>
    </row>
    <row r="123" spans="3:43" x14ac:dyDescent="0.25">
      <c r="AL123" s="113"/>
      <c r="AM123" s="14"/>
      <c r="AN123" s="113"/>
      <c r="AO123" s="14"/>
      <c r="AP123" s="105"/>
      <c r="AQ123" s="109"/>
    </row>
    <row r="124" spans="3:43" x14ac:dyDescent="0.25">
      <c r="AL124" s="113"/>
      <c r="AM124" s="14"/>
      <c r="AN124" s="113"/>
      <c r="AO124" s="14"/>
      <c r="AP124" s="105"/>
      <c r="AQ124" s="109"/>
    </row>
    <row r="125" spans="3:43" x14ac:dyDescent="0.25">
      <c r="AL125" s="113"/>
      <c r="AM125" s="14"/>
      <c r="AN125" s="113"/>
      <c r="AO125" s="14"/>
      <c r="AP125" s="105"/>
      <c r="AQ125" s="109"/>
    </row>
    <row r="126" spans="3:43" x14ac:dyDescent="0.25">
      <c r="AL126" s="113"/>
      <c r="AM126" s="14"/>
      <c r="AN126" s="113"/>
      <c r="AO126" s="14"/>
      <c r="AP126" s="105"/>
      <c r="AQ126" s="109"/>
    </row>
    <row r="127" spans="3:43" x14ac:dyDescent="0.25">
      <c r="AL127" s="113"/>
      <c r="AM127" s="14"/>
      <c r="AN127" s="113"/>
      <c r="AO127" s="14"/>
      <c r="AP127" s="105"/>
      <c r="AQ127" s="109"/>
    </row>
    <row r="128" spans="3:43" x14ac:dyDescent="0.25">
      <c r="AL128" s="113"/>
      <c r="AM128" s="14"/>
      <c r="AN128" s="113"/>
      <c r="AO128" s="14"/>
      <c r="AP128" s="105"/>
      <c r="AQ128" s="109"/>
    </row>
    <row r="129" spans="38:43" x14ac:dyDescent="0.25">
      <c r="AL129" s="113"/>
      <c r="AM129" s="14"/>
      <c r="AN129" s="113"/>
      <c r="AO129" s="14"/>
      <c r="AP129" s="105"/>
      <c r="AQ129" s="109"/>
    </row>
    <row r="130" spans="38:43" x14ac:dyDescent="0.25">
      <c r="AL130" s="111"/>
      <c r="AM130" s="112"/>
      <c r="AN130" s="123"/>
      <c r="AO130" s="124"/>
      <c r="AP130" s="110"/>
      <c r="AQ130" s="112"/>
    </row>
    <row r="131" spans="38:43" x14ac:dyDescent="0.25">
      <c r="AN131" s="125"/>
      <c r="AO131" s="126"/>
    </row>
    <row r="132" spans="38:43" x14ac:dyDescent="0.25">
      <c r="AN132" s="125"/>
      <c r="AO132" s="126"/>
    </row>
    <row r="133" spans="38:43" x14ac:dyDescent="0.25">
      <c r="AN133" s="125"/>
      <c r="AO133" s="126"/>
    </row>
    <row r="134" spans="38:43" x14ac:dyDescent="0.25">
      <c r="AN134" s="125"/>
      <c r="AO134" s="126"/>
    </row>
    <row r="135" spans="38:43" x14ac:dyDescent="0.25">
      <c r="AN135" s="125"/>
      <c r="AO135" s="126"/>
    </row>
    <row r="136" spans="38:43" x14ac:dyDescent="0.25">
      <c r="AN136" s="125"/>
      <c r="AO136" s="126"/>
    </row>
    <row r="137" spans="38:43" x14ac:dyDescent="0.25">
      <c r="AN137" s="125"/>
      <c r="AO137" s="126"/>
    </row>
    <row r="138" spans="38:43" x14ac:dyDescent="0.25">
      <c r="AN138" s="125"/>
      <c r="AO138" s="126"/>
    </row>
    <row r="139" spans="38:43" x14ac:dyDescent="0.25">
      <c r="AN139" s="125"/>
      <c r="AO139" s="126"/>
    </row>
    <row r="140" spans="38:43" x14ac:dyDescent="0.25">
      <c r="AN140" s="125"/>
      <c r="AO140" s="126"/>
    </row>
    <row r="141" spans="38:43" x14ac:dyDescent="0.25">
      <c r="AN141" s="125"/>
      <c r="AO141" s="126"/>
    </row>
    <row r="142" spans="38:43" x14ac:dyDescent="0.25">
      <c r="AN142" s="125"/>
      <c r="AO142" s="126"/>
    </row>
    <row r="143" spans="38:43" x14ac:dyDescent="0.25">
      <c r="AN143" s="125"/>
      <c r="AO143" s="126"/>
    </row>
    <row r="144" spans="38:43" x14ac:dyDescent="0.25">
      <c r="AN144" s="125"/>
      <c r="AO144" s="126"/>
    </row>
    <row r="145" spans="40:41" x14ac:dyDescent="0.25">
      <c r="AN145" s="125"/>
      <c r="AO145" s="126"/>
    </row>
    <row r="146" spans="40:41" x14ac:dyDescent="0.25">
      <c r="AN146" s="125"/>
      <c r="AO146" s="126"/>
    </row>
    <row r="147" spans="40:41" x14ac:dyDescent="0.25">
      <c r="AN147" s="125"/>
      <c r="AO147" s="126"/>
    </row>
    <row r="148" spans="40:41" x14ac:dyDescent="0.25">
      <c r="AN148" s="125"/>
      <c r="AO148" s="126"/>
    </row>
    <row r="149" spans="40:41" x14ac:dyDescent="0.25">
      <c r="AN149" s="125"/>
      <c r="AO149" s="126"/>
    </row>
    <row r="150" spans="40:41" x14ac:dyDescent="0.25">
      <c r="AN150" s="125"/>
      <c r="AO150" s="126"/>
    </row>
    <row r="151" spans="40:41" x14ac:dyDescent="0.25">
      <c r="AN151" s="125"/>
      <c r="AO151" s="126"/>
    </row>
    <row r="152" spans="40:41" x14ac:dyDescent="0.25">
      <c r="AN152" s="125"/>
      <c r="AO152" s="126"/>
    </row>
    <row r="153" spans="40:41" x14ac:dyDescent="0.25">
      <c r="AN153" s="125"/>
      <c r="AO153" s="126"/>
    </row>
    <row r="154" spans="40:41" x14ac:dyDescent="0.25">
      <c r="AN154" s="125"/>
      <c r="AO154" s="126"/>
    </row>
    <row r="155" spans="40:41" x14ac:dyDescent="0.25">
      <c r="AN155" s="125"/>
      <c r="AO155" s="126"/>
    </row>
    <row r="156" spans="40:41" x14ac:dyDescent="0.25">
      <c r="AN156" s="125"/>
      <c r="AO156" s="126"/>
    </row>
    <row r="157" spans="40:41" x14ac:dyDescent="0.25">
      <c r="AN157" s="125"/>
      <c r="AO157" s="126"/>
    </row>
    <row r="158" spans="40:41" x14ac:dyDescent="0.25">
      <c r="AN158" s="125"/>
      <c r="AO158" s="126"/>
    </row>
    <row r="159" spans="40:41" x14ac:dyDescent="0.25">
      <c r="AN159" s="125"/>
      <c r="AO159" s="126"/>
    </row>
    <row r="160" spans="40:41" x14ac:dyDescent="0.25">
      <c r="AN160" s="125"/>
      <c r="AO160" s="126"/>
    </row>
    <row r="161" spans="40:41" x14ac:dyDescent="0.25">
      <c r="AN161" s="125"/>
      <c r="AO161" s="126"/>
    </row>
    <row r="162" spans="40:41" x14ac:dyDescent="0.25">
      <c r="AN162" s="125"/>
      <c r="AO162" s="126"/>
    </row>
    <row r="163" spans="40:41" x14ac:dyDescent="0.25">
      <c r="AN163" s="125"/>
      <c r="AO163" s="126"/>
    </row>
    <row r="164" spans="40:41" x14ac:dyDescent="0.25">
      <c r="AN164" s="125"/>
      <c r="AO164" s="126"/>
    </row>
    <row r="165" spans="40:41" x14ac:dyDescent="0.25">
      <c r="AN165" s="125"/>
      <c r="AO165" s="126"/>
    </row>
    <row r="166" spans="40:41" x14ac:dyDescent="0.25">
      <c r="AN166" s="125"/>
      <c r="AO166" s="126"/>
    </row>
    <row r="167" spans="40:41" x14ac:dyDescent="0.25">
      <c r="AN167" s="125"/>
      <c r="AO167" s="126"/>
    </row>
    <row r="168" spans="40:41" x14ac:dyDescent="0.25">
      <c r="AN168" s="125"/>
      <c r="AO168" s="126"/>
    </row>
    <row r="169" spans="40:41" x14ac:dyDescent="0.25">
      <c r="AN169" s="125"/>
      <c r="AO169" s="126"/>
    </row>
    <row r="170" spans="40:41" x14ac:dyDescent="0.25">
      <c r="AN170" s="125"/>
      <c r="AO170" s="126"/>
    </row>
    <row r="171" spans="40:41" x14ac:dyDescent="0.25">
      <c r="AN171" s="125"/>
      <c r="AO171" s="126"/>
    </row>
    <row r="172" spans="40:41" x14ac:dyDescent="0.25">
      <c r="AN172" s="125"/>
      <c r="AO172" s="126"/>
    </row>
    <row r="173" spans="40:41" x14ac:dyDescent="0.25">
      <c r="AN173" s="125"/>
      <c r="AO173" s="126"/>
    </row>
    <row r="174" spans="40:41" x14ac:dyDescent="0.25">
      <c r="AN174" s="125"/>
      <c r="AO174" s="126"/>
    </row>
    <row r="175" spans="40:41" x14ac:dyDescent="0.25">
      <c r="AN175" s="125"/>
      <c r="AO175" s="126"/>
    </row>
    <row r="176" spans="40:41" x14ac:dyDescent="0.25">
      <c r="AN176" s="125"/>
      <c r="AO176" s="126"/>
    </row>
    <row r="177" spans="40:41" x14ac:dyDescent="0.25">
      <c r="AN177" s="125"/>
      <c r="AO177" s="126"/>
    </row>
    <row r="178" spans="40:41" x14ac:dyDescent="0.25">
      <c r="AN178" s="125"/>
      <c r="AO178" s="126"/>
    </row>
    <row r="179" spans="40:41" x14ac:dyDescent="0.25">
      <c r="AN179" s="125"/>
      <c r="AO179" s="126"/>
    </row>
    <row r="180" spans="40:41" x14ac:dyDescent="0.25">
      <c r="AN180" s="125"/>
      <c r="AO180" s="126"/>
    </row>
    <row r="181" spans="40:41" x14ac:dyDescent="0.25">
      <c r="AN181" s="125"/>
      <c r="AO181" s="126"/>
    </row>
    <row r="182" spans="40:41" x14ac:dyDescent="0.25">
      <c r="AN182" s="125"/>
      <c r="AO182" s="126"/>
    </row>
    <row r="183" spans="40:41" x14ac:dyDescent="0.25">
      <c r="AN183" s="125"/>
      <c r="AO183" s="126"/>
    </row>
    <row r="184" spans="40:41" x14ac:dyDescent="0.25">
      <c r="AN184" s="125"/>
      <c r="AO184" s="126"/>
    </row>
    <row r="185" spans="40:41" x14ac:dyDescent="0.25">
      <c r="AN185" s="125"/>
      <c r="AO185" s="126"/>
    </row>
    <row r="186" spans="40:41" x14ac:dyDescent="0.25">
      <c r="AN186" s="125"/>
      <c r="AO186" s="126"/>
    </row>
  </sheetData>
  <mergeCells count="7">
    <mergeCell ref="AL1:AO1"/>
    <mergeCell ref="C1:G1"/>
    <mergeCell ref="H1:K1"/>
    <mergeCell ref="L1:T1"/>
    <mergeCell ref="U1:V1"/>
    <mergeCell ref="AE1:AK1"/>
    <mergeCell ref="W1:AD1"/>
  </mergeCells>
  <hyperlinks>
    <hyperlink ref="A1" location="Contents!A1" display="CONTENTS"/>
    <hyperlink ref="B4" r:id="rId1"/>
    <hyperlink ref="B5" r:id="rId2"/>
    <hyperlink ref="B8" r:id="rId3"/>
    <hyperlink ref="A2" r:id="rId4"/>
    <hyperlink ref="B9" r:id="rId5"/>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81"/>
  <sheetViews>
    <sheetView workbookViewId="0">
      <pane xSplit="2" ySplit="2" topLeftCell="N38" activePane="bottomRight" state="frozen"/>
      <selection pane="topRight" activeCell="C1" sqref="C1"/>
      <selection pane="bottomLeft" activeCell="A3" sqref="A3"/>
      <selection pane="bottomRight"/>
    </sheetView>
  </sheetViews>
  <sheetFormatPr defaultRowHeight="15" x14ac:dyDescent="0.25"/>
  <cols>
    <col min="1" max="1" width="24.42578125" style="51" customWidth="1"/>
    <col min="2" max="2" width="47.85546875" customWidth="1"/>
    <col min="3" max="3" width="12.85546875" customWidth="1"/>
    <col min="4" max="6" width="9.85546875" customWidth="1"/>
    <col min="7" max="7" width="11.85546875" customWidth="1"/>
    <col min="8" max="8" width="11.42578125" customWidth="1"/>
    <col min="9" max="15" width="10.140625" bestFit="1" customWidth="1"/>
    <col min="16" max="16" width="11" customWidth="1"/>
    <col min="17" max="17" width="10.7109375" customWidth="1"/>
    <col min="18" max="18" width="11" customWidth="1"/>
    <col min="19" max="19" width="10.85546875" customWidth="1"/>
    <col min="20" max="20" width="13.28515625" customWidth="1"/>
    <col min="21" max="21" width="11" customWidth="1"/>
    <col min="22" max="22" width="12.140625" customWidth="1"/>
    <col min="36" max="36" width="11.7109375" customWidth="1"/>
    <col min="37" max="37" width="10.42578125" customWidth="1"/>
    <col min="38" max="38" width="11.140625" customWidth="1"/>
  </cols>
  <sheetData>
    <row r="1" spans="1:52" s="50" customFormat="1" ht="35.25" customHeight="1" thickBot="1" x14ac:dyDescent="0.3">
      <c r="A1" s="48" t="s">
        <v>72</v>
      </c>
      <c r="B1" s="49" t="s">
        <v>95</v>
      </c>
    </row>
    <row r="2" spans="1:52" s="1" customFormat="1" ht="21" thickTop="1" thickBot="1" x14ac:dyDescent="0.35">
      <c r="A2" s="76"/>
      <c r="B2" s="66" t="s">
        <v>74</v>
      </c>
      <c r="C2" s="64" t="s">
        <v>75</v>
      </c>
      <c r="D2" s="65">
        <v>2003</v>
      </c>
      <c r="E2" s="65">
        <v>2004</v>
      </c>
      <c r="F2" s="65">
        <v>2005</v>
      </c>
      <c r="G2" s="65">
        <v>2006</v>
      </c>
      <c r="H2" s="65">
        <v>2007</v>
      </c>
      <c r="I2" s="65">
        <v>2008</v>
      </c>
      <c r="J2" s="65">
        <v>2009</v>
      </c>
      <c r="K2" s="65">
        <v>2010</v>
      </c>
      <c r="L2" s="65">
        <v>2011</v>
      </c>
      <c r="M2" s="65">
        <v>2012</v>
      </c>
      <c r="N2" s="65">
        <v>2013</v>
      </c>
      <c r="O2" s="65">
        <v>2014</v>
      </c>
      <c r="P2" s="65">
        <v>2015</v>
      </c>
      <c r="Q2" s="67">
        <v>2016</v>
      </c>
      <c r="R2" s="67">
        <v>2017</v>
      </c>
      <c r="S2" s="65"/>
      <c r="T2" s="1" t="s">
        <v>224</v>
      </c>
    </row>
    <row r="3" spans="1:52" ht="15.75" thickTop="1" x14ac:dyDescent="0.25"/>
    <row r="4" spans="1:52" ht="20.25" thickBot="1" x14ac:dyDescent="0.35">
      <c r="A4" s="360" t="s">
        <v>216</v>
      </c>
      <c r="B4" s="1" t="s">
        <v>98</v>
      </c>
      <c r="S4" s="54"/>
    </row>
    <row r="5" spans="1:52" s="342" customFormat="1" ht="15.75" thickTop="1" x14ac:dyDescent="0.25">
      <c r="A5" s="360" t="s">
        <v>217</v>
      </c>
      <c r="B5" s="342" t="s">
        <v>94</v>
      </c>
      <c r="D5" s="384">
        <v>10355844</v>
      </c>
      <c r="E5" s="384">
        <v>10396421</v>
      </c>
      <c r="F5" s="384">
        <v>10445852</v>
      </c>
      <c r="G5" s="384">
        <v>10511382</v>
      </c>
      <c r="H5" s="384">
        <v>10584534</v>
      </c>
      <c r="I5" s="384">
        <v>10666866</v>
      </c>
      <c r="J5" s="384">
        <v>10753080</v>
      </c>
      <c r="K5" s="384">
        <v>10839905</v>
      </c>
      <c r="L5" s="384">
        <v>11000638</v>
      </c>
      <c r="M5" s="384">
        <v>11094850</v>
      </c>
      <c r="N5" s="384">
        <v>11161642</v>
      </c>
      <c r="O5" s="384">
        <v>11203992</v>
      </c>
      <c r="P5" s="384">
        <v>11208986</v>
      </c>
      <c r="Q5" s="384">
        <v>11311117</v>
      </c>
      <c r="R5" s="384">
        <v>11351727</v>
      </c>
      <c r="S5" s="384"/>
      <c r="T5" s="626" t="s">
        <v>410</v>
      </c>
      <c r="U5" s="626"/>
      <c r="V5" s="626"/>
      <c r="W5" s="626"/>
      <c r="X5" s="626"/>
      <c r="Y5" s="626"/>
      <c r="Z5" s="626"/>
      <c r="AA5" s="457"/>
    </row>
    <row r="6" spans="1:52" s="344" customFormat="1" x14ac:dyDescent="0.25">
      <c r="A6" s="360" t="s">
        <v>237</v>
      </c>
      <c r="B6" s="344" t="s">
        <v>96</v>
      </c>
      <c r="D6" s="346">
        <v>106209</v>
      </c>
      <c r="E6" s="346">
        <v>101256</v>
      </c>
      <c r="F6" s="346">
        <v>102934</v>
      </c>
      <c r="G6" s="346">
        <v>100102</v>
      </c>
      <c r="H6" s="346">
        <v>101384</v>
      </c>
      <c r="I6" s="346">
        <v>103760</v>
      </c>
      <c r="J6" s="346">
        <v>103816</v>
      </c>
      <c r="K6" s="346">
        <v>105152</v>
      </c>
      <c r="L6" s="346">
        <v>104422</v>
      </c>
      <c r="M6" s="346">
        <v>109127</v>
      </c>
      <c r="N6" s="346">
        <v>109325</v>
      </c>
      <c r="O6" s="346">
        <v>104709</v>
      </c>
      <c r="P6" s="385">
        <v>110508</v>
      </c>
      <c r="S6" s="385"/>
      <c r="T6" s="618" t="s">
        <v>412</v>
      </c>
      <c r="U6" s="618"/>
      <c r="V6" s="618"/>
      <c r="W6" s="618"/>
      <c r="X6" s="618"/>
      <c r="Y6" s="618"/>
      <c r="Z6" s="618"/>
      <c r="AA6" s="618"/>
      <c r="AB6" s="618"/>
      <c r="AC6" s="618" t="s">
        <v>413</v>
      </c>
      <c r="AD6" s="618"/>
      <c r="AE6" s="618"/>
      <c r="AF6" s="618"/>
      <c r="AG6" s="618"/>
      <c r="AH6" s="618"/>
      <c r="AI6" s="618"/>
      <c r="AJ6" s="618"/>
      <c r="AK6" s="618"/>
      <c r="AL6" s="618"/>
      <c r="AM6" s="618"/>
      <c r="AN6" s="618" t="s">
        <v>221</v>
      </c>
      <c r="AO6" s="618"/>
      <c r="AP6" s="618"/>
      <c r="AQ6" s="618"/>
      <c r="AR6" s="618"/>
      <c r="AS6" s="618"/>
      <c r="AT6" s="618"/>
    </row>
    <row r="7" spans="1:52" s="344" customFormat="1" x14ac:dyDescent="0.25">
      <c r="A7" s="360" t="s">
        <v>73</v>
      </c>
      <c r="B7" s="344" t="s">
        <v>97</v>
      </c>
      <c r="D7" s="351">
        <f t="shared" ref="D7:O7" si="0">(D6/D5)*100000</f>
        <v>1025.594823560494</v>
      </c>
      <c r="E7" s="351">
        <f t="shared" si="0"/>
        <v>973.95055471493504</v>
      </c>
      <c r="F7" s="351">
        <f t="shared" si="0"/>
        <v>985.40549875682711</v>
      </c>
      <c r="G7" s="351">
        <f t="shared" si="0"/>
        <v>952.32006600083616</v>
      </c>
      <c r="H7" s="351">
        <f t="shared" si="0"/>
        <v>957.85038812289702</v>
      </c>
      <c r="I7" s="351">
        <f t="shared" si="0"/>
        <v>972.73182207407513</v>
      </c>
      <c r="J7" s="351">
        <f t="shared" si="0"/>
        <v>965.45361887012837</v>
      </c>
      <c r="K7" s="351">
        <f t="shared" si="0"/>
        <v>970.04540168940594</v>
      </c>
      <c r="L7" s="351">
        <f t="shared" si="0"/>
        <v>949.2358534114112</v>
      </c>
      <c r="M7" s="351">
        <f t="shared" si="0"/>
        <v>983.58247294916112</v>
      </c>
      <c r="N7" s="351">
        <f t="shared" si="0"/>
        <v>979.47058327081277</v>
      </c>
      <c r="O7" s="351">
        <f t="shared" si="0"/>
        <v>934.56867873522219</v>
      </c>
      <c r="P7" s="475">
        <f>(P6/P5)*100000</f>
        <v>985.88757270282963</v>
      </c>
      <c r="Q7" s="476"/>
      <c r="R7" s="476"/>
      <c r="S7" s="385"/>
      <c r="T7" s="451" t="s">
        <v>208</v>
      </c>
      <c r="V7" s="458"/>
      <c r="W7" s="458"/>
      <c r="X7" s="458"/>
      <c r="Y7" s="458"/>
      <c r="Z7" s="458"/>
      <c r="AA7" s="458"/>
      <c r="AB7" s="458"/>
      <c r="AC7" s="458"/>
      <c r="AD7" s="458"/>
      <c r="AE7" s="458"/>
      <c r="AF7" s="458"/>
      <c r="AG7" s="459"/>
      <c r="AH7" s="459"/>
      <c r="AI7" s="459"/>
      <c r="AJ7" s="459"/>
    </row>
    <row r="8" spans="1:52" s="344" customFormat="1" x14ac:dyDescent="0.25">
      <c r="A8" s="360"/>
      <c r="B8" s="460" t="s">
        <v>263</v>
      </c>
      <c r="C8" s="454"/>
      <c r="D8" s="440"/>
      <c r="E8" s="440"/>
      <c r="F8" s="440"/>
      <c r="G8" s="440"/>
      <c r="H8" s="440"/>
      <c r="I8" s="440"/>
      <c r="J8" s="440"/>
      <c r="K8" s="440"/>
      <c r="L8" s="440"/>
      <c r="M8" s="440"/>
      <c r="N8" s="440"/>
      <c r="O8" s="440"/>
      <c r="P8" s="441"/>
      <c r="Q8" s="454"/>
      <c r="R8" s="454"/>
      <c r="S8" s="441"/>
      <c r="T8" s="453"/>
      <c r="U8" s="454"/>
      <c r="V8" s="455"/>
      <c r="W8" s="455"/>
      <c r="X8" s="455"/>
      <c r="Y8" s="455"/>
      <c r="Z8" s="455"/>
      <c r="AA8" s="455"/>
      <c r="AB8" s="455"/>
      <c r="AC8" s="455"/>
      <c r="AD8" s="455"/>
      <c r="AE8" s="455"/>
      <c r="AF8" s="455"/>
      <c r="AG8" s="456"/>
      <c r="AH8" s="456"/>
      <c r="AI8" s="456"/>
      <c r="AJ8" s="456"/>
      <c r="AK8" s="454"/>
      <c r="AL8" s="454"/>
      <c r="AM8" s="454"/>
      <c r="AN8" s="454"/>
      <c r="AO8" s="454"/>
      <c r="AP8" s="454"/>
      <c r="AQ8" s="454"/>
      <c r="AR8" s="454"/>
      <c r="AS8" s="454"/>
      <c r="AT8" s="454"/>
      <c r="AU8" s="454"/>
      <c r="AV8" s="454"/>
    </row>
    <row r="9" spans="1:52" s="344" customFormat="1" x14ac:dyDescent="0.25">
      <c r="A9" s="71"/>
      <c r="B9" s="461" t="s">
        <v>204</v>
      </c>
      <c r="D9" s="346">
        <v>259</v>
      </c>
      <c r="E9" s="346">
        <v>349</v>
      </c>
      <c r="F9" s="346">
        <v>393</v>
      </c>
      <c r="G9" s="346">
        <v>429</v>
      </c>
      <c r="H9" s="346">
        <v>495</v>
      </c>
      <c r="I9" s="346">
        <v>704</v>
      </c>
      <c r="J9" s="346">
        <v>822</v>
      </c>
      <c r="K9" s="346">
        <v>953</v>
      </c>
      <c r="L9" s="346">
        <v>1133</v>
      </c>
      <c r="M9" s="346">
        <v>1432</v>
      </c>
      <c r="N9" s="346">
        <v>1807</v>
      </c>
      <c r="O9" s="346">
        <v>1926</v>
      </c>
      <c r="P9" s="385">
        <v>2022</v>
      </c>
      <c r="S9" s="385"/>
      <c r="T9" s="633" t="s">
        <v>225</v>
      </c>
      <c r="U9" s="633"/>
      <c r="V9" s="633"/>
      <c r="W9" s="633"/>
      <c r="X9" s="633"/>
      <c r="Y9" s="633"/>
      <c r="Z9" s="633"/>
      <c r="AA9" s="633"/>
    </row>
    <row r="10" spans="1:52" s="344" customFormat="1" x14ac:dyDescent="0.25">
      <c r="A10" s="71"/>
      <c r="B10" s="407" t="s">
        <v>206</v>
      </c>
      <c r="D10" s="347">
        <f>(D9/D5)*100000</f>
        <v>2.5010032982343109</v>
      </c>
      <c r="E10" s="347">
        <f t="shared" ref="E10:O10" si="1">(E9/E5)*100000</f>
        <v>3.3569244646787579</v>
      </c>
      <c r="F10" s="347">
        <f t="shared" si="1"/>
        <v>3.7622589330195377</v>
      </c>
      <c r="G10" s="347">
        <f t="shared" si="1"/>
        <v>4.0812901671730701</v>
      </c>
      <c r="H10" s="347">
        <f t="shared" si="1"/>
        <v>4.676634795636728</v>
      </c>
      <c r="I10" s="347">
        <f t="shared" si="1"/>
        <v>6.5998766648048264</v>
      </c>
      <c r="J10" s="347">
        <f t="shared" si="1"/>
        <v>7.6443214409266922</v>
      </c>
      <c r="K10" s="347">
        <f t="shared" si="1"/>
        <v>8.7915899631961718</v>
      </c>
      <c r="L10" s="347">
        <f t="shared" si="1"/>
        <v>10.299402634647191</v>
      </c>
      <c r="M10" s="347">
        <f t="shared" si="1"/>
        <v>12.906889232391604</v>
      </c>
      <c r="N10" s="347">
        <f t="shared" si="1"/>
        <v>16.189374287403233</v>
      </c>
      <c r="O10" s="347">
        <f t="shared" si="1"/>
        <v>17.190301456837883</v>
      </c>
      <c r="P10" s="347">
        <f>(P9/P5)*100000</f>
        <v>18.039098273474515</v>
      </c>
      <c r="S10" s="385"/>
      <c r="T10" s="633" t="s">
        <v>416</v>
      </c>
      <c r="U10" s="639"/>
    </row>
    <row r="11" spans="1:52" s="344" customFormat="1" x14ac:dyDescent="0.25">
      <c r="A11" s="71"/>
      <c r="B11" s="407" t="s">
        <v>207</v>
      </c>
      <c r="D11" s="349">
        <f>(D9/D6)</f>
        <v>2.4385880669246488E-3</v>
      </c>
      <c r="E11" s="349">
        <f t="shared" ref="E11:O11" si="2">(E9/E6)</f>
        <v>3.4467093308050882E-3</v>
      </c>
      <c r="F11" s="349">
        <f t="shared" si="2"/>
        <v>3.8179804534944723E-3</v>
      </c>
      <c r="G11" s="349">
        <f t="shared" si="2"/>
        <v>4.2856286587680563E-3</v>
      </c>
      <c r="H11" s="349">
        <f t="shared" si="2"/>
        <v>4.882427207448907E-3</v>
      </c>
      <c r="I11" s="349">
        <f t="shared" si="2"/>
        <v>6.7848882035466459E-3</v>
      </c>
      <c r="J11" s="349">
        <f t="shared" si="2"/>
        <v>7.917854665947445E-3</v>
      </c>
      <c r="K11" s="349">
        <f t="shared" si="2"/>
        <v>9.0630706025562995E-3</v>
      </c>
      <c r="L11" s="349">
        <f t="shared" si="2"/>
        <v>1.0850203980004214E-2</v>
      </c>
      <c r="M11" s="349">
        <f t="shared" si="2"/>
        <v>1.3122325364025401E-2</v>
      </c>
      <c r="N11" s="349">
        <f t="shared" si="2"/>
        <v>1.6528698833752572E-2</v>
      </c>
      <c r="O11" s="349">
        <f t="shared" si="2"/>
        <v>1.8393834340887604E-2</v>
      </c>
      <c r="P11" s="349">
        <f>(P9/P6)</f>
        <v>1.8297317841242264E-2</v>
      </c>
      <c r="S11" s="385"/>
      <c r="T11" s="633" t="s">
        <v>417</v>
      </c>
      <c r="U11" s="639"/>
    </row>
    <row r="12" spans="1:52" s="344" customFormat="1" x14ac:dyDescent="0.25">
      <c r="A12" s="71"/>
      <c r="B12" s="462" t="s">
        <v>264</v>
      </c>
      <c r="C12" s="454"/>
      <c r="D12" s="463"/>
      <c r="E12" s="463"/>
      <c r="F12" s="463"/>
      <c r="G12" s="463"/>
      <c r="H12" s="463"/>
      <c r="I12" s="463"/>
      <c r="J12" s="463"/>
      <c r="K12" s="463"/>
      <c r="L12" s="463"/>
      <c r="M12" s="463"/>
      <c r="N12" s="463"/>
      <c r="O12" s="463"/>
      <c r="P12" s="463"/>
      <c r="Q12" s="454"/>
      <c r="R12" s="454"/>
      <c r="S12" s="441"/>
      <c r="T12" s="454"/>
      <c r="U12" s="454"/>
      <c r="V12" s="454"/>
      <c r="W12" s="454"/>
      <c r="X12" s="454"/>
      <c r="Y12" s="454"/>
      <c r="Z12" s="454"/>
      <c r="AA12" s="454"/>
      <c r="AB12" s="454"/>
      <c r="AC12" s="454"/>
      <c r="AD12" s="454"/>
      <c r="AE12" s="454"/>
      <c r="AF12" s="454"/>
      <c r="AG12" s="454"/>
      <c r="AH12" s="454"/>
      <c r="AI12" s="454"/>
      <c r="AJ12" s="454"/>
      <c r="AK12" s="454"/>
      <c r="AL12" s="454"/>
      <c r="AM12" s="454"/>
      <c r="AN12" s="454"/>
      <c r="AO12" s="454"/>
      <c r="AP12" s="454"/>
      <c r="AQ12" s="454"/>
      <c r="AR12" s="454"/>
      <c r="AS12" s="454"/>
      <c r="AT12" s="454"/>
      <c r="AU12" s="454"/>
      <c r="AV12" s="454"/>
      <c r="AW12" s="454"/>
      <c r="AX12" s="454"/>
      <c r="AY12" s="454"/>
      <c r="AZ12" s="454"/>
    </row>
    <row r="13" spans="1:52" s="344" customFormat="1" x14ac:dyDescent="0.25">
      <c r="A13" s="71"/>
      <c r="B13" s="461" t="s">
        <v>212</v>
      </c>
      <c r="D13" s="346">
        <v>2055</v>
      </c>
      <c r="E13" s="346">
        <v>1986</v>
      </c>
      <c r="F13" s="346">
        <v>2028</v>
      </c>
      <c r="G13" s="346">
        <v>1934</v>
      </c>
      <c r="H13" s="346">
        <v>1856</v>
      </c>
      <c r="I13" s="346">
        <v>2000</v>
      </c>
      <c r="J13" s="346">
        <v>2013</v>
      </c>
      <c r="K13" s="346">
        <v>2003</v>
      </c>
      <c r="L13" s="346">
        <v>2084</v>
      </c>
      <c r="M13" s="346">
        <v>2023</v>
      </c>
      <c r="N13" s="346">
        <v>1893</v>
      </c>
      <c r="O13" s="346">
        <v>1896</v>
      </c>
      <c r="P13" s="346">
        <v>1863</v>
      </c>
      <c r="S13" s="385"/>
      <c r="T13" s="627" t="s">
        <v>414</v>
      </c>
      <c r="U13" s="627"/>
      <c r="V13" s="627"/>
      <c r="W13" s="627"/>
      <c r="X13" s="627"/>
      <c r="Y13" s="627"/>
    </row>
    <row r="14" spans="1:52" s="344" customFormat="1" x14ac:dyDescent="0.25">
      <c r="A14" s="71"/>
      <c r="B14" s="400" t="s">
        <v>213</v>
      </c>
      <c r="D14" s="351">
        <f>(D13/D5)*100000</f>
        <v>19.843867868229765</v>
      </c>
      <c r="E14" s="351">
        <f t="shared" ref="E14:N14" si="3">(E13/E5)*100000</f>
        <v>19.102727756022961</v>
      </c>
      <c r="F14" s="351">
        <f t="shared" si="3"/>
        <v>19.414404875734409</v>
      </c>
      <c r="G14" s="351">
        <f t="shared" si="3"/>
        <v>18.399102991404938</v>
      </c>
      <c r="H14" s="351">
        <f t="shared" si="3"/>
        <v>17.535018546872259</v>
      </c>
      <c r="I14" s="351">
        <f t="shared" si="3"/>
        <v>18.749649615922802</v>
      </c>
      <c r="J14" s="351">
        <f t="shared" si="3"/>
        <v>18.720217835262083</v>
      </c>
      <c r="K14" s="351">
        <f t="shared" si="3"/>
        <v>18.478021716979992</v>
      </c>
      <c r="L14" s="351">
        <f t="shared" si="3"/>
        <v>18.944355772819723</v>
      </c>
      <c r="M14" s="351">
        <f t="shared" si="3"/>
        <v>18.233684997994565</v>
      </c>
      <c r="N14" s="351">
        <f t="shared" si="3"/>
        <v>16.959870241313958</v>
      </c>
      <c r="O14" s="351">
        <f>(O13/O5)*100000</f>
        <v>16.922539751902715</v>
      </c>
      <c r="P14" s="351">
        <f>(P13/P5)*100000</f>
        <v>16.62059351309744</v>
      </c>
      <c r="Q14" s="476"/>
      <c r="R14" s="476"/>
      <c r="S14" s="385"/>
      <c r="T14" s="344" t="s">
        <v>415</v>
      </c>
    </row>
    <row r="15" spans="1:52" s="354" customFormat="1" x14ac:dyDescent="0.25">
      <c r="A15" s="71"/>
      <c r="B15" s="401" t="s">
        <v>214</v>
      </c>
      <c r="D15" s="408">
        <f>D13/D6</f>
        <v>1.9348642770386691E-2</v>
      </c>
      <c r="E15" s="408">
        <f t="shared" ref="E15:P15" si="4">E13/E6</f>
        <v>1.9613652524294856E-2</v>
      </c>
      <c r="F15" s="408">
        <f t="shared" si="4"/>
        <v>1.9701944935589796E-2</v>
      </c>
      <c r="G15" s="408">
        <f t="shared" si="4"/>
        <v>1.9320293300833149E-2</v>
      </c>
      <c r="H15" s="408">
        <f t="shared" si="4"/>
        <v>1.8306636155606407E-2</v>
      </c>
      <c r="I15" s="408">
        <f t="shared" si="4"/>
        <v>1.9275250578257519E-2</v>
      </c>
      <c r="J15" s="408">
        <f t="shared" si="4"/>
        <v>1.9390074747630423E-2</v>
      </c>
      <c r="K15" s="408">
        <f t="shared" si="4"/>
        <v>1.9048615337796712E-2</v>
      </c>
      <c r="L15" s="408">
        <f t="shared" si="4"/>
        <v>1.9957480224473769E-2</v>
      </c>
      <c r="M15" s="408">
        <f t="shared" si="4"/>
        <v>1.8538033667195104E-2</v>
      </c>
      <c r="N15" s="408">
        <f t="shared" si="4"/>
        <v>1.7315344157329066E-2</v>
      </c>
      <c r="O15" s="408">
        <f t="shared" si="4"/>
        <v>1.8107326017820818E-2</v>
      </c>
      <c r="P15" s="408">
        <f t="shared" si="4"/>
        <v>1.6858507981322619E-2</v>
      </c>
      <c r="S15" s="391"/>
      <c r="T15" s="354" t="s">
        <v>415</v>
      </c>
    </row>
    <row r="16" spans="1:52" x14ac:dyDescent="0.25">
      <c r="A16" s="71"/>
      <c r="C16" s="54"/>
      <c r="D16" s="54"/>
      <c r="E16" s="54"/>
      <c r="F16" s="54"/>
      <c r="G16" s="54"/>
      <c r="H16" s="54"/>
      <c r="I16" s="54"/>
      <c r="J16" s="54"/>
      <c r="K16" s="54"/>
      <c r="L16" s="54"/>
      <c r="M16" s="54"/>
      <c r="N16" s="54"/>
      <c r="O16" s="54"/>
      <c r="P16" s="54"/>
      <c r="S16" s="54"/>
    </row>
    <row r="17" spans="1:61" ht="20.25" thickBot="1" x14ac:dyDescent="0.35">
      <c r="A17" s="360" t="s">
        <v>216</v>
      </c>
      <c r="B17" s="1" t="s">
        <v>99</v>
      </c>
      <c r="S17" s="54"/>
      <c r="T17" s="625"/>
      <c r="U17" s="625"/>
      <c r="V17" s="625"/>
      <c r="W17" s="55"/>
      <c r="X17" s="55"/>
      <c r="Y17" s="55"/>
      <c r="Z17" s="55"/>
      <c r="AA17" s="55"/>
      <c r="AB17" s="55"/>
      <c r="AC17" s="55"/>
      <c r="AD17" s="55"/>
      <c r="AE17" s="55"/>
    </row>
    <row r="18" spans="1:61" s="342" customFormat="1" ht="15.75" thickTop="1" x14ac:dyDescent="0.25">
      <c r="A18" s="360" t="s">
        <v>217</v>
      </c>
      <c r="B18" s="342" t="s">
        <v>94</v>
      </c>
      <c r="C18" s="343">
        <v>16148929</v>
      </c>
      <c r="D18" s="343">
        <v>16225302</v>
      </c>
      <c r="E18" s="343">
        <v>16281779</v>
      </c>
      <c r="F18" s="343">
        <v>16305526</v>
      </c>
      <c r="G18" s="343">
        <v>16334210</v>
      </c>
      <c r="H18" s="343">
        <v>16357992</v>
      </c>
      <c r="I18" s="343">
        <v>16405399</v>
      </c>
      <c r="J18" s="343">
        <v>16485787</v>
      </c>
      <c r="K18" s="343">
        <v>16574989</v>
      </c>
      <c r="L18" s="343">
        <v>16655799</v>
      </c>
      <c r="M18" s="353">
        <v>16730348</v>
      </c>
      <c r="N18" s="353">
        <v>16779575</v>
      </c>
      <c r="O18" s="353">
        <v>16829289</v>
      </c>
      <c r="P18" s="353">
        <v>16900726</v>
      </c>
      <c r="Q18" s="353">
        <v>16979120</v>
      </c>
      <c r="R18" s="353">
        <v>17081507</v>
      </c>
      <c r="S18" s="384"/>
      <c r="T18" s="631" t="s">
        <v>411</v>
      </c>
      <c r="U18" s="631"/>
      <c r="V18" s="631"/>
      <c r="W18" s="631"/>
      <c r="X18" s="631"/>
      <c r="Y18" s="631"/>
      <c r="Z18" s="631"/>
      <c r="AA18" s="631"/>
      <c r="AB18" s="394"/>
      <c r="AC18" s="395"/>
      <c r="AD18" s="395"/>
      <c r="AE18" s="395"/>
    </row>
    <row r="19" spans="1:61" s="344" customFormat="1" x14ac:dyDescent="0.25">
      <c r="A19" s="360" t="s">
        <v>237</v>
      </c>
      <c r="B19" s="344" t="s">
        <v>96</v>
      </c>
      <c r="C19" s="346">
        <v>142355</v>
      </c>
      <c r="D19" s="346">
        <v>141936</v>
      </c>
      <c r="E19" s="346">
        <v>136533</v>
      </c>
      <c r="F19" s="346">
        <v>136402</v>
      </c>
      <c r="G19" s="346">
        <v>135372</v>
      </c>
      <c r="H19" s="346">
        <v>133022</v>
      </c>
      <c r="I19" s="346">
        <v>135136</v>
      </c>
      <c r="J19" s="346">
        <v>134235</v>
      </c>
      <c r="K19" s="346">
        <v>136058</v>
      </c>
      <c r="L19" s="346">
        <v>134962</v>
      </c>
      <c r="M19" s="352">
        <v>140045</v>
      </c>
      <c r="N19" s="352">
        <v>141174</v>
      </c>
      <c r="O19" s="352">
        <v>138174</v>
      </c>
      <c r="P19" s="352">
        <v>147134</v>
      </c>
      <c r="Q19" s="346">
        <v>148997</v>
      </c>
      <c r="R19" s="346">
        <v>150027</v>
      </c>
      <c r="S19" s="385"/>
      <c r="T19" s="628" t="s">
        <v>210</v>
      </c>
      <c r="U19" s="628"/>
      <c r="V19" s="628"/>
      <c r="W19" s="628"/>
      <c r="X19" s="628"/>
      <c r="Y19" s="628"/>
      <c r="Z19" s="628"/>
      <c r="AA19" s="628"/>
      <c r="AB19" s="628"/>
      <c r="AC19" s="628"/>
      <c r="AD19" s="396" t="s">
        <v>211</v>
      </c>
      <c r="AE19" s="397"/>
      <c r="AF19" s="397"/>
      <c r="AG19" s="397"/>
      <c r="AH19" s="397"/>
      <c r="AP19" s="618" t="s">
        <v>418</v>
      </c>
      <c r="AQ19" s="618"/>
      <c r="AR19" s="618"/>
      <c r="AS19" s="618"/>
      <c r="AT19" s="618"/>
      <c r="AU19" s="618"/>
      <c r="AV19" s="618"/>
      <c r="AW19" s="618"/>
      <c r="AX19" s="618"/>
      <c r="AY19" s="618"/>
      <c r="AZ19" s="618"/>
      <c r="BA19" s="618" t="s">
        <v>419</v>
      </c>
      <c r="BB19" s="619"/>
      <c r="BC19" s="619"/>
      <c r="BD19" s="619"/>
      <c r="BE19" s="619"/>
      <c r="BF19" s="619"/>
      <c r="BG19" s="619"/>
      <c r="BH19" s="619"/>
      <c r="BI19" s="619"/>
    </row>
    <row r="20" spans="1:61" s="344" customFormat="1" x14ac:dyDescent="0.25">
      <c r="A20" s="360" t="s">
        <v>73</v>
      </c>
      <c r="B20" s="344" t="s">
        <v>97</v>
      </c>
      <c r="C20" s="351">
        <f>(C19/C18)*100000</f>
        <v>881.51356662723583</v>
      </c>
      <c r="D20" s="351">
        <f>(D19/D18)*100000</f>
        <v>874.78186846691665</v>
      </c>
      <c r="E20" s="351">
        <f t="shared" ref="E20:O20" si="5">(E19/E18)*100000</f>
        <v>838.56315701128244</v>
      </c>
      <c r="F20" s="351">
        <f t="shared" si="5"/>
        <v>836.53848394709871</v>
      </c>
      <c r="G20" s="351">
        <f t="shared" si="5"/>
        <v>828.76368064326334</v>
      </c>
      <c r="H20" s="351">
        <f t="shared" si="5"/>
        <v>813.19271949760093</v>
      </c>
      <c r="I20" s="351">
        <f t="shared" si="5"/>
        <v>823.72882244436721</v>
      </c>
      <c r="J20" s="351">
        <f t="shared" si="5"/>
        <v>814.24684184018633</v>
      </c>
      <c r="K20" s="351">
        <f t="shared" si="5"/>
        <v>820.86328986402339</v>
      </c>
      <c r="L20" s="351">
        <f t="shared" si="5"/>
        <v>810.30036445564701</v>
      </c>
      <c r="M20" s="351">
        <f t="shared" si="5"/>
        <v>837.07164967518895</v>
      </c>
      <c r="N20" s="351">
        <f t="shared" si="5"/>
        <v>841.34431295190734</v>
      </c>
      <c r="O20" s="351">
        <f t="shared" si="5"/>
        <v>821.03290281603699</v>
      </c>
      <c r="P20" s="351">
        <f>(P19/P18)*100000</f>
        <v>870.57798582143744</v>
      </c>
      <c r="Q20" s="351">
        <f>(Q19/Q18)*100000</f>
        <v>877.53075542195359</v>
      </c>
      <c r="R20" s="351">
        <f>(R19/R18)*100000</f>
        <v>878.30072604249722</v>
      </c>
      <c r="S20" s="385"/>
      <c r="T20" s="398" t="s">
        <v>208</v>
      </c>
      <c r="U20" s="387"/>
      <c r="V20" s="387"/>
      <c r="W20" s="399"/>
      <c r="X20" s="399"/>
      <c r="Y20" s="399"/>
      <c r="Z20" s="399"/>
      <c r="AA20" s="399"/>
      <c r="AB20" s="399"/>
      <c r="AC20" s="399"/>
      <c r="AD20" s="399"/>
      <c r="AE20" s="399"/>
    </row>
    <row r="21" spans="1:61" s="344" customFormat="1" x14ac:dyDescent="0.25">
      <c r="A21" s="71"/>
      <c r="B21" s="460" t="s">
        <v>263</v>
      </c>
      <c r="C21" s="464"/>
      <c r="D21" s="464"/>
      <c r="E21" s="464"/>
      <c r="F21" s="464"/>
      <c r="G21" s="464"/>
      <c r="H21" s="464"/>
      <c r="I21" s="464"/>
      <c r="J21" s="464"/>
      <c r="K21" s="464"/>
      <c r="L21" s="464"/>
      <c r="M21" s="464"/>
      <c r="N21" s="464"/>
      <c r="O21" s="464"/>
      <c r="P21" s="464"/>
      <c r="Q21" s="452"/>
      <c r="R21" s="454"/>
      <c r="S21" s="441"/>
      <c r="T21" s="465"/>
      <c r="U21" s="466"/>
      <c r="V21" s="466"/>
      <c r="W21" s="467"/>
      <c r="X21" s="467"/>
      <c r="Y21" s="467"/>
      <c r="Z21" s="467"/>
      <c r="AA21" s="467"/>
      <c r="AB21" s="467"/>
      <c r="AC21" s="467"/>
      <c r="AD21" s="467"/>
      <c r="AE21" s="467"/>
      <c r="AF21" s="454"/>
      <c r="AG21" s="454"/>
      <c r="AH21" s="454"/>
      <c r="AI21" s="454"/>
      <c r="AJ21" s="454"/>
      <c r="AK21" s="454"/>
      <c r="AL21" s="454"/>
      <c r="AM21" s="454"/>
      <c r="AN21" s="454"/>
      <c r="AO21" s="454"/>
      <c r="AP21" s="454"/>
      <c r="AQ21" s="454"/>
      <c r="AR21" s="454"/>
      <c r="AS21" s="454"/>
      <c r="AT21" s="454"/>
      <c r="AU21" s="454"/>
      <c r="AV21" s="454"/>
      <c r="AW21" s="454"/>
      <c r="AX21" s="454"/>
      <c r="AY21" s="454"/>
      <c r="AZ21" s="454"/>
    </row>
    <row r="22" spans="1:61" s="344" customFormat="1" x14ac:dyDescent="0.25">
      <c r="A22" s="71"/>
      <c r="B22" s="461" t="s">
        <v>204</v>
      </c>
      <c r="C22" s="346">
        <v>1882</v>
      </c>
      <c r="D22" s="346">
        <v>1815</v>
      </c>
      <c r="E22" s="346">
        <v>1886</v>
      </c>
      <c r="F22" s="346">
        <v>1933</v>
      </c>
      <c r="G22" s="346">
        <v>1923</v>
      </c>
      <c r="H22" s="346">
        <v>2120</v>
      </c>
      <c r="I22" s="346">
        <v>2331</v>
      </c>
      <c r="J22" s="346">
        <v>2636</v>
      </c>
      <c r="K22" s="346">
        <v>3136</v>
      </c>
      <c r="L22" s="346">
        <v>3695</v>
      </c>
      <c r="M22" s="352">
        <v>4188</v>
      </c>
      <c r="N22" s="352">
        <v>4829</v>
      </c>
      <c r="O22" s="352">
        <v>5306</v>
      </c>
      <c r="P22" s="352">
        <v>5516</v>
      </c>
      <c r="Q22" s="353">
        <v>6091</v>
      </c>
      <c r="R22" s="346">
        <v>6585</v>
      </c>
      <c r="S22" s="385"/>
      <c r="T22" s="620" t="s">
        <v>420</v>
      </c>
      <c r="U22" s="620"/>
      <c r="V22" s="620"/>
      <c r="W22" s="620"/>
      <c r="X22" s="620"/>
      <c r="Y22" s="620"/>
      <c r="Z22" s="620"/>
      <c r="AA22" s="621" t="s">
        <v>419</v>
      </c>
      <c r="AB22" s="621"/>
      <c r="AC22" s="621"/>
      <c r="AD22" s="621"/>
      <c r="AE22" s="621"/>
      <c r="AF22" s="621"/>
      <c r="AG22" s="621"/>
      <c r="AH22" s="621"/>
    </row>
    <row r="23" spans="1:61" s="344" customFormat="1" x14ac:dyDescent="0.25">
      <c r="A23" s="71"/>
      <c r="B23" s="400" t="s">
        <v>206</v>
      </c>
      <c r="C23" s="347">
        <f>(C22/C18)*100000</f>
        <v>11.654023619770697</v>
      </c>
      <c r="D23" s="347">
        <f t="shared" ref="D23:O23" si="6">(D22/D18)*100000</f>
        <v>11.186232465811731</v>
      </c>
      <c r="E23" s="347">
        <f t="shared" si="6"/>
        <v>11.583500795582596</v>
      </c>
      <c r="F23" s="347">
        <f t="shared" si="6"/>
        <v>11.854876684137636</v>
      </c>
      <c r="G23" s="347">
        <f t="shared" si="6"/>
        <v>11.772837498722007</v>
      </c>
      <c r="H23" s="347">
        <f t="shared" si="6"/>
        <v>12.960025900489498</v>
      </c>
      <c r="I23" s="347">
        <f t="shared" si="6"/>
        <v>14.208737013954979</v>
      </c>
      <c r="J23" s="347">
        <f t="shared" si="6"/>
        <v>15.989530860734764</v>
      </c>
      <c r="K23" s="347">
        <f t="shared" si="6"/>
        <v>18.920072888132836</v>
      </c>
      <c r="L23" s="347">
        <f t="shared" si="6"/>
        <v>22.184465602640859</v>
      </c>
      <c r="M23" s="347">
        <f t="shared" si="6"/>
        <v>25.032354377804932</v>
      </c>
      <c r="N23" s="347">
        <f t="shared" si="6"/>
        <v>28.779036417787697</v>
      </c>
      <c r="O23" s="347">
        <f t="shared" si="6"/>
        <v>31.528367003502048</v>
      </c>
      <c r="P23" s="347">
        <f>(P22/P18)*100000</f>
        <v>32.637651187292192</v>
      </c>
      <c r="Q23" s="347">
        <f>(Q22/Q18)*100000</f>
        <v>35.873472830158455</v>
      </c>
      <c r="R23" s="347">
        <f>(R22/R18)*100000</f>
        <v>38.550462789963433</v>
      </c>
      <c r="S23" s="385"/>
      <c r="T23" s="398" t="s">
        <v>208</v>
      </c>
      <c r="U23" s="387"/>
      <c r="V23" s="387"/>
      <c r="W23" s="399"/>
      <c r="X23" s="399"/>
      <c r="Y23" s="399"/>
      <c r="Z23" s="399"/>
      <c r="AA23" s="399"/>
      <c r="AB23" s="399"/>
      <c r="AC23" s="399"/>
      <c r="AD23" s="399"/>
      <c r="AE23" s="399"/>
    </row>
    <row r="24" spans="1:61" s="344" customFormat="1" x14ac:dyDescent="0.25">
      <c r="A24" s="71"/>
      <c r="B24" s="400" t="s">
        <v>207</v>
      </c>
      <c r="C24" s="349">
        <f>(C22/C19)</f>
        <v>1.3220469951880861E-2</v>
      </c>
      <c r="D24" s="349">
        <f t="shared" ref="D24:O24" si="7">(D22/D19)</f>
        <v>1.2787453500169091E-2</v>
      </c>
      <c r="E24" s="349">
        <f t="shared" si="7"/>
        <v>1.3813510286890349E-2</v>
      </c>
      <c r="F24" s="349">
        <f t="shared" si="7"/>
        <v>1.4171346461195583E-2</v>
      </c>
      <c r="G24" s="349">
        <f t="shared" si="7"/>
        <v>1.4205300948497474E-2</v>
      </c>
      <c r="H24" s="349">
        <f t="shared" si="7"/>
        <v>1.5937213393273295E-2</v>
      </c>
      <c r="I24" s="349">
        <f t="shared" si="7"/>
        <v>1.7249289604546532E-2</v>
      </c>
      <c r="J24" s="349">
        <f t="shared" si="7"/>
        <v>1.9637203411926846E-2</v>
      </c>
      <c r="K24" s="349">
        <f t="shared" si="7"/>
        <v>2.3048993811462758E-2</v>
      </c>
      <c r="L24" s="349">
        <f t="shared" si="7"/>
        <v>2.7378076791985891E-2</v>
      </c>
      <c r="M24" s="349">
        <f t="shared" si="7"/>
        <v>2.9904673497804277E-2</v>
      </c>
      <c r="N24" s="349">
        <f t="shared" si="7"/>
        <v>3.4206015271933926E-2</v>
      </c>
      <c r="O24" s="349">
        <f t="shared" si="7"/>
        <v>3.8400856890587233E-2</v>
      </c>
      <c r="P24" s="349">
        <f>(P22/P19)</f>
        <v>3.7489635298435436E-2</v>
      </c>
      <c r="Q24" s="349">
        <f>(Q22/Q19)</f>
        <v>4.0880017718477553E-2</v>
      </c>
      <c r="R24" s="349">
        <f>(R22/R19)</f>
        <v>4.3892099422104022E-2</v>
      </c>
      <c r="S24" s="385"/>
      <c r="T24" s="398" t="s">
        <v>208</v>
      </c>
      <c r="U24" s="387"/>
      <c r="V24" s="387"/>
      <c r="W24" s="399"/>
      <c r="X24" s="399"/>
      <c r="Y24" s="399"/>
      <c r="Z24" s="399"/>
      <c r="AA24" s="399"/>
      <c r="AB24" s="399"/>
      <c r="AC24" s="399"/>
      <c r="AD24" s="399"/>
      <c r="AE24" s="399"/>
    </row>
    <row r="25" spans="1:61" s="344" customFormat="1" x14ac:dyDescent="0.25">
      <c r="A25" s="71"/>
      <c r="B25" s="462" t="s">
        <v>264</v>
      </c>
      <c r="C25" s="463"/>
      <c r="D25" s="463"/>
      <c r="E25" s="463"/>
      <c r="F25" s="463"/>
      <c r="G25" s="463"/>
      <c r="H25" s="463"/>
      <c r="I25" s="463"/>
      <c r="J25" s="463"/>
      <c r="K25" s="463"/>
      <c r="L25" s="463"/>
      <c r="M25" s="463"/>
      <c r="N25" s="463"/>
      <c r="O25" s="463"/>
      <c r="P25" s="463"/>
      <c r="Q25" s="454"/>
      <c r="R25" s="454"/>
      <c r="S25" s="441"/>
      <c r="T25" s="465"/>
      <c r="U25" s="466"/>
      <c r="V25" s="466"/>
      <c r="W25" s="467"/>
      <c r="X25" s="467"/>
      <c r="Y25" s="467"/>
      <c r="Z25" s="467"/>
      <c r="AA25" s="467"/>
      <c r="AB25" s="467"/>
      <c r="AC25" s="467"/>
      <c r="AD25" s="467"/>
      <c r="AE25" s="467"/>
      <c r="AF25" s="454"/>
      <c r="AG25" s="454"/>
      <c r="AH25" s="454"/>
      <c r="AI25" s="454"/>
      <c r="AJ25" s="454"/>
      <c r="AK25" s="454"/>
      <c r="AL25" s="454"/>
      <c r="AM25" s="454"/>
      <c r="AN25" s="454"/>
      <c r="AO25" s="454"/>
      <c r="AP25" s="454"/>
      <c r="AQ25" s="454"/>
      <c r="AR25" s="454"/>
      <c r="AS25" s="454"/>
      <c r="AT25" s="454"/>
      <c r="AU25" s="454"/>
      <c r="AV25" s="454"/>
      <c r="AW25" s="454"/>
      <c r="AX25" s="454"/>
      <c r="AY25" s="454"/>
      <c r="AZ25" s="454"/>
    </row>
    <row r="26" spans="1:61" s="344" customFormat="1" x14ac:dyDescent="0.25">
      <c r="A26" s="71"/>
      <c r="B26" s="461" t="s">
        <v>212</v>
      </c>
      <c r="C26" s="352">
        <v>1567</v>
      </c>
      <c r="D26" s="352">
        <v>1500</v>
      </c>
      <c r="E26" s="352">
        <v>1514</v>
      </c>
      <c r="F26" s="352">
        <v>1572</v>
      </c>
      <c r="G26" s="352">
        <v>1524</v>
      </c>
      <c r="H26" s="352">
        <v>1353</v>
      </c>
      <c r="I26" s="352">
        <v>1435</v>
      </c>
      <c r="J26" s="352">
        <v>1525</v>
      </c>
      <c r="K26" s="352">
        <v>1600</v>
      </c>
      <c r="L26" s="352">
        <v>1647</v>
      </c>
      <c r="M26" s="352">
        <v>1753</v>
      </c>
      <c r="N26" s="352">
        <v>1857</v>
      </c>
      <c r="O26" s="352">
        <v>1839</v>
      </c>
      <c r="P26" s="352">
        <v>1871</v>
      </c>
      <c r="Q26" s="352">
        <v>1893</v>
      </c>
      <c r="S26" s="385"/>
      <c r="T26" s="622" t="s">
        <v>421</v>
      </c>
      <c r="U26" s="622"/>
      <c r="V26" s="622"/>
      <c r="W26" s="622"/>
      <c r="X26" s="622"/>
      <c r="Y26" s="622"/>
      <c r="Z26" s="622"/>
      <c r="AA26" s="621" t="s">
        <v>422</v>
      </c>
      <c r="AB26" s="621"/>
      <c r="AC26" s="621"/>
      <c r="AD26" s="621"/>
      <c r="AE26" s="621"/>
      <c r="AF26" s="621"/>
      <c r="AG26" s="621"/>
      <c r="AH26" s="621"/>
      <c r="AI26" s="621"/>
      <c r="AJ26" s="621"/>
    </row>
    <row r="27" spans="1:61" s="344" customFormat="1" x14ac:dyDescent="0.25">
      <c r="A27" s="71"/>
      <c r="B27" s="400" t="s">
        <v>213</v>
      </c>
      <c r="C27" s="477">
        <f>(C26/C18)*100000</f>
        <v>9.7034298683212992</v>
      </c>
      <c r="D27" s="477">
        <f t="shared" ref="D27:O27" si="8">(D26/D18)*100000</f>
        <v>9.2448202196791165</v>
      </c>
      <c r="E27" s="477">
        <f t="shared" si="8"/>
        <v>9.2987381784263263</v>
      </c>
      <c r="F27" s="477">
        <f t="shared" si="8"/>
        <v>9.6409033354704405</v>
      </c>
      <c r="G27" s="477">
        <f t="shared" si="8"/>
        <v>9.3301114654458335</v>
      </c>
      <c r="H27" s="477">
        <f t="shared" si="8"/>
        <v>8.2711863412086277</v>
      </c>
      <c r="I27" s="477">
        <f t="shared" si="8"/>
        <v>8.7471203839662799</v>
      </c>
      <c r="J27" s="477">
        <f t="shared" si="8"/>
        <v>9.2503924744387387</v>
      </c>
      <c r="K27" s="477">
        <f t="shared" si="8"/>
        <v>9.6530984123126711</v>
      </c>
      <c r="L27" s="477">
        <f t="shared" si="8"/>
        <v>9.8884478613124465</v>
      </c>
      <c r="M27" s="477">
        <f t="shared" si="8"/>
        <v>10.477964953269352</v>
      </c>
      <c r="N27" s="477">
        <f t="shared" si="8"/>
        <v>11.067026429453666</v>
      </c>
      <c r="O27" s="477">
        <f t="shared" si="8"/>
        <v>10.927377858922027</v>
      </c>
      <c r="P27" s="477">
        <f>(P26/P18)*100000</f>
        <v>11.070530342897696</v>
      </c>
      <c r="Q27" s="477">
        <f>(Q26/Q18)*100000</f>
        <v>11.148987697831219</v>
      </c>
      <c r="R27" s="476"/>
      <c r="S27" s="385"/>
      <c r="T27" s="398" t="s">
        <v>208</v>
      </c>
      <c r="U27" s="387"/>
      <c r="V27" s="387"/>
      <c r="W27" s="399"/>
      <c r="X27" s="399"/>
      <c r="Y27" s="399"/>
      <c r="Z27" s="399"/>
      <c r="AA27" s="399"/>
      <c r="AB27" s="399"/>
      <c r="AC27" s="399"/>
      <c r="AD27" s="399"/>
      <c r="AE27" s="399"/>
    </row>
    <row r="28" spans="1:61" s="354" customFormat="1" x14ac:dyDescent="0.25">
      <c r="A28" s="71"/>
      <c r="B28" s="401" t="s">
        <v>214</v>
      </c>
      <c r="C28" s="402">
        <f>C26/C19</f>
        <v>1.1007692037511854E-2</v>
      </c>
      <c r="D28" s="402">
        <f>D26/D19</f>
        <v>1.0568143388569496E-2</v>
      </c>
      <c r="E28" s="402">
        <f>E26/E19</f>
        <v>1.1088894259995753E-2</v>
      </c>
      <c r="F28" s="402">
        <f>F26/F19</f>
        <v>1.1524757701499978E-2</v>
      </c>
      <c r="G28" s="402">
        <f>G26/G19</f>
        <v>1.1257867210353692E-2</v>
      </c>
      <c r="H28" s="402">
        <f t="shared" ref="H28:Q28" si="9">H26/H19</f>
        <v>1.0171249868442814E-2</v>
      </c>
      <c r="I28" s="402">
        <f t="shared" si="9"/>
        <v>1.0618932038834952E-2</v>
      </c>
      <c r="J28" s="402">
        <f t="shared" si="9"/>
        <v>1.1360673445822625E-2</v>
      </c>
      <c r="K28" s="402">
        <f t="shared" si="9"/>
        <v>1.175969072013406E-2</v>
      </c>
      <c r="L28" s="402">
        <f t="shared" si="9"/>
        <v>1.2203435040974497E-2</v>
      </c>
      <c r="M28" s="402">
        <f t="shared" si="9"/>
        <v>1.2517405119782927E-2</v>
      </c>
      <c r="N28" s="402">
        <f t="shared" si="9"/>
        <v>1.3153980194653407E-2</v>
      </c>
      <c r="O28" s="402">
        <f t="shared" si="9"/>
        <v>1.3309305658083286E-2</v>
      </c>
      <c r="P28" s="402">
        <f t="shared" si="9"/>
        <v>1.2716299427732542E-2</v>
      </c>
      <c r="Q28" s="402">
        <f t="shared" si="9"/>
        <v>1.2704953791015926E-2</v>
      </c>
      <c r="S28" s="391"/>
      <c r="T28" s="403" t="s">
        <v>208</v>
      </c>
      <c r="U28" s="393"/>
      <c r="V28" s="393"/>
      <c r="W28" s="404"/>
      <c r="X28" s="404"/>
      <c r="Y28" s="404"/>
      <c r="Z28" s="404"/>
      <c r="AA28" s="404"/>
      <c r="AB28" s="404"/>
      <c r="AC28" s="404"/>
      <c r="AD28" s="404"/>
      <c r="AE28" s="404"/>
    </row>
    <row r="29" spans="1:61" x14ac:dyDescent="0.25">
      <c r="A29" s="71"/>
      <c r="C29" s="54"/>
      <c r="D29" s="54"/>
      <c r="E29" s="54"/>
      <c r="F29" s="54"/>
      <c r="G29" s="54"/>
      <c r="H29" s="54"/>
      <c r="I29" s="54"/>
      <c r="J29" s="54"/>
      <c r="K29" s="54"/>
      <c r="L29" s="54"/>
      <c r="M29" s="54"/>
      <c r="N29" s="54"/>
      <c r="O29" s="54"/>
      <c r="P29" s="54"/>
      <c r="S29" s="54"/>
      <c r="U29" s="56"/>
      <c r="V29" s="56"/>
      <c r="W29" s="56"/>
      <c r="X29" s="56"/>
      <c r="Y29" s="55"/>
      <c r="Z29" s="55"/>
      <c r="AA29" s="55"/>
      <c r="AB29" s="55"/>
      <c r="AC29" s="55"/>
      <c r="AD29" s="55"/>
      <c r="AE29" s="55"/>
    </row>
    <row r="30" spans="1:61" ht="20.25" thickBot="1" x14ac:dyDescent="0.35">
      <c r="A30" s="360" t="s">
        <v>216</v>
      </c>
      <c r="B30" s="1" t="s">
        <v>100</v>
      </c>
      <c r="C30" s="54"/>
      <c r="D30" s="54"/>
      <c r="E30" s="54"/>
      <c r="F30" s="54"/>
      <c r="G30" s="54"/>
      <c r="H30" s="54"/>
      <c r="I30" s="54"/>
      <c r="J30" s="54"/>
      <c r="K30" s="54"/>
      <c r="L30" s="54"/>
      <c r="M30" s="54"/>
      <c r="N30" s="54"/>
      <c r="O30" s="54"/>
      <c r="P30" s="54"/>
      <c r="S30" s="54"/>
      <c r="U30" s="56"/>
      <c r="V30" s="56"/>
      <c r="W30" s="56"/>
      <c r="X30" s="56"/>
      <c r="Y30" s="55"/>
      <c r="Z30" s="55"/>
      <c r="AA30" s="55"/>
      <c r="AB30" s="55"/>
      <c r="AC30" s="55"/>
      <c r="AD30" s="55"/>
      <c r="AE30" s="55"/>
    </row>
    <row r="31" spans="1:61" s="68" customFormat="1" ht="15.75" thickTop="1" x14ac:dyDescent="0.25">
      <c r="A31" s="360" t="s">
        <v>217</v>
      </c>
      <c r="B31" s="68" t="s">
        <v>94</v>
      </c>
      <c r="C31" s="70"/>
      <c r="D31" s="70"/>
      <c r="E31" s="70"/>
      <c r="F31" s="70"/>
      <c r="G31" s="70"/>
      <c r="H31" s="70"/>
      <c r="I31" s="70"/>
      <c r="J31" s="70"/>
      <c r="K31" s="70"/>
      <c r="L31" s="70"/>
      <c r="M31" s="70"/>
      <c r="N31" s="70"/>
      <c r="O31" s="70"/>
      <c r="P31" s="70"/>
      <c r="S31" s="70"/>
      <c r="U31" s="73"/>
      <c r="V31" s="73"/>
      <c r="W31" s="73"/>
      <c r="X31" s="73"/>
      <c r="Y31" s="74"/>
      <c r="Z31" s="74"/>
      <c r="AA31" s="74"/>
      <c r="AB31" s="74"/>
      <c r="AC31" s="74"/>
      <c r="AD31" s="74"/>
      <c r="AE31" s="74"/>
    </row>
    <row r="32" spans="1:61" s="68" customFormat="1" x14ac:dyDescent="0.25">
      <c r="A32" s="360" t="s">
        <v>237</v>
      </c>
      <c r="B32" s="68" t="s">
        <v>96</v>
      </c>
      <c r="C32" s="70"/>
      <c r="D32" s="70"/>
      <c r="E32" s="70"/>
      <c r="F32" s="70"/>
      <c r="G32" s="70"/>
      <c r="H32" s="70"/>
      <c r="I32" s="70"/>
      <c r="J32" s="70"/>
      <c r="K32" s="70"/>
      <c r="L32" s="70"/>
      <c r="M32" s="70"/>
      <c r="N32" s="70"/>
      <c r="O32" s="70"/>
      <c r="P32" s="70"/>
      <c r="S32" s="70"/>
      <c r="U32" s="73"/>
      <c r="V32" s="73"/>
      <c r="W32" s="73"/>
      <c r="X32" s="73"/>
      <c r="Y32" s="74"/>
      <c r="Z32" s="74"/>
      <c r="AA32" s="74"/>
      <c r="AB32" s="74"/>
      <c r="AC32" s="74"/>
      <c r="AD32" s="74"/>
      <c r="AE32" s="74"/>
    </row>
    <row r="33" spans="1:46" s="68" customFormat="1" x14ac:dyDescent="0.25">
      <c r="A33" s="360" t="s">
        <v>73</v>
      </c>
      <c r="B33" s="68" t="s">
        <v>97</v>
      </c>
      <c r="C33" s="70"/>
      <c r="D33" s="70"/>
      <c r="E33" s="70"/>
      <c r="F33" s="70"/>
      <c r="G33" s="70"/>
      <c r="H33" s="70"/>
      <c r="I33" s="70"/>
      <c r="J33" s="70"/>
      <c r="K33" s="70"/>
      <c r="L33" s="70"/>
      <c r="M33" s="70"/>
      <c r="N33" s="70"/>
      <c r="O33" s="70"/>
      <c r="P33" s="70"/>
      <c r="S33" s="70"/>
      <c r="T33" s="68" t="s">
        <v>208</v>
      </c>
      <c r="U33" s="73"/>
      <c r="V33" s="73"/>
      <c r="W33" s="73"/>
      <c r="X33" s="73"/>
      <c r="Y33" s="74"/>
      <c r="Z33" s="74"/>
      <c r="AA33" s="74"/>
      <c r="AB33" s="74"/>
      <c r="AC33" s="74"/>
      <c r="AD33" s="74"/>
      <c r="AE33" s="74"/>
    </row>
    <row r="34" spans="1:46" s="68" customFormat="1" x14ac:dyDescent="0.25">
      <c r="A34" s="71"/>
      <c r="B34" s="68" t="s">
        <v>204</v>
      </c>
      <c r="C34" s="70"/>
      <c r="D34" s="70"/>
      <c r="E34" s="70"/>
      <c r="F34" s="70"/>
      <c r="G34" s="70"/>
      <c r="H34" s="70"/>
      <c r="I34" s="70"/>
      <c r="J34" s="70"/>
      <c r="K34" s="70"/>
      <c r="L34" s="70"/>
      <c r="M34" s="70"/>
      <c r="N34" s="70"/>
      <c r="O34" s="70"/>
      <c r="P34" s="70"/>
      <c r="S34" s="70"/>
      <c r="U34" s="73"/>
      <c r="V34" s="73"/>
      <c r="W34" s="73"/>
      <c r="X34" s="73"/>
      <c r="Y34" s="74"/>
      <c r="Z34" s="74"/>
      <c r="AA34" s="74"/>
      <c r="AB34" s="74"/>
      <c r="AC34" s="74"/>
      <c r="AD34" s="74"/>
      <c r="AE34" s="74"/>
    </row>
    <row r="35" spans="1:46" s="68" customFormat="1" x14ac:dyDescent="0.25">
      <c r="A35" s="71"/>
      <c r="B35" s="340" t="s">
        <v>206</v>
      </c>
      <c r="C35" s="70"/>
      <c r="D35" s="70"/>
      <c r="E35" s="70"/>
      <c r="F35" s="70"/>
      <c r="G35" s="70"/>
      <c r="H35" s="70"/>
      <c r="I35" s="70"/>
      <c r="J35" s="70"/>
      <c r="K35" s="70"/>
      <c r="L35" s="70"/>
      <c r="M35" s="70"/>
      <c r="N35" s="70"/>
      <c r="O35" s="70"/>
      <c r="P35" s="70"/>
      <c r="S35" s="70"/>
      <c r="T35" s="68" t="s">
        <v>208</v>
      </c>
      <c r="U35" s="73"/>
      <c r="V35" s="73"/>
      <c r="W35" s="73"/>
      <c r="X35" s="73"/>
      <c r="Y35" s="74"/>
      <c r="Z35" s="74"/>
      <c r="AA35" s="74"/>
      <c r="AB35" s="74"/>
      <c r="AC35" s="74"/>
      <c r="AD35" s="74"/>
      <c r="AE35" s="74"/>
    </row>
    <row r="36" spans="1:46" s="68" customFormat="1" x14ac:dyDescent="0.25">
      <c r="A36" s="71"/>
      <c r="B36" s="340" t="s">
        <v>207</v>
      </c>
      <c r="C36" s="70"/>
      <c r="D36" s="70"/>
      <c r="E36" s="70"/>
      <c r="F36" s="70"/>
      <c r="G36" s="70"/>
      <c r="H36" s="70"/>
      <c r="I36" s="70"/>
      <c r="J36" s="70"/>
      <c r="K36" s="70"/>
      <c r="L36" s="70"/>
      <c r="M36" s="70"/>
      <c r="N36" s="70"/>
      <c r="O36" s="70"/>
      <c r="P36" s="70"/>
      <c r="S36" s="70"/>
      <c r="T36" s="68" t="s">
        <v>208</v>
      </c>
      <c r="U36" s="73"/>
      <c r="V36" s="73"/>
      <c r="W36" s="73"/>
      <c r="X36" s="73"/>
      <c r="Y36" s="74"/>
      <c r="Z36" s="74"/>
      <c r="AA36" s="74"/>
      <c r="AB36" s="74"/>
      <c r="AC36" s="74"/>
      <c r="AD36" s="74"/>
      <c r="AE36" s="74"/>
    </row>
    <row r="37" spans="1:46" x14ac:dyDescent="0.25">
      <c r="A37" s="71"/>
      <c r="C37" s="54"/>
      <c r="D37" s="54"/>
      <c r="E37" s="54"/>
      <c r="F37" s="54"/>
      <c r="G37" s="54"/>
      <c r="H37" s="54"/>
      <c r="I37" s="54"/>
      <c r="J37" s="54"/>
      <c r="K37" s="54"/>
      <c r="L37" s="54"/>
      <c r="M37" s="54"/>
      <c r="N37" s="54"/>
      <c r="O37" s="54"/>
      <c r="P37" s="54"/>
      <c r="S37" s="54"/>
      <c r="U37" s="56"/>
      <c r="V37" s="56"/>
      <c r="W37" s="56"/>
      <c r="X37" s="56"/>
      <c r="Y37" s="55"/>
      <c r="Z37" s="55"/>
      <c r="AA37" s="55"/>
      <c r="AB37" s="55"/>
      <c r="AC37" s="55"/>
      <c r="AD37" s="55"/>
      <c r="AE37" s="55"/>
    </row>
    <row r="38" spans="1:46" ht="17.25" customHeight="1" thickBot="1" x14ac:dyDescent="0.35">
      <c r="A38" s="360" t="s">
        <v>216</v>
      </c>
      <c r="B38" s="1" t="s">
        <v>73</v>
      </c>
      <c r="S38" s="54"/>
      <c r="V38" s="56"/>
      <c r="W38" s="56"/>
      <c r="X38" s="56"/>
      <c r="Y38" s="56"/>
      <c r="Z38" s="56"/>
      <c r="AA38" s="56"/>
    </row>
    <row r="39" spans="1:46" s="342" customFormat="1" ht="17.25" customHeight="1" thickTop="1" x14ac:dyDescent="0.25">
      <c r="A39" s="360" t="s">
        <v>217</v>
      </c>
      <c r="B39" s="450" t="s">
        <v>94</v>
      </c>
      <c r="C39" s="343">
        <v>7441498</v>
      </c>
      <c r="D39" s="343">
        <v>7485491</v>
      </c>
      <c r="E39" s="343">
        <v>7535278</v>
      </c>
      <c r="F39" s="343">
        <v>7581192</v>
      </c>
      <c r="G39" s="343">
        <v>7631873</v>
      </c>
      <c r="H39" s="343">
        <v>7692736</v>
      </c>
      <c r="I39" s="343">
        <v>7761504</v>
      </c>
      <c r="J39" s="343">
        <v>7843475</v>
      </c>
      <c r="K39" s="343">
        <v>7929365</v>
      </c>
      <c r="L39" s="343">
        <v>8007656</v>
      </c>
      <c r="M39" s="343">
        <v>8155505</v>
      </c>
      <c r="N39" s="343">
        <v>8214503</v>
      </c>
      <c r="O39" s="343">
        <v>8259452</v>
      </c>
      <c r="P39" s="343">
        <f>SUM(P63:P80)</f>
        <v>8287848</v>
      </c>
      <c r="Q39" s="343">
        <f>SUM(Q63:Q80)</f>
        <v>8356652</v>
      </c>
      <c r="R39" s="343">
        <f>SUM(R63:R80)</f>
        <v>8424897</v>
      </c>
      <c r="S39" s="384"/>
      <c r="T39" s="626" t="s">
        <v>223</v>
      </c>
      <c r="U39" s="626"/>
      <c r="V39" s="626"/>
      <c r="W39" s="626"/>
      <c r="X39" s="626"/>
      <c r="Y39" s="626"/>
      <c r="Z39" s="626"/>
      <c r="AA39" s="626"/>
      <c r="AB39" s="626"/>
      <c r="AC39" s="626"/>
      <c r="AD39" s="626"/>
      <c r="AE39" s="626"/>
      <c r="AF39" s="626"/>
      <c r="AG39" s="626"/>
      <c r="AH39" s="626"/>
      <c r="AI39" s="632" t="s">
        <v>209</v>
      </c>
      <c r="AJ39" s="632"/>
      <c r="AK39" s="632"/>
      <c r="AL39" s="632"/>
      <c r="AM39" s="632"/>
      <c r="AN39" s="632"/>
      <c r="AO39" s="632"/>
      <c r="AP39" s="632"/>
    </row>
    <row r="40" spans="1:46" s="344" customFormat="1" ht="17.25" customHeight="1" x14ac:dyDescent="0.25">
      <c r="A40" s="360" t="s">
        <v>237</v>
      </c>
      <c r="B40" s="345" t="s">
        <v>96</v>
      </c>
      <c r="C40" s="385"/>
      <c r="D40" s="385"/>
      <c r="E40" s="385"/>
      <c r="F40" s="385"/>
      <c r="G40" s="385"/>
      <c r="H40" s="385"/>
      <c r="I40" s="385"/>
      <c r="J40" s="385"/>
      <c r="K40" s="385"/>
      <c r="L40" s="385"/>
      <c r="M40" s="348">
        <v>61007</v>
      </c>
      <c r="N40" s="348">
        <v>61315</v>
      </c>
      <c r="O40" s="348">
        <v>63000</v>
      </c>
      <c r="P40" s="348">
        <v>64400</v>
      </c>
      <c r="Q40" s="348">
        <v>63600</v>
      </c>
      <c r="R40" s="348">
        <v>66300</v>
      </c>
      <c r="S40" s="385"/>
      <c r="T40" s="618" t="s">
        <v>432</v>
      </c>
      <c r="U40" s="618"/>
      <c r="V40" s="618"/>
      <c r="W40" s="618"/>
      <c r="X40" s="618"/>
      <c r="Y40" s="618"/>
      <c r="Z40" s="618"/>
      <c r="AA40" s="618"/>
      <c r="AB40" s="618"/>
      <c r="AC40" s="386"/>
      <c r="AD40" s="386"/>
    </row>
    <row r="41" spans="1:46" s="344" customFormat="1" ht="17.25" customHeight="1" x14ac:dyDescent="0.25">
      <c r="A41" s="360" t="s">
        <v>73</v>
      </c>
      <c r="B41" s="345" t="s">
        <v>97</v>
      </c>
      <c r="C41" s="385"/>
      <c r="D41" s="385"/>
      <c r="E41" s="385"/>
      <c r="F41" s="385"/>
      <c r="G41" s="385"/>
      <c r="H41" s="385"/>
      <c r="I41" s="385"/>
      <c r="J41" s="385"/>
      <c r="K41" s="385"/>
      <c r="L41" s="385"/>
      <c r="M41" s="351">
        <f t="shared" ref="M41:R41" si="10">(M40/M39)*100000</f>
        <v>748.04687140771784</v>
      </c>
      <c r="N41" s="351">
        <f t="shared" si="10"/>
        <v>746.42373373045211</v>
      </c>
      <c r="O41" s="351">
        <f t="shared" si="10"/>
        <v>762.76246898704653</v>
      </c>
      <c r="P41" s="351">
        <f t="shared" si="10"/>
        <v>777.041277784052</v>
      </c>
      <c r="Q41" s="351">
        <f t="shared" si="10"/>
        <v>761.07034252473352</v>
      </c>
      <c r="R41" s="351">
        <f t="shared" si="10"/>
        <v>786.95324109006901</v>
      </c>
      <c r="S41" s="385"/>
      <c r="T41" s="344" t="s">
        <v>208</v>
      </c>
      <c r="V41" s="387"/>
      <c r="W41" s="387"/>
      <c r="X41" s="387"/>
      <c r="Y41" s="387"/>
      <c r="Z41" s="387"/>
      <c r="AA41" s="387"/>
    </row>
    <row r="42" spans="1:46" s="344" customFormat="1" ht="17.25" customHeight="1" x14ac:dyDescent="0.25">
      <c r="A42" s="71"/>
      <c r="B42" s="468" t="s">
        <v>263</v>
      </c>
      <c r="C42" s="441"/>
      <c r="D42" s="441"/>
      <c r="E42" s="441"/>
      <c r="F42" s="441"/>
      <c r="G42" s="441"/>
      <c r="H42" s="441"/>
      <c r="I42" s="441"/>
      <c r="J42" s="441"/>
      <c r="K42" s="441"/>
      <c r="L42" s="441"/>
      <c r="M42" s="464"/>
      <c r="N42" s="464"/>
      <c r="O42" s="464"/>
      <c r="P42" s="464"/>
      <c r="Q42" s="464"/>
      <c r="R42" s="454"/>
      <c r="S42" s="441"/>
      <c r="T42" s="454"/>
      <c r="U42" s="454"/>
      <c r="V42" s="466"/>
      <c r="W42" s="466"/>
      <c r="X42" s="466"/>
      <c r="Y42" s="466"/>
      <c r="Z42" s="466"/>
      <c r="AA42" s="466"/>
      <c r="AB42" s="454"/>
      <c r="AC42" s="454"/>
      <c r="AD42" s="454"/>
      <c r="AE42" s="454"/>
      <c r="AF42" s="454"/>
      <c r="AG42" s="454"/>
      <c r="AH42" s="454"/>
      <c r="AI42" s="454"/>
      <c r="AJ42" s="454"/>
      <c r="AK42" s="454"/>
      <c r="AL42" s="454"/>
      <c r="AM42" s="454"/>
      <c r="AN42" s="454"/>
      <c r="AO42" s="454"/>
      <c r="AP42" s="454"/>
      <c r="AQ42" s="454"/>
      <c r="AR42" s="454"/>
      <c r="AS42" s="454"/>
    </row>
    <row r="43" spans="1:46" s="344" customFormat="1" ht="17.25" customHeight="1" x14ac:dyDescent="0.25">
      <c r="A43" s="51"/>
      <c r="B43" s="469" t="s">
        <v>204</v>
      </c>
      <c r="C43" s="385"/>
      <c r="D43" s="385"/>
      <c r="E43" s="385"/>
      <c r="F43" s="385"/>
      <c r="G43" s="385"/>
      <c r="H43" s="385"/>
      <c r="I43" s="385"/>
      <c r="J43" s="475"/>
      <c r="K43" s="475"/>
      <c r="L43" s="475"/>
      <c r="M43" s="351"/>
      <c r="N43" s="351"/>
      <c r="O43" s="351"/>
      <c r="P43" s="351"/>
      <c r="Q43" s="351">
        <f>'AllSSS-2016'!J3</f>
        <v>454</v>
      </c>
      <c r="R43" s="351">
        <f>'AllSSS-2017'!J3</f>
        <v>757</v>
      </c>
      <c r="S43" s="385"/>
      <c r="T43" s="344" t="s">
        <v>222</v>
      </c>
      <c r="V43" s="387"/>
      <c r="W43" s="387"/>
      <c r="X43" s="387"/>
      <c r="Y43" s="387"/>
      <c r="Z43" s="387"/>
      <c r="AA43" s="387"/>
    </row>
    <row r="44" spans="1:46" s="344" customFormat="1" ht="17.25" customHeight="1" x14ac:dyDescent="0.25">
      <c r="A44" s="51"/>
      <c r="B44" s="388" t="s">
        <v>206</v>
      </c>
      <c r="C44" s="385"/>
      <c r="D44" s="385"/>
      <c r="E44" s="385"/>
      <c r="F44" s="385"/>
      <c r="G44" s="385"/>
      <c r="H44" s="385"/>
      <c r="I44" s="385"/>
      <c r="J44" s="385"/>
      <c r="K44" s="385"/>
      <c r="L44" s="385"/>
      <c r="M44" s="346"/>
      <c r="N44" s="346"/>
      <c r="O44" s="346"/>
      <c r="P44" s="346"/>
      <c r="Q44" s="347">
        <f>(Q43/Q39)*100000</f>
        <v>5.4327977280853625</v>
      </c>
      <c r="R44" s="347">
        <f>(R43/R39)*100000</f>
        <v>8.9852730543768082</v>
      </c>
      <c r="S44" s="385"/>
      <c r="T44" s="344" t="s">
        <v>208</v>
      </c>
      <c r="V44" s="387"/>
      <c r="W44" s="387"/>
      <c r="X44" s="387"/>
      <c r="Y44" s="387"/>
      <c r="Z44" s="387"/>
      <c r="AA44" s="387"/>
    </row>
    <row r="45" spans="1:46" s="344" customFormat="1" ht="17.25" customHeight="1" x14ac:dyDescent="0.25">
      <c r="A45" s="51"/>
      <c r="B45" s="388" t="s">
        <v>207</v>
      </c>
      <c r="C45" s="385"/>
      <c r="D45" s="385"/>
      <c r="E45" s="385"/>
      <c r="F45" s="385"/>
      <c r="G45" s="385"/>
      <c r="H45" s="385"/>
      <c r="I45" s="385"/>
      <c r="J45" s="385"/>
      <c r="K45" s="385"/>
      <c r="L45" s="385"/>
      <c r="M45" s="346"/>
      <c r="N45" s="346"/>
      <c r="O45" s="346"/>
      <c r="P45" s="346"/>
      <c r="Q45" s="349">
        <f>Q43/Q40</f>
        <v>7.1383647798742142E-3</v>
      </c>
      <c r="R45" s="349">
        <f>R43/R40</f>
        <v>1.1417797888386124E-2</v>
      </c>
      <c r="S45" s="385"/>
      <c r="T45" s="344" t="s">
        <v>208</v>
      </c>
      <c r="V45" s="387"/>
      <c r="W45" s="387"/>
      <c r="X45" s="387"/>
      <c r="Y45" s="387"/>
      <c r="Z45" s="387"/>
      <c r="AA45" s="387"/>
    </row>
    <row r="46" spans="1:46" s="344" customFormat="1" ht="17.25" customHeight="1" x14ac:dyDescent="0.25">
      <c r="A46" s="51"/>
      <c r="B46" s="470" t="s">
        <v>264</v>
      </c>
      <c r="C46" s="441"/>
      <c r="D46" s="441"/>
      <c r="E46" s="441"/>
      <c r="F46" s="441"/>
      <c r="G46" s="441"/>
      <c r="H46" s="441"/>
      <c r="I46" s="441"/>
      <c r="J46" s="441"/>
      <c r="K46" s="441"/>
      <c r="L46" s="441"/>
      <c r="M46" s="440"/>
      <c r="N46" s="440"/>
      <c r="O46" s="440"/>
      <c r="P46" s="440"/>
      <c r="Q46" s="454"/>
      <c r="R46" s="454"/>
      <c r="S46" s="441"/>
      <c r="T46" s="454"/>
      <c r="U46" s="454"/>
      <c r="V46" s="466"/>
      <c r="W46" s="466"/>
      <c r="X46" s="466"/>
      <c r="Y46" s="466"/>
      <c r="Z46" s="466"/>
      <c r="AA46" s="466"/>
      <c r="AB46" s="454"/>
      <c r="AC46" s="454"/>
      <c r="AD46" s="454"/>
      <c r="AE46" s="454"/>
      <c r="AF46" s="454"/>
      <c r="AG46" s="454"/>
      <c r="AH46" s="454"/>
      <c r="AI46" s="454"/>
      <c r="AJ46" s="454"/>
      <c r="AK46" s="454"/>
      <c r="AL46" s="454"/>
      <c r="AM46" s="454"/>
      <c r="AN46" s="454"/>
      <c r="AO46" s="454"/>
      <c r="AP46" s="454"/>
      <c r="AQ46" s="454"/>
      <c r="AR46" s="454"/>
      <c r="AS46" s="454"/>
    </row>
    <row r="47" spans="1:46" s="344" customFormat="1" ht="17.25" customHeight="1" x14ac:dyDescent="0.25">
      <c r="A47" s="51"/>
      <c r="B47" s="469" t="s">
        <v>212</v>
      </c>
      <c r="C47" s="385"/>
      <c r="D47" s="385"/>
      <c r="E47" s="385"/>
      <c r="F47" s="385"/>
      <c r="G47" s="385"/>
      <c r="H47" s="385">
        <v>1115</v>
      </c>
      <c r="I47" s="385">
        <v>1154</v>
      </c>
      <c r="J47" s="385">
        <v>1146</v>
      </c>
      <c r="K47" s="385">
        <v>1127</v>
      </c>
      <c r="L47" s="385">
        <v>1116</v>
      </c>
      <c r="M47" s="346">
        <v>1145</v>
      </c>
      <c r="N47" s="346">
        <v>1129</v>
      </c>
      <c r="O47" s="346">
        <v>1147</v>
      </c>
      <c r="P47" s="346">
        <v>1128</v>
      </c>
      <c r="S47" s="385"/>
      <c r="T47" s="638" t="s">
        <v>395</v>
      </c>
      <c r="U47" s="638"/>
      <c r="V47" s="638"/>
      <c r="W47" s="638"/>
      <c r="X47" s="638"/>
      <c r="Y47" s="638"/>
      <c r="Z47" s="638"/>
      <c r="AA47" s="638"/>
      <c r="AB47" s="638"/>
      <c r="AC47" s="638"/>
      <c r="AD47" s="638"/>
      <c r="AE47" s="638"/>
      <c r="AF47" s="638"/>
      <c r="AG47" s="638"/>
      <c r="AH47" s="638"/>
      <c r="AI47" s="638"/>
      <c r="AJ47" s="638"/>
      <c r="AK47" s="638"/>
      <c r="AL47" s="638"/>
      <c r="AM47" s="638"/>
      <c r="AN47" s="638"/>
      <c r="AO47" s="638"/>
      <c r="AP47" s="638"/>
      <c r="AQ47" s="638"/>
      <c r="AR47" s="638"/>
      <c r="AS47" s="638"/>
      <c r="AT47" s="638"/>
    </row>
    <row r="48" spans="1:46" s="344" customFormat="1" ht="17.25" customHeight="1" x14ac:dyDescent="0.25">
      <c r="A48" s="51"/>
      <c r="B48" s="388" t="s">
        <v>215</v>
      </c>
      <c r="C48" s="385"/>
      <c r="D48" s="385"/>
      <c r="E48" s="385"/>
      <c r="F48" s="385"/>
      <c r="G48" s="385"/>
      <c r="H48" s="351">
        <f t="shared" ref="H48:M48" si="11">(H47/H39)*100000</f>
        <v>14.494192963335802</v>
      </c>
      <c r="I48" s="351">
        <f t="shared" si="11"/>
        <v>14.868252338721978</v>
      </c>
      <c r="J48" s="351">
        <f t="shared" si="11"/>
        <v>14.610870819375341</v>
      </c>
      <c r="K48" s="351">
        <f t="shared" si="11"/>
        <v>14.212991834781223</v>
      </c>
      <c r="L48" s="351">
        <f t="shared" si="11"/>
        <v>13.93666261387852</v>
      </c>
      <c r="M48" s="351">
        <f t="shared" si="11"/>
        <v>14.039596566981443</v>
      </c>
      <c r="N48" s="351">
        <f>(N47/N39)*100000</f>
        <v>13.743984267824846</v>
      </c>
      <c r="O48" s="351">
        <f>(O47/O39)*100000</f>
        <v>13.887119871875276</v>
      </c>
      <c r="P48" s="351">
        <f>(P47/P39)*100000</f>
        <v>13.610288219571595</v>
      </c>
      <c r="S48" s="385"/>
      <c r="T48" s="344" t="s">
        <v>208</v>
      </c>
      <c r="V48" s="387"/>
      <c r="W48" s="387"/>
      <c r="X48" s="387"/>
      <c r="Y48" s="387"/>
      <c r="Z48" s="387"/>
      <c r="AA48" s="387"/>
    </row>
    <row r="49" spans="1:45" s="344" customFormat="1" ht="17.25" customHeight="1" x14ac:dyDescent="0.25">
      <c r="A49" s="51"/>
      <c r="B49" s="388" t="s">
        <v>214</v>
      </c>
      <c r="C49" s="385"/>
      <c r="D49" s="385"/>
      <c r="E49" s="385"/>
      <c r="F49" s="385"/>
      <c r="G49" s="385"/>
      <c r="H49" s="349"/>
      <c r="I49" s="349"/>
      <c r="J49" s="349"/>
      <c r="K49" s="349"/>
      <c r="L49" s="349"/>
      <c r="M49" s="349">
        <f>M47/M40</f>
        <v>1.8768338059566934E-2</v>
      </c>
      <c r="N49" s="349">
        <f>N47/N40</f>
        <v>1.8413112615183885E-2</v>
      </c>
      <c r="O49" s="349">
        <f>O47/O40</f>
        <v>1.8206349206349205E-2</v>
      </c>
      <c r="P49" s="349">
        <f>P47/P40</f>
        <v>1.7515527950310559E-2</v>
      </c>
      <c r="S49" s="385"/>
      <c r="T49" s="344" t="s">
        <v>208</v>
      </c>
      <c r="V49" s="387"/>
      <c r="W49" s="387"/>
      <c r="X49" s="387"/>
      <c r="Y49" s="387"/>
      <c r="Z49" s="387"/>
      <c r="AA49" s="387"/>
    </row>
    <row r="50" spans="1:45" s="344" customFormat="1" ht="17.25" customHeight="1" x14ac:dyDescent="0.25">
      <c r="A50" s="51"/>
      <c r="B50" s="470" t="s">
        <v>265</v>
      </c>
      <c r="C50" s="441"/>
      <c r="D50" s="441"/>
      <c r="E50" s="441"/>
      <c r="F50" s="441"/>
      <c r="G50" s="441"/>
      <c r="H50" s="463"/>
      <c r="I50" s="463"/>
      <c r="J50" s="463"/>
      <c r="K50" s="463"/>
      <c r="L50" s="463"/>
      <c r="M50" s="463"/>
      <c r="N50" s="463"/>
      <c r="O50" s="463"/>
      <c r="P50" s="440"/>
      <c r="Q50" s="454"/>
      <c r="R50" s="454"/>
      <c r="S50" s="441"/>
      <c r="T50" s="454"/>
      <c r="U50" s="454"/>
      <c r="V50" s="466"/>
      <c r="W50" s="466"/>
      <c r="X50" s="466"/>
      <c r="Y50" s="466"/>
      <c r="Z50" s="466"/>
      <c r="AA50" s="466"/>
      <c r="AB50" s="454"/>
      <c r="AC50" s="454"/>
      <c r="AD50" s="454"/>
      <c r="AE50" s="454"/>
      <c r="AF50" s="454"/>
      <c r="AG50" s="454"/>
      <c r="AH50" s="454"/>
      <c r="AI50" s="454"/>
      <c r="AJ50" s="454"/>
      <c r="AK50" s="454"/>
      <c r="AL50" s="454"/>
      <c r="AM50" s="454"/>
      <c r="AN50" s="454"/>
      <c r="AO50" s="454"/>
      <c r="AP50" s="454"/>
      <c r="AQ50" s="454"/>
      <c r="AR50" s="454"/>
      <c r="AS50" s="454"/>
    </row>
    <row r="51" spans="1:45" s="344" customFormat="1" ht="17.25" customHeight="1" x14ac:dyDescent="0.25">
      <c r="A51" s="51"/>
      <c r="B51" s="469" t="s">
        <v>218</v>
      </c>
      <c r="C51" s="385"/>
      <c r="D51" s="385"/>
      <c r="E51" s="385"/>
      <c r="F51" s="385"/>
      <c r="G51" s="385"/>
      <c r="H51" s="385"/>
      <c r="I51" s="385"/>
      <c r="J51" s="385"/>
      <c r="K51" s="385"/>
      <c r="L51" s="385"/>
      <c r="M51" s="346"/>
      <c r="N51" s="346"/>
      <c r="O51" s="346">
        <v>70</v>
      </c>
      <c r="P51" s="346">
        <v>77</v>
      </c>
      <c r="Q51" s="586">
        <v>67</v>
      </c>
      <c r="S51" s="385"/>
      <c r="T51" s="618" t="s">
        <v>396</v>
      </c>
      <c r="U51" s="619"/>
      <c r="V51" s="619"/>
      <c r="W51" s="619"/>
      <c r="X51" s="619"/>
      <c r="Y51" s="619"/>
      <c r="Z51" s="619"/>
      <c r="AA51" s="619"/>
      <c r="AB51" s="619"/>
      <c r="AC51" s="619"/>
    </row>
    <row r="52" spans="1:45" s="344" customFormat="1" ht="17.25" customHeight="1" x14ac:dyDescent="0.25">
      <c r="A52" s="51"/>
      <c r="B52" s="388" t="s">
        <v>220</v>
      </c>
      <c r="C52" s="385"/>
      <c r="D52" s="385"/>
      <c r="E52" s="385"/>
      <c r="F52" s="385"/>
      <c r="G52" s="385"/>
      <c r="H52" s="385"/>
      <c r="I52" s="385"/>
      <c r="J52" s="385"/>
      <c r="K52" s="385"/>
      <c r="L52" s="385"/>
      <c r="M52" s="346"/>
      <c r="N52" s="346"/>
      <c r="O52" s="351">
        <f>(O51/O39)*100000</f>
        <v>0.84751385443005178</v>
      </c>
      <c r="P52" s="351">
        <f>(P51/P39)*100000</f>
        <v>0.92907109300267088</v>
      </c>
      <c r="Q52" s="351">
        <f>(Q51/Q39)*100000</f>
        <v>0.80175649291127593</v>
      </c>
      <c r="S52" s="385"/>
      <c r="T52" s="344" t="s">
        <v>208</v>
      </c>
      <c r="V52" s="387"/>
      <c r="W52" s="387"/>
      <c r="X52" s="387"/>
      <c r="Y52" s="387"/>
      <c r="Z52" s="387"/>
      <c r="AA52" s="387"/>
    </row>
    <row r="53" spans="1:45" s="344" customFormat="1" ht="17.25" customHeight="1" x14ac:dyDescent="0.25">
      <c r="A53" s="51"/>
      <c r="B53" s="388" t="s">
        <v>219</v>
      </c>
      <c r="C53" s="385"/>
      <c r="D53" s="385"/>
      <c r="E53" s="385"/>
      <c r="F53" s="385"/>
      <c r="G53" s="385"/>
      <c r="H53" s="385"/>
      <c r="I53" s="385"/>
      <c r="J53" s="385"/>
      <c r="K53" s="385"/>
      <c r="L53" s="385"/>
      <c r="M53" s="346"/>
      <c r="N53" s="346"/>
      <c r="O53" s="349">
        <f>O51/O40</f>
        <v>1.1111111111111111E-3</v>
      </c>
      <c r="P53" s="349">
        <f>P51/P40</f>
        <v>1.1956521739130434E-3</v>
      </c>
      <c r="Q53" s="349">
        <f>Q51/Q40</f>
        <v>1.0534591194968554E-3</v>
      </c>
      <c r="S53" s="385"/>
      <c r="T53" s="344" t="s">
        <v>208</v>
      </c>
      <c r="V53" s="387"/>
      <c r="W53" s="387"/>
      <c r="X53" s="387"/>
      <c r="Y53" s="387"/>
      <c r="Z53" s="387"/>
      <c r="AA53" s="387"/>
    </row>
    <row r="54" spans="1:45" s="344" customFormat="1" ht="17.25" customHeight="1" x14ac:dyDescent="0.25">
      <c r="A54" s="51"/>
      <c r="B54" s="470" t="s">
        <v>262</v>
      </c>
      <c r="C54" s="441"/>
      <c r="D54" s="441"/>
      <c r="E54" s="441"/>
      <c r="F54" s="441"/>
      <c r="G54" s="441"/>
      <c r="H54" s="441"/>
      <c r="I54" s="441"/>
      <c r="J54" s="441"/>
      <c r="K54" s="441"/>
      <c r="L54" s="441"/>
      <c r="M54" s="440"/>
      <c r="N54" s="440"/>
      <c r="O54" s="463"/>
      <c r="P54" s="463"/>
      <c r="Q54" s="454"/>
      <c r="R54" s="454"/>
      <c r="S54" s="441"/>
      <c r="T54" s="454"/>
      <c r="U54" s="454"/>
      <c r="V54" s="466"/>
      <c r="W54" s="466"/>
      <c r="X54" s="466"/>
      <c r="Y54" s="466"/>
      <c r="Z54" s="466"/>
      <c r="AA54" s="466"/>
      <c r="AB54" s="454"/>
      <c r="AC54" s="454"/>
      <c r="AD54" s="454"/>
      <c r="AE54" s="454"/>
      <c r="AF54" s="454"/>
      <c r="AG54" s="454"/>
      <c r="AH54" s="454"/>
      <c r="AI54" s="454"/>
      <c r="AJ54" s="454"/>
      <c r="AK54" s="454"/>
      <c r="AL54" s="454"/>
      <c r="AM54" s="454"/>
      <c r="AN54" s="454"/>
      <c r="AO54" s="454"/>
      <c r="AP54" s="454"/>
      <c r="AQ54" s="454"/>
      <c r="AR54" s="454"/>
      <c r="AS54" s="454"/>
    </row>
    <row r="55" spans="1:45" s="344" customFormat="1" ht="17.25" customHeight="1" x14ac:dyDescent="0.25">
      <c r="A55" s="51"/>
      <c r="B55" s="388" t="s">
        <v>243</v>
      </c>
      <c r="C55" s="385"/>
      <c r="D55" s="385"/>
      <c r="E55" s="385"/>
      <c r="F55" s="385"/>
      <c r="G55" s="385"/>
      <c r="H55" s="385"/>
      <c r="I55" s="385"/>
      <c r="J55" s="385"/>
      <c r="K55" s="385"/>
      <c r="M55" s="346"/>
      <c r="N55" s="346"/>
      <c r="O55" s="349"/>
      <c r="P55" s="346">
        <v>21003</v>
      </c>
      <c r="Q55" s="346">
        <v>21529</v>
      </c>
      <c r="S55" s="385"/>
      <c r="T55" s="634" t="s">
        <v>397</v>
      </c>
      <c r="U55" s="635"/>
      <c r="V55" s="635"/>
      <c r="W55" s="635"/>
      <c r="X55" s="635"/>
      <c r="Y55" s="635"/>
      <c r="Z55" s="635"/>
      <c r="AA55" s="635"/>
      <c r="AB55" s="635"/>
      <c r="AC55" s="635"/>
      <c r="AD55" s="635"/>
    </row>
    <row r="56" spans="1:45" s="344" customFormat="1" ht="33" customHeight="1" x14ac:dyDescent="0.25">
      <c r="A56" s="51"/>
      <c r="B56" s="389" t="s">
        <v>244</v>
      </c>
      <c r="C56" s="385"/>
      <c r="D56" s="385"/>
      <c r="E56" s="385"/>
      <c r="F56" s="385"/>
      <c r="G56" s="385"/>
      <c r="H56" s="385"/>
      <c r="I56" s="385"/>
      <c r="J56" s="385"/>
      <c r="K56" s="385"/>
      <c r="L56" s="385"/>
      <c r="M56" s="346"/>
      <c r="N56" s="346"/>
      <c r="O56" s="349"/>
      <c r="P56" s="346">
        <v>2050</v>
      </c>
      <c r="Q56" s="346">
        <v>1740</v>
      </c>
      <c r="S56" s="385"/>
      <c r="T56" s="636" t="s">
        <v>397</v>
      </c>
      <c r="U56" s="637"/>
      <c r="V56" s="637"/>
      <c r="W56" s="637"/>
      <c r="X56" s="637"/>
      <c r="Y56" s="637"/>
      <c r="Z56" s="637"/>
      <c r="AA56" s="637"/>
      <c r="AB56" s="637"/>
      <c r="AC56" s="637"/>
      <c r="AD56" s="637"/>
    </row>
    <row r="57" spans="1:45" s="344" customFormat="1" ht="17.25" customHeight="1" x14ac:dyDescent="0.25">
      <c r="A57" s="51"/>
      <c r="B57" s="388" t="s">
        <v>245</v>
      </c>
      <c r="C57" s="385"/>
      <c r="D57" s="385"/>
      <c r="E57" s="385"/>
      <c r="F57" s="385"/>
      <c r="G57" s="385"/>
      <c r="H57" s="385"/>
      <c r="I57" s="385"/>
      <c r="J57" s="385"/>
      <c r="K57" s="385"/>
      <c r="L57" s="385"/>
      <c r="M57" s="346"/>
      <c r="N57" s="346"/>
      <c r="O57" s="349"/>
      <c r="P57" s="346">
        <v>2409</v>
      </c>
      <c r="Q57" s="346">
        <v>2499</v>
      </c>
      <c r="S57" s="385"/>
      <c r="T57" s="634" t="s">
        <v>397</v>
      </c>
      <c r="U57" s="635"/>
      <c r="V57" s="635"/>
      <c r="W57" s="635"/>
      <c r="X57" s="635"/>
      <c r="Y57" s="635"/>
      <c r="Z57" s="635"/>
      <c r="AA57" s="635"/>
      <c r="AB57" s="635"/>
      <c r="AC57" s="635"/>
      <c r="AD57" s="635"/>
    </row>
    <row r="58" spans="1:45" s="344" customFormat="1" ht="17.25" customHeight="1" x14ac:dyDescent="0.25">
      <c r="A58" s="51"/>
      <c r="B58" s="388" t="s">
        <v>246</v>
      </c>
      <c r="C58" s="385"/>
      <c r="D58" s="385"/>
      <c r="E58" s="385"/>
      <c r="F58" s="385"/>
      <c r="G58" s="385"/>
      <c r="H58" s="385"/>
      <c r="I58" s="385"/>
      <c r="J58" s="385"/>
      <c r="K58" s="385"/>
      <c r="L58" s="385"/>
      <c r="M58" s="346"/>
      <c r="N58" s="346"/>
      <c r="O58" s="349"/>
      <c r="P58" s="346">
        <v>3916</v>
      </c>
      <c r="Q58" s="346">
        <v>3723</v>
      </c>
      <c r="S58" s="385"/>
      <c r="T58" s="634" t="s">
        <v>397</v>
      </c>
      <c r="U58" s="635"/>
      <c r="V58" s="635"/>
      <c r="W58" s="635"/>
      <c r="X58" s="635"/>
      <c r="Y58" s="635"/>
      <c r="Z58" s="635"/>
      <c r="AA58" s="635"/>
      <c r="AB58" s="635"/>
      <c r="AC58" s="635"/>
      <c r="AD58" s="635"/>
    </row>
    <row r="59" spans="1:45" s="344" customFormat="1" ht="17.25" customHeight="1" x14ac:dyDescent="0.25">
      <c r="A59" s="51"/>
      <c r="B59" s="388" t="s">
        <v>247</v>
      </c>
      <c r="C59" s="385"/>
      <c r="D59" s="385"/>
      <c r="E59" s="385"/>
      <c r="F59" s="385"/>
      <c r="G59" s="385"/>
      <c r="H59" s="385"/>
      <c r="I59" s="385"/>
      <c r="J59" s="385"/>
      <c r="K59" s="385"/>
      <c r="L59" s="385"/>
      <c r="M59" s="346"/>
      <c r="N59" s="346"/>
      <c r="O59" s="349"/>
      <c r="P59" s="346">
        <v>6735</v>
      </c>
      <c r="Q59" s="346">
        <v>6209</v>
      </c>
      <c r="S59" s="385"/>
      <c r="T59" s="634" t="s">
        <v>397</v>
      </c>
      <c r="U59" s="635"/>
      <c r="V59" s="635"/>
      <c r="W59" s="635"/>
      <c r="X59" s="635"/>
      <c r="Y59" s="635"/>
      <c r="Z59" s="635"/>
      <c r="AA59" s="635"/>
      <c r="AB59" s="635"/>
      <c r="AC59" s="635"/>
      <c r="AD59" s="635"/>
    </row>
    <row r="60" spans="1:45" s="344" customFormat="1" ht="17.25" customHeight="1" x14ac:dyDescent="0.25">
      <c r="A60" s="51"/>
      <c r="B60" s="388" t="s">
        <v>248</v>
      </c>
      <c r="C60" s="385"/>
      <c r="D60" s="385"/>
      <c r="E60" s="385"/>
      <c r="F60" s="385"/>
      <c r="G60" s="385"/>
      <c r="H60" s="385"/>
      <c r="I60" s="385"/>
      <c r="J60" s="385"/>
      <c r="K60" s="385"/>
      <c r="L60" s="385"/>
      <c r="M60" s="346">
        <v>488</v>
      </c>
      <c r="N60" s="346">
        <v>464</v>
      </c>
      <c r="O60" s="346">
        <v>387</v>
      </c>
      <c r="P60" s="587">
        <v>444</v>
      </c>
      <c r="Q60" s="346"/>
      <c r="S60" s="385"/>
      <c r="T60" s="634" t="s">
        <v>397</v>
      </c>
      <c r="U60" s="635"/>
      <c r="V60" s="635"/>
      <c r="W60" s="635"/>
      <c r="X60" s="635"/>
      <c r="Y60" s="635"/>
      <c r="Z60" s="635"/>
      <c r="AA60" s="635"/>
      <c r="AB60" s="635"/>
      <c r="AC60" s="635"/>
      <c r="AD60" s="635"/>
    </row>
    <row r="61" spans="1:45" s="344" customFormat="1" ht="17.25" customHeight="1" x14ac:dyDescent="0.25">
      <c r="A61" s="51"/>
      <c r="B61" s="388"/>
      <c r="C61" s="385"/>
      <c r="D61" s="385"/>
      <c r="E61" s="385"/>
      <c r="F61" s="385"/>
      <c r="G61" s="385"/>
      <c r="H61" s="385"/>
      <c r="I61" s="385"/>
      <c r="J61" s="385"/>
      <c r="K61" s="385"/>
      <c r="L61" s="385"/>
      <c r="M61" s="346"/>
      <c r="N61" s="346"/>
      <c r="O61" s="349"/>
      <c r="P61" s="349"/>
      <c r="S61" s="385"/>
      <c r="V61" s="387"/>
      <c r="W61" s="387"/>
      <c r="X61" s="387"/>
      <c r="Y61" s="387"/>
      <c r="Z61" s="387"/>
      <c r="AA61" s="387"/>
    </row>
    <row r="62" spans="1:45" s="354" customFormat="1" ht="17.25" customHeight="1" x14ac:dyDescent="0.25">
      <c r="A62" s="51"/>
      <c r="B62" s="390"/>
      <c r="C62" s="391"/>
      <c r="D62" s="391"/>
      <c r="E62" s="391"/>
      <c r="F62" s="391"/>
      <c r="G62" s="391"/>
      <c r="H62" s="391"/>
      <c r="I62" s="391"/>
      <c r="J62" s="391"/>
      <c r="K62" s="391"/>
      <c r="L62" s="391"/>
      <c r="M62" s="392"/>
      <c r="N62" s="392"/>
      <c r="O62" s="350"/>
      <c r="P62" s="350"/>
      <c r="S62" s="391"/>
      <c r="V62" s="393"/>
      <c r="W62" s="393"/>
      <c r="X62" s="393"/>
      <c r="Y62" s="393"/>
      <c r="Z62" s="393"/>
      <c r="AA62" s="393"/>
    </row>
    <row r="63" spans="1:45" ht="15" customHeight="1" x14ac:dyDescent="0.25">
      <c r="B63" t="s">
        <v>76</v>
      </c>
      <c r="O63" s="54"/>
      <c r="P63" s="57">
        <v>199577</v>
      </c>
      <c r="Q63" s="57">
        <v>199983</v>
      </c>
      <c r="R63" s="57">
        <v>199534</v>
      </c>
      <c r="T63" s="623" t="s">
        <v>226</v>
      </c>
      <c r="U63" s="629"/>
      <c r="V63" s="629"/>
      <c r="W63" s="629"/>
      <c r="X63" s="629"/>
      <c r="Y63" s="629"/>
      <c r="Z63" s="629"/>
      <c r="AA63" s="629"/>
      <c r="AB63" s="629"/>
      <c r="AC63" s="629"/>
      <c r="AD63" s="629"/>
      <c r="AE63" s="629"/>
    </row>
    <row r="64" spans="1:45" ht="15" customHeight="1" x14ac:dyDescent="0.25">
      <c r="B64" s="160" t="s">
        <v>77</v>
      </c>
      <c r="O64" s="54"/>
      <c r="P64" s="57">
        <v>277209</v>
      </c>
      <c r="Q64" s="57">
        <v>277232</v>
      </c>
      <c r="R64" s="57">
        <v>276509</v>
      </c>
      <c r="T64" s="623" t="s">
        <v>227</v>
      </c>
      <c r="U64" s="629"/>
      <c r="V64" s="629"/>
      <c r="W64" s="629"/>
      <c r="X64" s="629"/>
      <c r="Y64" s="629"/>
      <c r="Z64" s="629"/>
      <c r="AA64" s="629"/>
      <c r="AB64" s="629"/>
      <c r="AC64" s="629"/>
      <c r="AD64" s="629"/>
      <c r="AE64" s="629"/>
      <c r="AF64" s="318"/>
      <c r="AG64" s="318"/>
    </row>
    <row r="65" spans="2:43" ht="15" customHeight="1" x14ac:dyDescent="0.25">
      <c r="B65" s="58" t="s">
        <v>78</v>
      </c>
      <c r="O65" s="54"/>
      <c r="P65" s="57">
        <v>737455</v>
      </c>
      <c r="Q65" s="57">
        <v>737857</v>
      </c>
      <c r="R65" s="57">
        <v>742452</v>
      </c>
      <c r="T65" s="623" t="s">
        <v>228</v>
      </c>
      <c r="U65" s="629"/>
      <c r="V65" s="629"/>
      <c r="W65" s="629"/>
      <c r="X65" s="629"/>
      <c r="Y65" s="629"/>
      <c r="Z65" s="629"/>
      <c r="AA65" s="629"/>
      <c r="AB65" s="629"/>
      <c r="AC65" s="629"/>
      <c r="AD65" s="629"/>
      <c r="AE65" s="629"/>
      <c r="AF65" s="318"/>
      <c r="AG65" s="318"/>
    </row>
    <row r="66" spans="2:43" ht="15" customHeight="1" x14ac:dyDescent="0.25">
      <c r="B66" s="341" t="s">
        <v>394</v>
      </c>
      <c r="O66" s="54"/>
      <c r="P66" s="57">
        <f>266907+240872</f>
        <v>507779</v>
      </c>
      <c r="Q66" s="444">
        <f>268198+243798</f>
        <v>511996</v>
      </c>
      <c r="R66" s="57">
        <f>245610+269289</f>
        <v>514899</v>
      </c>
      <c r="T66" s="623" t="s">
        <v>229</v>
      </c>
      <c r="U66" s="630"/>
      <c r="V66" s="630"/>
      <c r="W66" s="630"/>
      <c r="X66" s="630"/>
      <c r="Y66" s="630"/>
      <c r="Z66" s="630"/>
      <c r="AA66" s="630"/>
      <c r="AB66" s="630"/>
      <c r="AC66" s="630"/>
      <c r="AD66" s="630"/>
      <c r="AE66" s="630"/>
      <c r="AF66" s="356" t="s">
        <v>260</v>
      </c>
      <c r="AG66" s="359"/>
      <c r="AH66" s="359"/>
      <c r="AI66" s="359"/>
      <c r="AJ66" s="359"/>
      <c r="AK66" s="359"/>
      <c r="AL66" s="359"/>
      <c r="AM66" s="359"/>
      <c r="AN66" s="359"/>
      <c r="AO66" s="359"/>
      <c r="AP66" s="358"/>
      <c r="AQ66" s="358"/>
    </row>
    <row r="67" spans="2:43" ht="15" customHeight="1" x14ac:dyDescent="0.25">
      <c r="B67" t="s">
        <v>80</v>
      </c>
      <c r="P67" s="57">
        <v>322099</v>
      </c>
      <c r="Q67" s="57">
        <v>324009</v>
      </c>
      <c r="R67" s="57">
        <v>327089</v>
      </c>
      <c r="T67" s="623" t="s">
        <v>230</v>
      </c>
      <c r="U67" s="629"/>
      <c r="V67" s="629"/>
      <c r="W67" s="629"/>
      <c r="X67" s="629"/>
      <c r="Y67" s="629"/>
      <c r="Z67" s="629"/>
      <c r="AA67" s="629"/>
      <c r="AB67" s="629"/>
      <c r="AC67" s="629"/>
      <c r="AD67" s="629"/>
      <c r="AE67" s="629"/>
      <c r="AF67" s="318"/>
    </row>
    <row r="68" spans="2:43" ht="15" customHeight="1" x14ac:dyDescent="0.25">
      <c r="B68" s="59" t="s">
        <v>81</v>
      </c>
      <c r="P68" s="57">
        <v>1999755</v>
      </c>
      <c r="Q68" s="57">
        <v>2014221</v>
      </c>
      <c r="R68" s="57">
        <v>2033189</v>
      </c>
      <c r="T68" s="623" t="s">
        <v>231</v>
      </c>
      <c r="U68" s="630"/>
      <c r="V68" s="630"/>
      <c r="W68" s="630"/>
      <c r="X68" s="630"/>
      <c r="Y68" s="630"/>
      <c r="Z68" s="630"/>
      <c r="AA68" s="630"/>
      <c r="AB68" s="630"/>
      <c r="AC68" s="630"/>
      <c r="AD68" s="630"/>
      <c r="AE68" s="630"/>
    </row>
    <row r="69" spans="2:43" ht="15" customHeight="1" x14ac:dyDescent="0.25">
      <c r="B69" t="s">
        <v>82</v>
      </c>
      <c r="O69" s="54"/>
      <c r="P69" s="57">
        <v>385579</v>
      </c>
      <c r="Q69" s="57">
        <v>389139</v>
      </c>
      <c r="R69" s="57">
        <v>392785</v>
      </c>
      <c r="T69" s="623" t="s">
        <v>232</v>
      </c>
      <c r="U69" s="629"/>
      <c r="V69" s="629"/>
      <c r="W69" s="629"/>
      <c r="X69" s="629"/>
      <c r="Y69" s="629"/>
      <c r="Z69" s="629"/>
      <c r="AA69" s="629"/>
      <c r="AB69" s="629"/>
      <c r="AC69" s="629"/>
      <c r="AD69" s="629"/>
      <c r="AE69" s="629"/>
      <c r="AF69" s="318"/>
    </row>
    <row r="70" spans="2:43" ht="15" customHeight="1" x14ac:dyDescent="0.25">
      <c r="B70" t="s">
        <v>83</v>
      </c>
      <c r="O70" s="54"/>
      <c r="P70" s="57">
        <v>147700</v>
      </c>
      <c r="Q70" s="57">
        <v>147982</v>
      </c>
      <c r="R70" s="57">
        <v>147909</v>
      </c>
      <c r="T70" s="623" t="s">
        <v>233</v>
      </c>
      <c r="U70" s="629"/>
      <c r="V70" s="629"/>
      <c r="W70" s="629"/>
      <c r="X70" s="629"/>
      <c r="Y70" s="629"/>
      <c r="Z70" s="629"/>
      <c r="AA70" s="629"/>
      <c r="AB70" s="629"/>
      <c r="AC70" s="629"/>
      <c r="AD70" s="629"/>
      <c r="AE70" s="629"/>
      <c r="AF70" s="318"/>
      <c r="AG70" s="318"/>
    </row>
    <row r="71" spans="2:43" ht="15" customHeight="1" x14ac:dyDescent="0.25">
      <c r="B71" t="s">
        <v>84</v>
      </c>
      <c r="O71" s="54"/>
      <c r="P71" s="57">
        <v>93932</v>
      </c>
      <c r="Q71" s="57">
        <v>92541</v>
      </c>
      <c r="R71" s="57">
        <v>91546</v>
      </c>
      <c r="T71" s="623" t="s">
        <v>234</v>
      </c>
      <c r="U71" s="629"/>
      <c r="V71" s="629"/>
      <c r="W71" s="629"/>
      <c r="X71" s="629"/>
      <c r="Y71" s="629"/>
      <c r="Z71" s="629"/>
      <c r="AA71" s="629"/>
      <c r="AB71" s="629"/>
      <c r="AC71" s="629"/>
      <c r="AD71" s="629"/>
      <c r="AE71" s="629"/>
      <c r="AF71" s="318"/>
    </row>
    <row r="72" spans="2:43" ht="15" customHeight="1" x14ac:dyDescent="0.25">
      <c r="B72" s="52" t="s">
        <v>85</v>
      </c>
      <c r="O72" s="54"/>
      <c r="P72" s="57">
        <v>44769</v>
      </c>
      <c r="Q72" s="57">
        <v>45107</v>
      </c>
      <c r="R72" s="57">
        <v>45367</v>
      </c>
      <c r="T72" s="623" t="s">
        <v>235</v>
      </c>
      <c r="U72" s="630"/>
      <c r="V72" s="630"/>
      <c r="W72" s="630"/>
      <c r="X72" s="630"/>
      <c r="Y72" s="630"/>
      <c r="Z72" s="630"/>
      <c r="AA72" s="630"/>
      <c r="AB72" s="630"/>
      <c r="AC72" s="630"/>
      <c r="AD72" s="630"/>
      <c r="AE72" s="630"/>
      <c r="AF72" s="318"/>
      <c r="AG72" s="318"/>
    </row>
    <row r="73" spans="2:43" ht="15" customHeight="1" x14ac:dyDescent="0.25">
      <c r="B73" s="60" t="s">
        <v>86</v>
      </c>
      <c r="O73" s="54"/>
      <c r="P73" s="57">
        <v>91786</v>
      </c>
      <c r="Q73" s="57">
        <v>91781</v>
      </c>
      <c r="R73" s="57">
        <v>91742</v>
      </c>
      <c r="T73" s="623" t="s">
        <v>236</v>
      </c>
      <c r="U73" s="629"/>
      <c r="V73" s="629"/>
      <c r="W73" s="629"/>
      <c r="X73" s="629"/>
      <c r="Y73" s="629"/>
      <c r="Z73" s="629"/>
      <c r="AA73" s="629"/>
      <c r="AB73" s="629"/>
      <c r="AC73" s="629"/>
      <c r="AD73" s="629"/>
      <c r="AE73" s="629"/>
      <c r="AF73" s="318"/>
      <c r="AG73" s="318"/>
      <c r="AH73" s="318"/>
    </row>
    <row r="74" spans="2:43" x14ac:dyDescent="0.25">
      <c r="B74" t="s">
        <v>87</v>
      </c>
      <c r="O74" s="54"/>
      <c r="P74" s="57">
        <v>415557</v>
      </c>
      <c r="Q74" s="57">
        <v>424856</v>
      </c>
      <c r="R74" s="57">
        <v>426791</v>
      </c>
      <c r="T74" s="630" t="s">
        <v>393</v>
      </c>
      <c r="U74" s="630"/>
      <c r="V74" s="630"/>
      <c r="W74" s="630"/>
      <c r="X74" s="630"/>
      <c r="Y74" s="630"/>
      <c r="Z74" s="630"/>
      <c r="AA74" s="630"/>
      <c r="AB74" s="630"/>
      <c r="AC74" s="630"/>
      <c r="AD74" s="630"/>
      <c r="AE74" s="630"/>
    </row>
    <row r="75" spans="2:43" ht="15" customHeight="1" x14ac:dyDescent="0.25">
      <c r="B75" t="s">
        <v>88</v>
      </c>
      <c r="O75" s="54"/>
      <c r="P75" s="57">
        <v>425225</v>
      </c>
      <c r="Q75" s="57">
        <v>429413</v>
      </c>
      <c r="R75" s="57">
        <v>437413</v>
      </c>
      <c r="T75" s="623" t="s">
        <v>392</v>
      </c>
      <c r="U75" s="629"/>
      <c r="V75" s="629"/>
      <c r="W75" s="629"/>
      <c r="X75" s="629"/>
      <c r="Y75" s="629"/>
      <c r="Z75" s="629"/>
      <c r="AA75" s="629"/>
      <c r="AB75" s="629"/>
      <c r="AC75" s="629"/>
      <c r="AD75" s="629"/>
      <c r="AE75" s="629"/>
    </row>
    <row r="76" spans="2:43" x14ac:dyDescent="0.25">
      <c r="B76" t="s">
        <v>89</v>
      </c>
      <c r="O76" s="54"/>
      <c r="P76" s="57">
        <v>496086</v>
      </c>
      <c r="Q76" s="57">
        <v>502152</v>
      </c>
      <c r="R76" s="57">
        <v>507154</v>
      </c>
      <c r="T76" s="640" t="s">
        <v>391</v>
      </c>
      <c r="U76" s="630"/>
      <c r="V76" s="630"/>
      <c r="W76" s="630"/>
      <c r="X76" s="630"/>
      <c r="Y76" s="630"/>
      <c r="Z76" s="630"/>
      <c r="AA76" s="630"/>
      <c r="AB76" s="630"/>
      <c r="AC76" s="630"/>
      <c r="AD76" s="630"/>
      <c r="AE76" s="630"/>
      <c r="AF76" s="319"/>
    </row>
    <row r="77" spans="2:43" ht="15" customHeight="1" x14ac:dyDescent="0.25">
      <c r="B77" t="s">
        <v>90</v>
      </c>
      <c r="O77" s="54"/>
      <c r="P77" s="57">
        <v>592683</v>
      </c>
      <c r="Q77" s="57">
        <v>601699</v>
      </c>
      <c r="R77" s="57">
        <v>609421</v>
      </c>
      <c r="T77" s="623" t="s">
        <v>390</v>
      </c>
      <c r="U77" s="629"/>
      <c r="V77" s="629"/>
      <c r="W77" s="629"/>
      <c r="X77" s="629"/>
      <c r="Y77" s="629"/>
      <c r="Z77" s="629"/>
      <c r="AA77" s="629"/>
      <c r="AB77" s="629"/>
      <c r="AC77" s="629"/>
      <c r="AD77" s="629"/>
      <c r="AE77" s="629"/>
      <c r="AF77" s="318"/>
    </row>
    <row r="78" spans="2:43" ht="15" customHeight="1" x14ac:dyDescent="0.25">
      <c r="B78" s="60" t="s">
        <v>91</v>
      </c>
      <c r="O78" s="54"/>
      <c r="P78" s="57">
        <v>1520094</v>
      </c>
      <c r="Q78" s="57">
        <v>1536121</v>
      </c>
      <c r="R78" s="57">
        <v>1550534</v>
      </c>
      <c r="T78" s="623" t="s">
        <v>389</v>
      </c>
      <c r="U78" s="630"/>
      <c r="V78" s="630"/>
      <c r="W78" s="630"/>
      <c r="X78" s="630"/>
      <c r="Y78" s="630"/>
      <c r="Z78" s="630"/>
      <c r="AA78" s="630"/>
      <c r="AB78" s="630"/>
      <c r="AC78" s="630"/>
      <c r="AD78" s="630"/>
      <c r="AE78" s="630"/>
      <c r="AF78" s="319"/>
    </row>
    <row r="79" spans="2:43" ht="15" customHeight="1" x14ac:dyDescent="0.25">
      <c r="B79" s="52" t="s">
        <v>92</v>
      </c>
      <c r="O79" s="54"/>
      <c r="P79" s="445">
        <v>12000</v>
      </c>
      <c r="Q79" s="57">
        <v>12000</v>
      </c>
      <c r="R79" s="57">
        <v>12000</v>
      </c>
      <c r="S79" s="57"/>
      <c r="T79" s="623" t="s">
        <v>388</v>
      </c>
      <c r="U79" s="623"/>
      <c r="V79" s="623"/>
      <c r="W79" s="623"/>
      <c r="X79" s="623"/>
      <c r="Y79" s="623"/>
      <c r="Z79" s="623"/>
      <c r="AA79" s="623"/>
      <c r="AB79" s="623"/>
      <c r="AC79" s="623"/>
      <c r="AD79" s="623"/>
      <c r="AE79" s="623"/>
    </row>
    <row r="80" spans="2:43" ht="15" customHeight="1" x14ac:dyDescent="0.25">
      <c r="B80" s="341" t="s">
        <v>93</v>
      </c>
      <c r="O80" s="54"/>
      <c r="P80" s="446">
        <v>18563</v>
      </c>
      <c r="Q80" s="57">
        <v>18563</v>
      </c>
      <c r="R80" s="57">
        <v>18563</v>
      </c>
      <c r="S80" s="57"/>
      <c r="T80" s="623" t="s">
        <v>387</v>
      </c>
      <c r="U80" s="623"/>
      <c r="V80" s="623"/>
      <c r="W80" s="623"/>
      <c r="X80" s="623"/>
      <c r="Y80" s="623"/>
      <c r="Z80" s="623"/>
      <c r="AA80" s="623"/>
      <c r="AB80" s="623"/>
      <c r="AC80" s="623"/>
      <c r="AD80" s="623"/>
      <c r="AE80" s="623"/>
    </row>
    <row r="81" spans="3:21" ht="15" customHeight="1" x14ac:dyDescent="0.25">
      <c r="C81" s="54"/>
      <c r="D81" s="54"/>
      <c r="E81" s="54"/>
      <c r="F81" s="54"/>
      <c r="G81" s="54"/>
      <c r="H81" s="54"/>
      <c r="I81" s="54"/>
      <c r="J81" s="54"/>
      <c r="K81" s="54"/>
      <c r="L81" s="54"/>
      <c r="M81" s="54"/>
      <c r="N81" s="54"/>
      <c r="O81" s="54"/>
      <c r="P81" s="54"/>
      <c r="S81" s="54"/>
      <c r="T81" s="624" t="s">
        <v>261</v>
      </c>
      <c r="U81" s="624"/>
    </row>
  </sheetData>
  <mergeCells count="47">
    <mergeCell ref="T76:AE76"/>
    <mergeCell ref="T77:AE77"/>
    <mergeCell ref="T68:AE68"/>
    <mergeCell ref="T69:AE69"/>
    <mergeCell ref="T57:AD57"/>
    <mergeCell ref="T58:AD58"/>
    <mergeCell ref="T59:AD59"/>
    <mergeCell ref="T60:AD60"/>
    <mergeCell ref="T73:AE73"/>
    <mergeCell ref="T74:AE74"/>
    <mergeCell ref="T75:AE75"/>
    <mergeCell ref="AN6:AT6"/>
    <mergeCell ref="T51:AC51"/>
    <mergeCell ref="T63:AE63"/>
    <mergeCell ref="T64:AE64"/>
    <mergeCell ref="T18:AA18"/>
    <mergeCell ref="T40:AB40"/>
    <mergeCell ref="T39:AH39"/>
    <mergeCell ref="AI39:AP39"/>
    <mergeCell ref="AP19:AZ19"/>
    <mergeCell ref="T9:AA9"/>
    <mergeCell ref="T55:AD55"/>
    <mergeCell ref="T56:AD56"/>
    <mergeCell ref="T47:AT47"/>
    <mergeCell ref="T10:U10"/>
    <mergeCell ref="T11:U11"/>
    <mergeCell ref="T80:AE80"/>
    <mergeCell ref="AC6:AM6"/>
    <mergeCell ref="T81:U81"/>
    <mergeCell ref="T17:V17"/>
    <mergeCell ref="T5:Z5"/>
    <mergeCell ref="T6:AB6"/>
    <mergeCell ref="T13:Y13"/>
    <mergeCell ref="T19:AC19"/>
    <mergeCell ref="T65:AE65"/>
    <mergeCell ref="T66:AE66"/>
    <mergeCell ref="T67:AE67"/>
    <mergeCell ref="T79:AE79"/>
    <mergeCell ref="T70:AE70"/>
    <mergeCell ref="T71:AE71"/>
    <mergeCell ref="T72:AE72"/>
    <mergeCell ref="T78:AE78"/>
    <mergeCell ref="BA19:BI19"/>
    <mergeCell ref="T22:Z22"/>
    <mergeCell ref="AA22:AH22"/>
    <mergeCell ref="T26:Z26"/>
    <mergeCell ref="AA26:AJ26"/>
  </mergeCells>
  <hyperlinks>
    <hyperlink ref="A1" location="Contents!A1" display="Contents"/>
    <hyperlink ref="T80" r:id="rId1" display="http://www.creehealth.org/about-us"/>
    <hyperlink ref="T5" r:id="rId2" display="Eurostat: Population on 1 January- Belgium (Accessed 2016-08-24)"/>
    <hyperlink ref="T5:Z5" r:id="rId3" display="Eurostat: Population on 1 January- Belgium (Accessed 2018-04-03)"/>
    <hyperlink ref="T18" r:id="rId4" display="Eurostat: Population on 1 January- Belgium (Accessed 2016-08-24)"/>
    <hyperlink ref="T18:AA18" r:id="rId5" display="Eurostat: Population on 1 January- Netherlands (Accessed 2018-04-03)"/>
    <hyperlink ref="T79:Y79" r:id="rId6" display="http://nrbhss.gouv.qc.ca/en/communities.  Accessed 2017-08-09)"/>
    <hyperlink ref="T6:AA6" r:id="rId7" display="2003-2010: Eurostat: Causes of Death-Absolute Number-Annual Data (Accessed 2017-08-09)"/>
    <hyperlink ref="AC6:AL6" r:id="rId8" display="2011-2014: Eurostat:  Causes of Death-Deaths by Country of Residence and Occurrence (Accessed 2017-08-09)"/>
    <hyperlink ref="T19:AC19" r:id="rId9" display="2002-2010: Eurostat: Netherlands, Causes of Death- Absolute Number-Annual Data (Accessed 2017-09-09)"/>
    <hyperlink ref="AD19" r:id="rId10" display="2011-2014: Eurostat:  Causes of Death-Deaths by Country of Residence and Occurrence (Accessed 2017-08-09)"/>
    <hyperlink ref="AP19:AZ19" r:id="rId11" display="2015-2016: Statistics Netherlands, Deaths- Cause of Death (Extensive List), Age &amp; Sex (Accessed 2018-04-03)"/>
    <hyperlink ref="T26:Y26" r:id="rId12" display="Statistics Netherlands: Deaths-Suicide, residents (Accessed 2017-08-09)"/>
    <hyperlink ref="AN6:AT6" r:id="rId13" display="2015: Stabel: Mortality since 1950 (French) (Accessed 2017-08-09)"/>
    <hyperlink ref="T39:AH39" r:id="rId14" display="2002-2014:  Statistics Canada, Table 051-0001, Estimates of population, by age group and sex for July 1, Canada, provinces and territories.  Accessed 2017-02-27"/>
    <hyperlink ref="T40:AB40" r:id="rId15" display="Institut de la statistique Québec, Décès et taux de mortalité, Québec, 1900-2016 (Accessed 2018-05-30)"/>
    <hyperlink ref="T51:AC51" r:id="rId16" display="Statistics Canada, Homicide offences, number and rate, by province and territory   (Accessed 2018-04-03)"/>
    <hyperlink ref="T63:AE63" r:id="rId17" display="Institut de la statistique du Québec, 01 - Bas-Saint-Laurent and its regional county municipalities (RCMs).  Accessed 2016-08-16"/>
    <hyperlink ref="T64:AE64" r:id="rId18" display="Institut de la statistique du Québec, 02 - Saguenay-Lac-Saint-Jean and its regional county municipalities (RCMs).   Accessed 2016-08-16"/>
    <hyperlink ref="T65:AE65" r:id="rId19" display="Institut de la statistique du Québec, 03 - Capitale-Nationale and its regional county municipalities (RCMs).  Accessed 2016-08-16."/>
    <hyperlink ref="T66:AE66" r:id="rId20" display="Institut de la statistique du Québec,  04 - Mauricie and its regional county municipalities (RCMs) Accessed 2017-02-28"/>
    <hyperlink ref="T67:AE67" r:id="rId21" display="Institut de la statistique du Québec, 05 - Estrie and its regional county municipalities (RCMs).  Accessed 2016-08-16."/>
    <hyperlink ref="T68:AE68" r:id="rId22" display="Institut de la statistique du Québec, 06 - Montréal.   Accessed 2016-08-16."/>
    <hyperlink ref="T69:AE69" r:id="rId23" display="Institut de la statistique du Québec, 07 - Outaouais and its regional county municipalities (RCMs).   Accessed 2016-08-16."/>
    <hyperlink ref="T70:AE70" r:id="rId24" display="Institut de la statistique du Québec, 08 - Abitibi-Témiscamingue and its regional county municipalities (RCMs).  Accessed 2016-08-15."/>
    <hyperlink ref="T71:AE71" r:id="rId25" display="Institut de la statistique du Québec, 09 - Côte-Nord and its regional county municipalities (RCMs).   Accessed 2016-08-16."/>
    <hyperlink ref="T72:AE72" r:id="rId26" display="Institut de la statistique du Québec, 10 - Nord-du-Québec and its regional county municipalities (RCMs). Accessed 2016-08-15."/>
    <hyperlink ref="T73:AE73" r:id="rId27" display="Institut de la statistique du Québec, 11 - Gaspésie-Îles-de-la-Madeleine and its regional county municipalities (RCMs). Accessed 2016-08-15"/>
    <hyperlink ref="T75:AE75" r:id="rId28" display="Institut de la statistique du Québec, 13 - Laval.  (Accessed 2018-04-03)"/>
    <hyperlink ref="T77:AE77" r:id="rId29" display="Institut de la statistique du Québec, 15 - Laurentides and its regional county municipalities (RCMs).  (Accessed 2018-04-03)"/>
    <hyperlink ref="T78:AE78" r:id="rId30" display="Institut de la statistique du Québec, 16 - Montérégie and its regional county municipalities (RCMs).   (Accessed 2018-04-03)"/>
    <hyperlink ref="T55:AD55" r:id="rId31" display="Institut de la statistique Québec, Décès selon la cause (liste abrégée) et le sexe, Québec, 2006-2016.  (Accessed 2018-04-03)"/>
    <hyperlink ref="T56:AD56" r:id="rId32" display="Institut de la statistique Québec, Décès selon la cause (liste abrégée) et le sexe, Québec, 2006-2016.  (Accessed 2018-04-03)"/>
    <hyperlink ref="T57:AD57" r:id="rId33" display="'Institut de la statistique Québec, Décès selon la cause (liste abrégée) et le sexe, Québec, 2006-2016.  (Accessed 2018-04-03)"/>
    <hyperlink ref="T58:AD58" r:id="rId34" display="'Institut de la statistique Québec, Décès selon la cause (liste abrégée) et le sexe, Québec, 2006-2016.  (Accessed 2018-04-03)"/>
    <hyperlink ref="T59:AD59" r:id="rId35" display="'Institut de la statistique Québec, Décès selon la cause (liste abrégée) et le sexe, Québec, 2006-2016.  (Accessed 2018-04-03)"/>
    <hyperlink ref="T60:AD60" r:id="rId36" display="'Institut de la statistique Québec, Décès selon la cause (liste abrégée) et le sexe, Québec, 2006-2016.  (Accessed 2018-04-03)"/>
    <hyperlink ref="AF66:AQ66" r:id="rId37" display="Institut de la statistique du Québec,  17 - Centre-du-Quebec and its regional county municipalities (RCMs) (Accessed 2017-08-10)"/>
    <hyperlink ref="A7" location="Table_Vital_Quebec" display="Quebec"/>
    <hyperlink ref="A6" location="Table_Vital_CANADA" display="Canada"/>
    <hyperlink ref="A5" location="Table_Vital_NETHERLANDS" display="Netherlands"/>
    <hyperlink ref="A4" location="Table_Vital_BELGIUM" display="Belgium"/>
    <hyperlink ref="A20" location="Table_Vital_Quebec" display="Quebec"/>
    <hyperlink ref="A19" location="Table_Vital_CANADA" display="Canada"/>
    <hyperlink ref="A18" location="Table_Vital_NETHERLANDS" display="Netherlands"/>
    <hyperlink ref="A17" location="Table_Vital_BELGIUM" display="Belgium"/>
    <hyperlink ref="A33" location="Table_Vital_Quebec" display="Quebec"/>
    <hyperlink ref="A32" location="Table_Vital_CANADA" display="Canada"/>
    <hyperlink ref="A31" location="Table_Vital_NETHERLANDS" display="Netherlands"/>
    <hyperlink ref="A30" location="Table_Vital_BELGIUM" display="Belgium"/>
    <hyperlink ref="A41" location="Table_Vital_Quebec" display="Quebec"/>
    <hyperlink ref="A40" location="Table_Vital_CANADA" display="Canada"/>
    <hyperlink ref="A39" location="Table_Vital_NETHERLANDS" display="Netherlands"/>
    <hyperlink ref="A38" location="Table_Vital_BELGIUM" display="Belgium"/>
    <hyperlink ref="T80:AE80" r:id="rId38" display="http://www.creehealth.org/about-us  (Accessed 2018-04-03)"/>
    <hyperlink ref="T79:AE79" r:id="rId39" display="http://nrbhss.gouv.qc.ca/en/communities  (Accessed 2018-04-03)"/>
    <hyperlink ref="T76:AE76" r:id="rId40" display="Institut de la statistique du Québec, 14 - Lanaudière and its regional county municipalities (RCMs). (Accessed 2018-04-03)"/>
    <hyperlink ref="T74:AE74" r:id="rId41" display="Institut de la statistique du Québec, 12 - Chaudière-Appalaches and its regional county municipalities (RCMs).   (Accessed 2018-04-03)"/>
    <hyperlink ref="T47:AD47" r:id="rId42" display="2007-2008,2014-2015: Institut national de santé publique, La mortalité par suicide au Québec : 1981 à 2015 – Mise à jour 2018 (Accessed 2018-04-03)"/>
    <hyperlink ref="T47:AT47" r:id="rId43" display="Institut national de santé publique, La mortalité par suicide au Québec : 1981 à 2015 – Mise à jour 2018 (Accessed 2018-04-03)"/>
    <hyperlink ref="T6:AB6" r:id="rId44" display="2003-2010: Eurostat: Belgium, Causes of Death-Absolute Number-Annual Data (Accessed 2018-04-03)"/>
    <hyperlink ref="AC6:AM6" r:id="rId45" display="2011-2014: Eurostat:  Belgium, Causes of Death-Deaths by Country of Residence and Occurrence (Accessed 2018-04-03)"/>
    <hyperlink ref="T13:Y13" r:id="rId46" display="Statbel: Causes of Death (1998-2014) (French) (Accessed 2018-04-03)"/>
    <hyperlink ref="BA19:BI19" r:id="rId47" display="2017: As reported by the Euthanasia Review Committee (Accessed 2018-04-03)"/>
    <hyperlink ref="AA22:AH22" r:id="rId48" display="2017: As reported by the Euthanasia Review Committee (Accessed 2018-04-03)"/>
    <hyperlink ref="T26:Z26" r:id="rId49" display="2001-2015: Statistics Netherlands: Deaths-Suicide, residents (Accessed 2018-04-03)"/>
    <hyperlink ref="AA26:AJ26" r:id="rId50" location="/CBS/en/dataset/7052eng/table?ts=1522807122650" display="2016-2017: Statline- Deaths; underlying cause of death (shortlist), sex, age (Accessed 2018-04-03)"/>
  </hyperlinks>
  <pageMargins left="0.7" right="0.7" top="0.75" bottom="0.75" header="0.3" footer="0.3"/>
  <pageSetup scale="20" fitToHeight="0" orientation="landscape" horizontalDpi="0" verticalDpi="0" r:id="rId5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86"/>
  <sheetViews>
    <sheetView workbookViewId="0">
      <pane xSplit="2" ySplit="2" topLeftCell="AI3" activePane="bottomRight" state="frozen"/>
      <selection pane="topRight" activeCell="C1" sqref="C1"/>
      <selection pane="bottomLeft" activeCell="A3" sqref="A3"/>
      <selection pane="bottomRight"/>
    </sheetView>
  </sheetViews>
  <sheetFormatPr defaultRowHeight="15" x14ac:dyDescent="0.25"/>
  <cols>
    <col min="1" max="1" width="27.28515625" style="2" customWidth="1"/>
    <col min="2" max="2" width="23.85546875" style="2" customWidth="1"/>
    <col min="3" max="3" width="11.85546875" customWidth="1"/>
    <col min="4" max="4" width="10.28515625" customWidth="1"/>
    <col min="5" max="5" width="25" customWidth="1"/>
    <col min="9" max="9" width="12.28515625" customWidth="1"/>
    <col min="10" max="11" width="12.7109375" customWidth="1"/>
    <col min="12" max="12" width="11.5703125" customWidth="1"/>
    <col min="13" max="13" width="13.140625" customWidth="1"/>
    <col min="16" max="16" width="15.5703125" customWidth="1"/>
    <col min="17" max="17" width="11.85546875" customWidth="1"/>
    <col min="19" max="19" width="11" customWidth="1"/>
    <col min="20" max="20" width="28" style="2" customWidth="1"/>
    <col min="21" max="22" width="12.7109375" customWidth="1"/>
    <col min="23" max="23" width="11.5703125" customWidth="1"/>
    <col min="24" max="24" width="13.140625" customWidth="1"/>
    <col min="27" max="27" width="15.5703125" customWidth="1"/>
    <col min="28" max="28" width="11.85546875" customWidth="1"/>
    <col min="29" max="29" width="9.140625" style="53"/>
    <col min="30" max="30" width="10.85546875" style="126" customWidth="1"/>
    <col min="31" max="31" width="12.42578125" customWidth="1"/>
    <col min="33" max="33" width="11.42578125" customWidth="1"/>
    <col min="34" max="34" width="17" customWidth="1"/>
    <col min="35" max="35" width="11.42578125" customWidth="1"/>
    <col min="36" max="36" width="13.140625" customWidth="1"/>
    <col min="37" max="37" width="14.7109375" customWidth="1"/>
    <col min="38" max="38" width="10.140625" customWidth="1"/>
    <col min="39" max="39" width="8.85546875" style="2" customWidth="1"/>
    <col min="40" max="40" width="10.85546875" style="2" customWidth="1"/>
    <col min="41" max="41" width="10" style="2" customWidth="1"/>
    <col min="42" max="42" width="14" style="102" customWidth="1"/>
    <col min="43" max="43" width="15.7109375" style="2" customWidth="1"/>
    <col min="44" max="44" width="16" customWidth="1"/>
  </cols>
  <sheetData>
    <row r="1" spans="1:43" s="1" customFormat="1" ht="20.25" thickBot="1" x14ac:dyDescent="0.35">
      <c r="A1" s="39" t="s">
        <v>0</v>
      </c>
      <c r="B1" s="67" t="s">
        <v>101</v>
      </c>
      <c r="C1" s="664" t="s">
        <v>2</v>
      </c>
      <c r="D1" s="664"/>
      <c r="E1" s="664"/>
      <c r="F1" s="664"/>
      <c r="G1" s="665"/>
      <c r="H1" s="666" t="s">
        <v>3</v>
      </c>
      <c r="I1" s="664"/>
      <c r="J1" s="664"/>
      <c r="K1" s="665"/>
      <c r="L1" s="662" t="s">
        <v>4</v>
      </c>
      <c r="M1" s="663"/>
      <c r="N1" s="663"/>
      <c r="O1" s="663"/>
      <c r="P1" s="663"/>
      <c r="Q1" s="663"/>
      <c r="R1" s="663"/>
      <c r="S1" s="663"/>
      <c r="T1" s="680"/>
      <c r="U1" s="662" t="s">
        <v>70</v>
      </c>
      <c r="V1" s="665"/>
      <c r="W1" s="662" t="s">
        <v>68</v>
      </c>
      <c r="X1" s="663"/>
      <c r="Y1" s="663"/>
      <c r="Z1" s="663"/>
      <c r="AA1" s="663"/>
      <c r="AB1" s="663"/>
      <c r="AC1" s="663"/>
      <c r="AD1" s="680"/>
      <c r="AE1" s="663" t="s">
        <v>5</v>
      </c>
      <c r="AF1" s="663"/>
      <c r="AG1" s="663"/>
      <c r="AH1" s="663"/>
      <c r="AI1" s="663"/>
      <c r="AJ1" s="663"/>
      <c r="AK1" s="681"/>
      <c r="AL1" s="677" t="s">
        <v>71</v>
      </c>
      <c r="AM1" s="678"/>
      <c r="AN1" s="678"/>
      <c r="AO1" s="679"/>
      <c r="AP1" s="100" t="s">
        <v>103</v>
      </c>
      <c r="AQ1" s="82" t="s">
        <v>94</v>
      </c>
    </row>
    <row r="2" spans="1:43" ht="62.25" customHeight="1" thickTop="1" thickBot="1" x14ac:dyDescent="0.3">
      <c r="A2" s="271" t="s">
        <v>79</v>
      </c>
      <c r="B2" s="92"/>
      <c r="C2" s="93" t="s">
        <v>6</v>
      </c>
      <c r="D2" s="93" t="s">
        <v>7</v>
      </c>
      <c r="E2" s="94" t="s">
        <v>8</v>
      </c>
      <c r="F2" s="95" t="s">
        <v>9</v>
      </c>
      <c r="G2" s="96" t="s">
        <v>10</v>
      </c>
      <c r="H2" s="93" t="s">
        <v>11</v>
      </c>
      <c r="I2" s="93" t="s">
        <v>12</v>
      </c>
      <c r="J2" s="94" t="s">
        <v>60</v>
      </c>
      <c r="K2" s="97" t="s">
        <v>69</v>
      </c>
      <c r="L2" s="93" t="s">
        <v>13</v>
      </c>
      <c r="M2" s="93" t="s">
        <v>14</v>
      </c>
      <c r="N2" s="93" t="s">
        <v>15</v>
      </c>
      <c r="O2" s="94" t="s">
        <v>16</v>
      </c>
      <c r="P2" s="93" t="s">
        <v>17</v>
      </c>
      <c r="Q2" s="93" t="s">
        <v>18</v>
      </c>
      <c r="R2" s="93" t="s">
        <v>19</v>
      </c>
      <c r="S2" s="93" t="s">
        <v>155</v>
      </c>
      <c r="T2" s="98" t="s">
        <v>20</v>
      </c>
      <c r="U2" s="94" t="s">
        <v>60</v>
      </c>
      <c r="V2" s="97" t="s">
        <v>69</v>
      </c>
      <c r="W2" s="93" t="s">
        <v>13</v>
      </c>
      <c r="X2" s="93" t="s">
        <v>14</v>
      </c>
      <c r="Y2" s="93" t="s">
        <v>15</v>
      </c>
      <c r="Z2" s="94" t="s">
        <v>16</v>
      </c>
      <c r="AA2" s="93" t="s">
        <v>17</v>
      </c>
      <c r="AB2" s="93" t="s">
        <v>18</v>
      </c>
      <c r="AC2" s="93" t="s">
        <v>19</v>
      </c>
      <c r="AD2" s="98" t="s">
        <v>155</v>
      </c>
      <c r="AE2" s="88" t="s">
        <v>21</v>
      </c>
      <c r="AF2" s="88" t="s">
        <v>22</v>
      </c>
      <c r="AG2" s="89" t="s">
        <v>23</v>
      </c>
      <c r="AH2" s="88" t="s">
        <v>24</v>
      </c>
      <c r="AI2" s="88" t="s">
        <v>25</v>
      </c>
      <c r="AJ2" s="88" t="s">
        <v>26</v>
      </c>
      <c r="AK2" s="90" t="s">
        <v>27</v>
      </c>
      <c r="AL2" s="114" t="s">
        <v>105</v>
      </c>
      <c r="AM2" s="99" t="s">
        <v>106</v>
      </c>
      <c r="AN2" s="115" t="s">
        <v>107</v>
      </c>
      <c r="AO2" s="91" t="s">
        <v>108</v>
      </c>
      <c r="AP2" s="101" t="s">
        <v>104</v>
      </c>
      <c r="AQ2" s="91" t="s">
        <v>102</v>
      </c>
    </row>
    <row r="3" spans="1:43" ht="15.75" thickTop="1" x14ac:dyDescent="0.25">
      <c r="A3" s="2" t="str">
        <f>IF(K3=SUM(L3:S3), " ","Error")</f>
        <v xml:space="preserve"> </v>
      </c>
      <c r="B3" s="78" t="s">
        <v>28</v>
      </c>
      <c r="C3" s="3">
        <f t="shared" ref="C3:L3" si="0">SUM(C4:C5)</f>
        <v>4731</v>
      </c>
      <c r="D3" s="3">
        <f t="shared" si="0"/>
        <v>956</v>
      </c>
      <c r="E3" s="3">
        <f t="shared" si="0"/>
        <v>1176</v>
      </c>
      <c r="F3" s="3">
        <f t="shared" si="0"/>
        <v>2243</v>
      </c>
      <c r="G3" s="4">
        <f t="shared" si="0"/>
        <v>356</v>
      </c>
      <c r="H3" s="3">
        <f t="shared" si="0"/>
        <v>24</v>
      </c>
      <c r="I3" s="3">
        <f t="shared" si="0"/>
        <v>35</v>
      </c>
      <c r="J3" s="3">
        <f t="shared" si="0"/>
        <v>25</v>
      </c>
      <c r="K3" s="4">
        <f t="shared" si="0"/>
        <v>10</v>
      </c>
      <c r="L3" s="3">
        <f t="shared" si="0"/>
        <v>6</v>
      </c>
      <c r="M3" s="3">
        <f t="shared" ref="M3:S3" si="1">SUM(M4:M5)</f>
        <v>3</v>
      </c>
      <c r="N3" s="3">
        <f t="shared" si="1"/>
        <v>0</v>
      </c>
      <c r="O3" s="3">
        <f t="shared" si="1"/>
        <v>1</v>
      </c>
      <c r="P3" s="3">
        <f t="shared" si="1"/>
        <v>0</v>
      </c>
      <c r="Q3" s="3">
        <f t="shared" si="1"/>
        <v>0</v>
      </c>
      <c r="R3" s="3">
        <f t="shared" si="1"/>
        <v>0</v>
      </c>
      <c r="S3" s="3">
        <f t="shared" si="1"/>
        <v>0</v>
      </c>
      <c r="T3" s="4"/>
      <c r="U3" s="43">
        <f>IF(I3=0,"NA",J3/I3)</f>
        <v>0.7142857142857143</v>
      </c>
      <c r="V3" s="45">
        <f>IF(I3=0,"NA",K3/I3)</f>
        <v>0.2857142857142857</v>
      </c>
      <c r="W3" s="43">
        <f>+IF(L3=0,"NA",L3/I3)</f>
        <v>0.17142857142857143</v>
      </c>
      <c r="X3" s="43">
        <f>+IF(I3=0,"NA",M3/I3)</f>
        <v>8.5714285714285715E-2</v>
      </c>
      <c r="Y3" s="43">
        <f>+IF(I3=0,"NA",N3/I3)</f>
        <v>0</v>
      </c>
      <c r="Z3" s="43">
        <f>+IF(I3=0,"NA",O3/I3)</f>
        <v>2.8571428571428571E-2</v>
      </c>
      <c r="AA3" s="43">
        <f>+IF(I3=0,"NA",P3/I3)</f>
        <v>0</v>
      </c>
      <c r="AB3" s="43">
        <f>+IF(I3=0,"NA",Q3/I3)</f>
        <v>0</v>
      </c>
      <c r="AC3" s="297">
        <f>+IF(I3=0,"NA",R3/I3)</f>
        <v>0</v>
      </c>
      <c r="AD3" s="45">
        <f>+IF(I3=0,"NA",S3/I3)</f>
        <v>0</v>
      </c>
      <c r="AE3" s="3">
        <f>IF(C3=0,"NA",(C3/AQ3)*100000)</f>
        <v>931.70454075493478</v>
      </c>
      <c r="AF3" s="85">
        <f>IF(C3=0,"NA",(H3/C3)*100000)</f>
        <v>507.29232720355105</v>
      </c>
      <c r="AG3" s="85">
        <f>IF(C3=0,"NA",(C3/AQ3)*100000)</f>
        <v>931.70454075493478</v>
      </c>
      <c r="AH3" s="85">
        <f>IF(C3=0,"NA",(I3/C3)*100000)</f>
        <v>739.80131050517855</v>
      </c>
      <c r="AI3" s="85">
        <f>IF(I3=0,"NA",(I3/AQ3)*100000)</f>
        <v>6.8927624025412628</v>
      </c>
      <c r="AJ3" s="85">
        <f>IF(C3=0,"NA",(J3/C3)*100000)</f>
        <v>528.42950750369903</v>
      </c>
      <c r="AK3" s="86">
        <f>IF(I3=0,"NA",(J3/AQ3)*100000)</f>
        <v>4.9234017161009023</v>
      </c>
      <c r="AL3" s="119">
        <f>AM3*7</f>
        <v>0.67123287671232879</v>
      </c>
      <c r="AM3" s="120">
        <f>I3/365</f>
        <v>9.5890410958904104E-2</v>
      </c>
      <c r="AN3" s="119">
        <f>AO3*7</f>
        <v>0.47945205479452052</v>
      </c>
      <c r="AO3" s="120">
        <f>J3/365</f>
        <v>6.8493150684931503E-2</v>
      </c>
      <c r="AP3" s="447">
        <f>'Vital Stats'!Q41</f>
        <v>761.07034252473352</v>
      </c>
      <c r="AQ3" s="104">
        <f>'Vital Stats'!P66</f>
        <v>507779</v>
      </c>
    </row>
    <row r="4" spans="1:43" x14ac:dyDescent="0.25">
      <c r="B4" s="145" t="s">
        <v>29</v>
      </c>
      <c r="C4" s="7">
        <f>SUM(D4:G4)</f>
        <v>2409</v>
      </c>
      <c r="D4" s="8">
        <v>487</v>
      </c>
      <c r="E4" s="8">
        <v>627</v>
      </c>
      <c r="F4" s="8">
        <v>1108</v>
      </c>
      <c r="G4" s="9">
        <v>187</v>
      </c>
      <c r="H4" s="7">
        <v>4</v>
      </c>
      <c r="I4" s="8">
        <v>11</v>
      </c>
      <c r="J4" s="8">
        <v>9</v>
      </c>
      <c r="K4" s="9">
        <v>2</v>
      </c>
      <c r="L4" s="7">
        <v>0</v>
      </c>
      <c r="M4" s="8">
        <v>1</v>
      </c>
      <c r="N4" s="8">
        <v>0</v>
      </c>
      <c r="O4" s="8">
        <v>1</v>
      </c>
      <c r="P4" s="8">
        <v>0</v>
      </c>
      <c r="Q4" s="8">
        <v>0</v>
      </c>
      <c r="R4" s="8">
        <v>0</v>
      </c>
      <c r="S4" s="205">
        <v>0</v>
      </c>
      <c r="T4" s="9"/>
      <c r="U4" s="40">
        <f>IF(I4=0,"NA",J4/I4)</f>
        <v>0.81818181818181823</v>
      </c>
      <c r="V4" s="41">
        <f>IF(I4=0,"NA",K4/I4)</f>
        <v>0.18181818181818182</v>
      </c>
      <c r="W4" s="42">
        <f>IF(I4=0,"NA",L4/I4)</f>
        <v>0</v>
      </c>
      <c r="X4" s="42">
        <f>IF(I4=0,"NA",M4/I4)</f>
        <v>9.0909090909090912E-2</v>
      </c>
      <c r="Y4" s="42">
        <f>IF(I4=0,"NA",N4/I4)</f>
        <v>0</v>
      </c>
      <c r="Z4" s="42">
        <f>IF(I4=0,"NA",O4/I4)</f>
        <v>9.0909090909090912E-2</v>
      </c>
      <c r="AA4" s="42">
        <f>IF(I4=0,"NA",P4/I4)</f>
        <v>0</v>
      </c>
      <c r="AB4" s="42">
        <f>IF(I4=0,"NA",Q4/I4)</f>
        <v>0</v>
      </c>
      <c r="AC4" s="298">
        <f>IF(I4=0,"NA",R4/I4)</f>
        <v>0</v>
      </c>
      <c r="AD4" s="44">
        <f>IF(I4=0,"NA",S4/I4)</f>
        <v>0</v>
      </c>
      <c r="AE4" s="7">
        <f>IF(C4=0,"NA",(C4/AQ4)*100000)</f>
        <v>474.41898936348298</v>
      </c>
      <c r="AF4" s="8">
        <f>IF(C4=0,"NA",(H4/C4)*100000)</f>
        <v>166.04400166044002</v>
      </c>
      <c r="AG4" s="8">
        <f>IF(C4=0,"NA",(C4/AQ4)*100000)</f>
        <v>474.41898936348298</v>
      </c>
      <c r="AH4" s="8">
        <f>IF(C4=0,"NA",(I4/C4)*100000)</f>
        <v>456.62100456621005</v>
      </c>
      <c r="AI4" s="8">
        <f>IF(I4=0,"NA",(I4/AQ4)*100000)</f>
        <v>2.1662967550843968</v>
      </c>
      <c r="AJ4" s="8">
        <f>IF(C4=0,"NA",(J4/C4)*100000)</f>
        <v>373.59900373599004</v>
      </c>
      <c r="AK4" s="10">
        <f>IF(I4=0,"NA",(J4/AQ4)*100000)</f>
        <v>1.7724246177963245</v>
      </c>
      <c r="AL4" s="116">
        <f>AM4*7</f>
        <v>0.42076502732240434</v>
      </c>
      <c r="AM4" s="117">
        <f>I4/_xlfn.DAYS("10 June 2016","10 December 2015")</f>
        <v>6.0109289617486336E-2</v>
      </c>
      <c r="AN4" s="116">
        <f>AO4*7</f>
        <v>0.34426229508196721</v>
      </c>
      <c r="AO4" s="117">
        <f>J4/_xlfn.DAYS("10 June 2016","10 December 2015")</f>
        <v>4.9180327868852458E-2</v>
      </c>
      <c r="AP4" s="448"/>
      <c r="AQ4" s="106">
        <f>'Vital Stats'!P66</f>
        <v>507779</v>
      </c>
    </row>
    <row r="5" spans="1:43" x14ac:dyDescent="0.25">
      <c r="B5" s="145" t="s">
        <v>30</v>
      </c>
      <c r="C5" s="7">
        <f>SUM(D5:G5)</f>
        <v>2322</v>
      </c>
      <c r="D5" s="8">
        <v>469</v>
      </c>
      <c r="E5" s="8">
        <v>549</v>
      </c>
      <c r="F5" s="8">
        <v>1135</v>
      </c>
      <c r="G5" s="9">
        <v>169</v>
      </c>
      <c r="H5" s="7">
        <v>20</v>
      </c>
      <c r="I5" s="8">
        <v>24</v>
      </c>
      <c r="J5" s="8">
        <v>16</v>
      </c>
      <c r="K5" s="9">
        <v>8</v>
      </c>
      <c r="L5" s="7">
        <v>6</v>
      </c>
      <c r="M5" s="8">
        <v>2</v>
      </c>
      <c r="N5" s="8">
        <v>0</v>
      </c>
      <c r="O5" s="8">
        <v>0</v>
      </c>
      <c r="P5" s="8">
        <v>0</v>
      </c>
      <c r="Q5" s="8">
        <v>0</v>
      </c>
      <c r="R5" s="8">
        <v>0</v>
      </c>
      <c r="S5" s="205">
        <v>0</v>
      </c>
      <c r="T5" s="9"/>
      <c r="U5" s="40">
        <f>IF(I5=0,"NA",J5/I5)</f>
        <v>0.66666666666666663</v>
      </c>
      <c r="V5" s="41">
        <f>IF(I5=0,"NA",K5/I5)</f>
        <v>0.33333333333333331</v>
      </c>
      <c r="W5" s="42">
        <f>IF(I5=0,"NA",L5/I5)</f>
        <v>0.25</v>
      </c>
      <c r="X5" s="42">
        <f>IF(I5=0,"NA",M5/I5)</f>
        <v>8.3333333333333329E-2</v>
      </c>
      <c r="Y5" s="42">
        <f>IF(I5=0,"NA",N5/I5)</f>
        <v>0</v>
      </c>
      <c r="Z5" s="42">
        <f>IF(I5=0,"NA",O5/I5)</f>
        <v>0</v>
      </c>
      <c r="AA5" s="42">
        <f>IF(I5=0,"NA",P5/I5)</f>
        <v>0</v>
      </c>
      <c r="AB5" s="42">
        <f>IF(I5=0,"NA",Q5/I5)</f>
        <v>0</v>
      </c>
      <c r="AC5" s="298">
        <f>IF(I5=0,"NA",R5/I5)</f>
        <v>0</v>
      </c>
      <c r="AD5" s="44">
        <f>IF(I5=0,"NA",S5/I5)</f>
        <v>0</v>
      </c>
      <c r="AE5" s="7">
        <f>IF(C5=0,"NA",(C5/AQ5)*100000)</f>
        <v>457.28555139145175</v>
      </c>
      <c r="AF5" s="8">
        <f>IF(C5=0,"NA",(H5/C5)*100000)</f>
        <v>861.32644272179164</v>
      </c>
      <c r="AG5" s="8">
        <f>IF(C5=0,"NA",(C5/AQ5)*100000)</f>
        <v>457.28555139145175</v>
      </c>
      <c r="AH5" s="8">
        <f>IF(C5=0,"NA",(I5/C5)*100000)</f>
        <v>1033.59173126615</v>
      </c>
      <c r="AI5" s="8">
        <f>IF(I5=0,"NA",(I5/AQ5)*100000)</f>
        <v>4.726465647456866</v>
      </c>
      <c r="AJ5" s="8">
        <f>IF(C5=0,"NA",(J5/C5)*100000)</f>
        <v>689.0611541774332</v>
      </c>
      <c r="AK5" s="10">
        <f>IF(I5=0,"NA",(J5/AQ5)*100000)</f>
        <v>3.1509770983045775</v>
      </c>
      <c r="AL5" s="116">
        <f>AM5*7</f>
        <v>0.91803278688524592</v>
      </c>
      <c r="AM5" s="117">
        <f>I5/_xlfn.DAYS("10 December 2016","10 June 2016")</f>
        <v>0.13114754098360656</v>
      </c>
      <c r="AN5" s="116">
        <f>AO5*7</f>
        <v>0.61202185792349728</v>
      </c>
      <c r="AO5" s="117">
        <f>J5/_xlfn.DAYS("10 December 2016","10 June 2016")</f>
        <v>8.7431693989071038E-2</v>
      </c>
      <c r="AP5" s="448"/>
      <c r="AQ5" s="106">
        <f>'Vital Stats'!P66</f>
        <v>507779</v>
      </c>
    </row>
    <row r="6" spans="1:43" x14ac:dyDescent="0.25">
      <c r="B6" s="79"/>
      <c r="C6" s="7"/>
      <c r="D6" s="8"/>
      <c r="E6" s="8"/>
      <c r="F6" s="8"/>
      <c r="G6" s="9"/>
      <c r="H6" s="7"/>
      <c r="I6" s="8"/>
      <c r="J6" s="8"/>
      <c r="K6" s="9"/>
      <c r="L6" s="7"/>
      <c r="M6" s="8"/>
      <c r="N6" s="8"/>
      <c r="O6" s="8"/>
      <c r="P6" s="8"/>
      <c r="Q6" s="8"/>
      <c r="R6" s="8"/>
      <c r="S6" s="205"/>
      <c r="T6" s="9"/>
      <c r="U6" s="40"/>
      <c r="V6" s="41"/>
      <c r="W6" s="7"/>
      <c r="X6" s="8"/>
      <c r="Y6" s="8"/>
      <c r="Z6" s="8"/>
      <c r="AA6" s="8"/>
      <c r="AB6" s="8"/>
      <c r="AC6" s="205"/>
      <c r="AD6" s="9"/>
      <c r="AE6" s="7"/>
      <c r="AF6" s="8"/>
      <c r="AG6" s="8"/>
      <c r="AH6" s="8"/>
      <c r="AI6" s="8"/>
      <c r="AJ6" s="8"/>
      <c r="AK6" s="10"/>
      <c r="AL6" s="116"/>
      <c r="AM6" s="117"/>
      <c r="AN6" s="116"/>
      <c r="AO6" s="117"/>
      <c r="AP6" s="448"/>
      <c r="AQ6" s="107"/>
    </row>
    <row r="7" spans="1:43" x14ac:dyDescent="0.25">
      <c r="A7" s="2" t="str">
        <f>IF(K7=SUM(L7:S7), " ","Error")</f>
        <v xml:space="preserve"> </v>
      </c>
      <c r="B7" s="80" t="s">
        <v>31</v>
      </c>
      <c r="C7" s="3">
        <f t="shared" ref="C7:L7" si="2">SUM(C8:C9)</f>
        <v>4857</v>
      </c>
      <c r="D7" s="3">
        <f t="shared" si="2"/>
        <v>1038</v>
      </c>
      <c r="E7" s="3">
        <f t="shared" si="2"/>
        <v>1096</v>
      </c>
      <c r="F7" s="3">
        <f t="shared" si="2"/>
        <v>2345</v>
      </c>
      <c r="G7" s="4">
        <f t="shared" si="2"/>
        <v>378</v>
      </c>
      <c r="H7" s="3">
        <f t="shared" si="2"/>
        <v>42</v>
      </c>
      <c r="I7" s="3">
        <f t="shared" si="2"/>
        <v>55</v>
      </c>
      <c r="J7" s="3">
        <f t="shared" si="2"/>
        <v>34</v>
      </c>
      <c r="K7" s="4">
        <f t="shared" si="2"/>
        <v>21</v>
      </c>
      <c r="L7" s="3">
        <f t="shared" si="2"/>
        <v>8</v>
      </c>
      <c r="M7" s="3">
        <f t="shared" ref="M7:S7" si="3">SUM(M8:M9)</f>
        <v>5</v>
      </c>
      <c r="N7" s="3">
        <f t="shared" si="3"/>
        <v>0</v>
      </c>
      <c r="O7" s="3">
        <f t="shared" si="3"/>
        <v>5</v>
      </c>
      <c r="P7" s="3">
        <f t="shared" si="3"/>
        <v>3</v>
      </c>
      <c r="Q7" s="3">
        <f t="shared" si="3"/>
        <v>0</v>
      </c>
      <c r="R7" s="3">
        <f t="shared" si="3"/>
        <v>0</v>
      </c>
      <c r="S7" s="3">
        <f t="shared" si="3"/>
        <v>0</v>
      </c>
      <c r="T7" s="11"/>
      <c r="U7" s="43">
        <f>IF(I7=0,"NA",J7/I7)</f>
        <v>0.61818181818181817</v>
      </c>
      <c r="V7" s="46">
        <f>IF(I7=0,"NA",K7/I7)</f>
        <v>0.38181818181818183</v>
      </c>
      <c r="W7" s="43">
        <f>+IF(L7=0,"NA",L7/I7)</f>
        <v>0.14545454545454545</v>
      </c>
      <c r="X7" s="43">
        <f>+IF(I7=0,"NA",M7/I7)</f>
        <v>9.0909090909090912E-2</v>
      </c>
      <c r="Y7" s="43">
        <f>+IF(I7=0,"NA",N7/I7)</f>
        <v>0</v>
      </c>
      <c r="Z7" s="43">
        <f>+IF(I7=0,"NA",O7/I7)</f>
        <v>9.0909090909090912E-2</v>
      </c>
      <c r="AA7" s="43">
        <f>+IF(I7=0,"NA",P7/I7)</f>
        <v>5.4545454545454543E-2</v>
      </c>
      <c r="AB7" s="43">
        <f>+IF(I7=0,"NA",Q7/I7)</f>
        <v>0</v>
      </c>
      <c r="AC7" s="297">
        <f>+IF(I7=0,"NA",R7/I7)</f>
        <v>0</v>
      </c>
      <c r="AD7" s="45">
        <f>+IF(I7=0,"NA",S7/I7)</f>
        <v>0</v>
      </c>
      <c r="AE7" s="3">
        <f>IF(C7=0,"NA",(C7/AQ7)*100000)</f>
        <v>956.51848540408321</v>
      </c>
      <c r="AF7" s="5">
        <f>IF(C7=0,"NA",(H7/C7)*100000)</f>
        <v>864.73131562693015</v>
      </c>
      <c r="AG7" s="5">
        <f>IF(C7=0,"NA",(C7/AQ7)*100000)</f>
        <v>956.51848540408321</v>
      </c>
      <c r="AH7" s="5">
        <f>IF(C7=0,"NA",(I7/C7)*100000)</f>
        <v>1132.3862466543133</v>
      </c>
      <c r="AI7" s="5">
        <f>IF(I7=0,"NA",(I7/AQ7)*100000)</f>
        <v>10.831483775421985</v>
      </c>
      <c r="AJ7" s="5">
        <f>IF(C7=0,"NA",(J7/C7)*100000)</f>
        <v>700.02058884084829</v>
      </c>
      <c r="AK7" s="6">
        <f>IF(I7=0,"NA",(J7/AQ7)*100000)</f>
        <v>6.6958263338972266</v>
      </c>
      <c r="AL7" s="121">
        <f>AM7*7</f>
        <v>1.0547945205479452</v>
      </c>
      <c r="AM7" s="118">
        <f>I7/_xlfn.DAYS("10 December 2017","10 December 2016")</f>
        <v>0.15068493150684931</v>
      </c>
      <c r="AN7" s="122">
        <f>AO7*7</f>
        <v>0.65205479452054793</v>
      </c>
      <c r="AO7" s="118">
        <f>J7/_xlfn.DAYS("10 December 2017","10 December 2016")</f>
        <v>9.3150684931506855E-2</v>
      </c>
      <c r="AP7" s="449">
        <f>'Vital Stats'!Q41</f>
        <v>761.07034252473352</v>
      </c>
      <c r="AQ7" s="108">
        <f>'Vital Stats'!P66</f>
        <v>507779</v>
      </c>
    </row>
    <row r="8" spans="1:43" x14ac:dyDescent="0.25">
      <c r="B8" s="144" t="s">
        <v>32</v>
      </c>
      <c r="C8" s="7">
        <f>SUM(D8:G8)</f>
        <v>2470</v>
      </c>
      <c r="D8" s="8">
        <v>550</v>
      </c>
      <c r="E8" s="8">
        <v>621</v>
      </c>
      <c r="F8" s="8">
        <v>1132</v>
      </c>
      <c r="G8" s="9">
        <v>167</v>
      </c>
      <c r="H8" s="7">
        <v>20</v>
      </c>
      <c r="I8" s="8">
        <v>24</v>
      </c>
      <c r="J8" s="8">
        <v>16</v>
      </c>
      <c r="K8" s="9">
        <v>8</v>
      </c>
      <c r="L8" s="7">
        <v>5</v>
      </c>
      <c r="M8" s="8">
        <v>1</v>
      </c>
      <c r="N8" s="8">
        <v>0</v>
      </c>
      <c r="O8" s="8">
        <v>1</v>
      </c>
      <c r="P8" s="8">
        <v>1</v>
      </c>
      <c r="Q8" s="8">
        <v>0</v>
      </c>
      <c r="R8" s="8">
        <v>0</v>
      </c>
      <c r="S8" s="205">
        <v>0</v>
      </c>
      <c r="T8" s="9"/>
      <c r="U8" s="40">
        <f>IF(I8=0,"NA",J8/I8)</f>
        <v>0.66666666666666663</v>
      </c>
      <c r="V8" s="41">
        <f>IF(I8=0,"NA",K8/I8)</f>
        <v>0.33333333333333331</v>
      </c>
      <c r="W8" s="42">
        <f>IF(I8=0,"NA",L8/I8)</f>
        <v>0.20833333333333334</v>
      </c>
      <c r="X8" s="42">
        <f>IF(I8=0,"NA",M8/I8)</f>
        <v>4.1666666666666664E-2</v>
      </c>
      <c r="Y8" s="42">
        <f>IF(I8=0,"NA",N8/I8)</f>
        <v>0</v>
      </c>
      <c r="Z8" s="42">
        <f>IF(I8=0,"NA",O8/I8)</f>
        <v>4.1666666666666664E-2</v>
      </c>
      <c r="AA8" s="42">
        <f>IF(I8=0,"NA",P8/I8)</f>
        <v>4.1666666666666664E-2</v>
      </c>
      <c r="AB8" s="42">
        <f>IF(I8=0,"NA",Q8/I8)</f>
        <v>0</v>
      </c>
      <c r="AC8" s="298">
        <f>IF(I8=0,"NA",R8/I8)</f>
        <v>0</v>
      </c>
      <c r="AD8" s="44">
        <f>IF(I8=0,"NA",S8/I8)</f>
        <v>0</v>
      </c>
      <c r="AE8" s="7">
        <f>IF(C8=0,"NA",(C8/AQ8)*100000)</f>
        <v>486.43208955076915</v>
      </c>
      <c r="AF8" s="8">
        <f>IF(C8=0,"NA",(H8/C8)*100000)</f>
        <v>809.71659919028343</v>
      </c>
      <c r="AG8" s="8">
        <f>IF(C8=0,"NA",(C8/AQ8)*100000)</f>
        <v>486.43208955076915</v>
      </c>
      <c r="AH8" s="8">
        <f>IF(C8=0,"NA",(I8/C8)*100000)</f>
        <v>971.65991902834014</v>
      </c>
      <c r="AI8" s="8">
        <f>IF(I8=0,"NA",(I8/AQ8)*100000)</f>
        <v>4.726465647456866</v>
      </c>
      <c r="AJ8" s="8">
        <f>IF(C8=0,"NA",(J8/C8)*100000)</f>
        <v>647.77327935222672</v>
      </c>
      <c r="AK8" s="10">
        <f>IF(I8=0,"NA",(J8/AQ8)*100000)</f>
        <v>3.1509770983045775</v>
      </c>
      <c r="AL8" s="116">
        <f>AM8*7</f>
        <v>0.92307692307692313</v>
      </c>
      <c r="AM8" s="117">
        <f>I8/_xlfn.DAYS("10 June 2017","10 December 2016")</f>
        <v>0.13186813186813187</v>
      </c>
      <c r="AN8" s="116">
        <f>AO8*7</f>
        <v>0.61538461538461542</v>
      </c>
      <c r="AO8" s="117">
        <f>J8/_xlfn.DAYS("10 June 2017","10 December 2016")</f>
        <v>8.7912087912087919E-2</v>
      </c>
      <c r="AP8" s="448"/>
      <c r="AQ8" s="106">
        <f>'Vital Stats'!P66</f>
        <v>507779</v>
      </c>
    </row>
    <row r="9" spans="1:43" x14ac:dyDescent="0.25">
      <c r="B9" s="144" t="s">
        <v>33</v>
      </c>
      <c r="C9" s="7">
        <f>SUM(D9:G9)</f>
        <v>2387</v>
      </c>
      <c r="D9" s="8">
        <v>488</v>
      </c>
      <c r="E9" s="8">
        <v>475</v>
      </c>
      <c r="F9" s="8">
        <v>1213</v>
      </c>
      <c r="G9" s="9">
        <v>211</v>
      </c>
      <c r="H9" s="7">
        <v>22</v>
      </c>
      <c r="I9" s="8">
        <v>31</v>
      </c>
      <c r="J9" s="8">
        <v>18</v>
      </c>
      <c r="K9" s="9">
        <v>13</v>
      </c>
      <c r="L9" s="7">
        <v>3</v>
      </c>
      <c r="M9" s="8">
        <v>4</v>
      </c>
      <c r="N9" s="8">
        <v>0</v>
      </c>
      <c r="O9" s="8">
        <v>4</v>
      </c>
      <c r="P9" s="8">
        <v>2</v>
      </c>
      <c r="Q9" s="8">
        <v>0</v>
      </c>
      <c r="R9" s="8">
        <v>0</v>
      </c>
      <c r="S9" s="205">
        <v>0</v>
      </c>
      <c r="T9" s="9"/>
      <c r="U9" s="40">
        <f>IF(I9=0,"NA",J9/I9)</f>
        <v>0.58064516129032262</v>
      </c>
      <c r="V9" s="41">
        <f>IF(I9=0,"NA",K9/I9)</f>
        <v>0.41935483870967744</v>
      </c>
      <c r="W9" s="42">
        <f>IF(I9=0,"NA",L9/I9)</f>
        <v>9.6774193548387094E-2</v>
      </c>
      <c r="X9" s="42">
        <f>IF(I9=0,"NA",M9/I9)</f>
        <v>0.12903225806451613</v>
      </c>
      <c r="Y9" s="42">
        <f>IF(I9=0,"NA",N9/I9)</f>
        <v>0</v>
      </c>
      <c r="Z9" s="42">
        <f>IF(I9=0,"NA",O9/I9)</f>
        <v>0.12903225806451613</v>
      </c>
      <c r="AA9" s="42">
        <f>IF(I9=0,"NA",P9/I9)</f>
        <v>6.4516129032258063E-2</v>
      </c>
      <c r="AB9" s="42">
        <f>IF(I9=0,"NA",Q9/I9)</f>
        <v>0</v>
      </c>
      <c r="AC9" s="298">
        <f>IF(I9=0,"NA",R9/I9)</f>
        <v>0</v>
      </c>
      <c r="AD9" s="44">
        <f>IF(I9=0,"NA",S9/I9)</f>
        <v>0</v>
      </c>
      <c r="AE9" s="7">
        <f>IF(C9=0,"NA",(C9/AQ9)*100000)</f>
        <v>470.08639585331412</v>
      </c>
      <c r="AF9" s="8">
        <f>IF(C9=0,"NA",(H9/C9)*100000)</f>
        <v>921.65898617511516</v>
      </c>
      <c r="AG9" s="8">
        <f>IF(C9=0,"NA",(C9/AQ9)*100000)</f>
        <v>470.08639585331412</v>
      </c>
      <c r="AH9" s="8">
        <f>IF(C9=0,"NA",(I9/C9)*100000)</f>
        <v>1298.7012987012988</v>
      </c>
      <c r="AI9" s="8">
        <f>IF(I9=0,"NA",(I9/AQ9)*100000)</f>
        <v>6.1050181279651179</v>
      </c>
      <c r="AJ9" s="8">
        <f>IF(C9=0,"NA",(J9/C9)*100000)</f>
        <v>754.08462505236696</v>
      </c>
      <c r="AK9" s="10">
        <f>IF(I9=0,"NA",(J9/AQ9)*100000)</f>
        <v>3.5448492355926491</v>
      </c>
      <c r="AL9" s="116">
        <f>AM9*7</f>
        <v>1.1857923497267759</v>
      </c>
      <c r="AM9" s="117">
        <f>I9/_xlfn.DAYS("10 December 2017","10 June 2017")</f>
        <v>0.16939890710382513</v>
      </c>
      <c r="AN9" s="116">
        <f>AO9*7</f>
        <v>0.68852459016393441</v>
      </c>
      <c r="AO9" s="117">
        <f>J9/_xlfn.DAYS("10 December 2017","10 June 2017")</f>
        <v>9.8360655737704916E-2</v>
      </c>
      <c r="AP9" s="448"/>
      <c r="AQ9" s="106">
        <f>'Vital Stats'!P66</f>
        <v>507779</v>
      </c>
    </row>
    <row r="10" spans="1:43" x14ac:dyDescent="0.25">
      <c r="C10" s="7"/>
      <c r="D10" s="8"/>
      <c r="E10" s="8"/>
      <c r="F10" s="8"/>
      <c r="G10" s="9"/>
      <c r="H10" s="7"/>
      <c r="I10" s="8"/>
      <c r="J10" s="8"/>
      <c r="K10" s="9"/>
      <c r="L10" s="7"/>
      <c r="M10" s="8"/>
      <c r="N10" s="8"/>
      <c r="O10" s="8"/>
      <c r="P10" s="8"/>
      <c r="Q10" s="8"/>
      <c r="R10" s="8"/>
      <c r="S10" s="205"/>
      <c r="T10" s="9"/>
      <c r="U10" s="8"/>
      <c r="V10" s="9"/>
      <c r="W10" s="7"/>
      <c r="X10" s="8"/>
      <c r="Y10" s="8"/>
      <c r="Z10" s="8"/>
      <c r="AA10" s="8"/>
      <c r="AB10" s="8"/>
      <c r="AC10" s="205"/>
      <c r="AD10" s="9"/>
      <c r="AE10" s="7"/>
      <c r="AF10" s="8"/>
      <c r="AG10" s="8"/>
      <c r="AH10" s="8"/>
      <c r="AI10" s="8"/>
      <c r="AJ10" s="8"/>
      <c r="AK10" s="10"/>
      <c r="AL10" s="113"/>
      <c r="AM10" s="14"/>
      <c r="AN10" s="113"/>
      <c r="AO10" s="14"/>
      <c r="AP10" s="105"/>
      <c r="AQ10" s="109"/>
    </row>
    <row r="11" spans="1:43" x14ac:dyDescent="0.25">
      <c r="C11" s="7"/>
      <c r="D11" s="8"/>
      <c r="E11" s="8"/>
      <c r="F11" s="8"/>
      <c r="G11" s="9"/>
      <c r="H11" s="7"/>
      <c r="I11" s="8"/>
      <c r="J11" s="8"/>
      <c r="K11" s="9"/>
      <c r="L11" s="7"/>
      <c r="M11" s="8"/>
      <c r="N11" s="8"/>
      <c r="O11" s="8"/>
      <c r="P11" s="8"/>
      <c r="Q11" s="8"/>
      <c r="R11" s="8"/>
      <c r="S11" s="205"/>
      <c r="T11" s="9"/>
      <c r="U11" s="8"/>
      <c r="V11" s="9"/>
      <c r="W11" s="7"/>
      <c r="X11" s="8"/>
      <c r="Y11" s="8"/>
      <c r="Z11" s="8"/>
      <c r="AA11" s="8"/>
      <c r="AB11" s="8"/>
      <c r="AC11" s="205"/>
      <c r="AD11" s="9"/>
      <c r="AE11" s="7"/>
      <c r="AF11" s="8"/>
      <c r="AG11" s="8"/>
      <c r="AH11" s="8"/>
      <c r="AI11" s="8"/>
      <c r="AJ11" s="8"/>
      <c r="AK11" s="10"/>
      <c r="AL11" s="113"/>
      <c r="AM11" s="14"/>
      <c r="AN11" s="113"/>
      <c r="AO11" s="14"/>
      <c r="AP11" s="105"/>
      <c r="AQ11" s="109"/>
    </row>
    <row r="12" spans="1:43" x14ac:dyDescent="0.25">
      <c r="C12" s="7"/>
      <c r="D12" s="8"/>
      <c r="E12" s="8"/>
      <c r="F12" s="8"/>
      <c r="G12" s="9"/>
      <c r="H12" s="7"/>
      <c r="I12" s="8"/>
      <c r="J12" s="8"/>
      <c r="K12" s="9"/>
      <c r="L12" s="7"/>
      <c r="M12" s="8"/>
      <c r="N12" s="8"/>
      <c r="O12" s="8"/>
      <c r="P12" s="8"/>
      <c r="Q12" s="8"/>
      <c r="R12" s="8"/>
      <c r="S12" s="205"/>
      <c r="T12" s="9"/>
      <c r="U12" s="8"/>
      <c r="V12" s="9"/>
      <c r="W12" s="7"/>
      <c r="X12" s="8"/>
      <c r="Y12" s="8"/>
      <c r="Z12" s="8"/>
      <c r="AA12" s="8"/>
      <c r="AB12" s="8"/>
      <c r="AC12" s="205"/>
      <c r="AD12" s="9"/>
      <c r="AE12" s="7"/>
      <c r="AF12" s="8"/>
      <c r="AG12" s="8"/>
      <c r="AH12" s="8"/>
      <c r="AI12" s="8"/>
      <c r="AJ12" s="8"/>
      <c r="AK12" s="10"/>
      <c r="AL12" s="113"/>
      <c r="AM12" s="14"/>
      <c r="AN12" s="113"/>
      <c r="AO12" s="14"/>
      <c r="AP12" s="105"/>
      <c r="AQ12" s="109"/>
    </row>
    <row r="13" spans="1:43" x14ac:dyDescent="0.25">
      <c r="C13" s="7"/>
      <c r="D13" s="8"/>
      <c r="E13" s="8"/>
      <c r="F13" s="8"/>
      <c r="G13" s="9"/>
      <c r="H13" s="7"/>
      <c r="I13" s="8"/>
      <c r="J13" s="8"/>
      <c r="K13" s="9"/>
      <c r="L13" s="7"/>
      <c r="M13" s="8"/>
      <c r="N13" s="8"/>
      <c r="O13" s="8"/>
      <c r="P13" s="8"/>
      <c r="Q13" s="8"/>
      <c r="R13" s="8"/>
      <c r="S13" s="205"/>
      <c r="T13" s="9"/>
      <c r="U13" s="8"/>
      <c r="V13" s="9"/>
      <c r="W13" s="7"/>
      <c r="X13" s="8"/>
      <c r="Y13" s="8"/>
      <c r="Z13" s="8"/>
      <c r="AA13" s="8"/>
      <c r="AB13" s="8"/>
      <c r="AC13" s="205"/>
      <c r="AD13" s="9"/>
      <c r="AE13" s="7"/>
      <c r="AF13" s="8"/>
      <c r="AG13" s="8"/>
      <c r="AH13" s="8"/>
      <c r="AI13" s="8"/>
      <c r="AJ13" s="8"/>
      <c r="AK13" s="10"/>
      <c r="AL13" s="113"/>
      <c r="AM13" s="14"/>
      <c r="AN13" s="113"/>
      <c r="AO13" s="14"/>
      <c r="AP13" s="105"/>
      <c r="AQ13" s="109"/>
    </row>
    <row r="14" spans="1:43" x14ac:dyDescent="0.25">
      <c r="C14" s="7"/>
      <c r="D14" s="8"/>
      <c r="E14" s="8"/>
      <c r="F14" s="8"/>
      <c r="G14" s="9"/>
      <c r="H14" s="7"/>
      <c r="I14" s="8"/>
      <c r="J14" s="8"/>
      <c r="K14" s="9"/>
      <c r="L14" s="7"/>
      <c r="M14" s="8"/>
      <c r="N14" s="8"/>
      <c r="O14" s="8"/>
      <c r="P14" s="8"/>
      <c r="Q14" s="8"/>
      <c r="R14" s="8"/>
      <c r="S14" s="205"/>
      <c r="T14" s="9"/>
      <c r="U14" s="8"/>
      <c r="V14" s="9"/>
      <c r="W14" s="7"/>
      <c r="X14" s="8"/>
      <c r="Y14" s="8"/>
      <c r="Z14" s="8"/>
      <c r="AA14" s="8"/>
      <c r="AB14" s="8"/>
      <c r="AC14" s="205"/>
      <c r="AD14" s="9"/>
      <c r="AE14" s="7"/>
      <c r="AF14" s="8"/>
      <c r="AG14" s="8"/>
      <c r="AH14" s="8"/>
      <c r="AI14" s="8"/>
      <c r="AJ14" s="8"/>
      <c r="AK14" s="10"/>
      <c r="AL14" s="113"/>
      <c r="AM14" s="14"/>
      <c r="AN14" s="113"/>
      <c r="AO14" s="14"/>
      <c r="AP14" s="105"/>
      <c r="AQ14" s="109"/>
    </row>
    <row r="15" spans="1:43" x14ac:dyDescent="0.25">
      <c r="C15" s="7"/>
      <c r="D15" s="8"/>
      <c r="E15" s="8"/>
      <c r="F15" s="8"/>
      <c r="G15" s="9"/>
      <c r="H15" s="7"/>
      <c r="I15" s="8"/>
      <c r="J15" s="8"/>
      <c r="K15" s="9"/>
      <c r="L15" s="7"/>
      <c r="M15" s="8"/>
      <c r="N15" s="8"/>
      <c r="O15" s="8"/>
      <c r="P15" s="8"/>
      <c r="Q15" s="8"/>
      <c r="R15" s="8"/>
      <c r="S15" s="205"/>
      <c r="T15" s="9"/>
      <c r="U15" s="8"/>
      <c r="V15" s="9"/>
      <c r="W15" s="7"/>
      <c r="X15" s="8"/>
      <c r="Y15" s="8"/>
      <c r="Z15" s="8"/>
      <c r="AA15" s="8"/>
      <c r="AB15" s="8"/>
      <c r="AC15" s="205"/>
      <c r="AD15" s="9"/>
      <c r="AE15" s="7"/>
      <c r="AF15" s="8"/>
      <c r="AG15" s="8"/>
      <c r="AH15" s="8"/>
      <c r="AI15" s="8"/>
      <c r="AJ15" s="8"/>
      <c r="AK15" s="10"/>
      <c r="AL15" s="113"/>
      <c r="AM15" s="14"/>
      <c r="AN15" s="113"/>
      <c r="AO15" s="14"/>
      <c r="AP15" s="105"/>
      <c r="AQ15" s="109"/>
    </row>
    <row r="16" spans="1:43" x14ac:dyDescent="0.25">
      <c r="C16" s="7"/>
      <c r="D16" s="8"/>
      <c r="E16" s="8"/>
      <c r="F16" s="8"/>
      <c r="G16" s="9"/>
      <c r="H16" s="7"/>
      <c r="I16" s="8"/>
      <c r="J16" s="8"/>
      <c r="K16" s="9"/>
      <c r="L16" s="7"/>
      <c r="M16" s="8"/>
      <c r="N16" s="8"/>
      <c r="O16" s="8"/>
      <c r="P16" s="8"/>
      <c r="Q16" s="8"/>
      <c r="R16" s="8"/>
      <c r="S16" s="205"/>
      <c r="T16" s="9"/>
      <c r="U16" s="8"/>
      <c r="V16" s="9"/>
      <c r="W16" s="7"/>
      <c r="X16" s="8"/>
      <c r="Y16" s="8"/>
      <c r="Z16" s="8"/>
      <c r="AA16" s="8"/>
      <c r="AB16" s="8"/>
      <c r="AC16" s="205"/>
      <c r="AD16" s="9"/>
      <c r="AE16" s="7"/>
      <c r="AF16" s="8"/>
      <c r="AG16" s="8"/>
      <c r="AH16" s="8"/>
      <c r="AI16" s="8"/>
      <c r="AJ16" s="8"/>
      <c r="AK16" s="10"/>
      <c r="AL16" s="113"/>
      <c r="AM16" s="14"/>
      <c r="AN16" s="113"/>
      <c r="AO16" s="14"/>
      <c r="AP16" s="105"/>
      <c r="AQ16" s="109"/>
    </row>
    <row r="17" spans="3:43" x14ac:dyDescent="0.25">
      <c r="C17" s="7"/>
      <c r="D17" s="8"/>
      <c r="E17" s="8"/>
      <c r="F17" s="8"/>
      <c r="G17" s="9"/>
      <c r="H17" s="7"/>
      <c r="I17" s="8"/>
      <c r="J17" s="8"/>
      <c r="K17" s="9"/>
      <c r="L17" s="7"/>
      <c r="M17" s="8"/>
      <c r="N17" s="8"/>
      <c r="O17" s="8"/>
      <c r="P17" s="8"/>
      <c r="Q17" s="8"/>
      <c r="R17" s="8"/>
      <c r="S17" s="205"/>
      <c r="T17" s="9"/>
      <c r="U17" s="8"/>
      <c r="V17" s="9"/>
      <c r="W17" s="7"/>
      <c r="X17" s="8"/>
      <c r="Y17" s="8"/>
      <c r="Z17" s="8"/>
      <c r="AA17" s="8"/>
      <c r="AB17" s="8"/>
      <c r="AC17" s="205"/>
      <c r="AD17" s="9"/>
      <c r="AE17" s="7"/>
      <c r="AF17" s="8"/>
      <c r="AG17" s="8"/>
      <c r="AH17" s="8"/>
      <c r="AI17" s="8"/>
      <c r="AJ17" s="8"/>
      <c r="AK17" s="10"/>
      <c r="AL17" s="113"/>
      <c r="AM17" s="14"/>
      <c r="AN17" s="113"/>
      <c r="AO17" s="14"/>
      <c r="AP17" s="105"/>
      <c r="AQ17" s="109"/>
    </row>
    <row r="18" spans="3:43" x14ac:dyDescent="0.25">
      <c r="C18" s="7"/>
      <c r="D18" s="8"/>
      <c r="E18" s="8"/>
      <c r="F18" s="8"/>
      <c r="G18" s="9"/>
      <c r="H18" s="7"/>
      <c r="I18" s="8"/>
      <c r="J18" s="8"/>
      <c r="K18" s="9"/>
      <c r="L18" s="7"/>
      <c r="M18" s="8"/>
      <c r="N18" s="8"/>
      <c r="O18" s="8"/>
      <c r="P18" s="8"/>
      <c r="Q18" s="8"/>
      <c r="R18" s="8"/>
      <c r="S18" s="205"/>
      <c r="T18" s="9"/>
      <c r="U18" s="8"/>
      <c r="V18" s="9"/>
      <c r="W18" s="7"/>
      <c r="X18" s="8"/>
      <c r="Y18" s="8"/>
      <c r="Z18" s="8"/>
      <c r="AA18" s="8"/>
      <c r="AB18" s="8"/>
      <c r="AC18" s="205"/>
      <c r="AD18" s="9"/>
      <c r="AE18" s="7"/>
      <c r="AF18" s="8"/>
      <c r="AG18" s="8"/>
      <c r="AH18" s="8"/>
      <c r="AI18" s="8"/>
      <c r="AJ18" s="8"/>
      <c r="AK18" s="10"/>
      <c r="AL18" s="113"/>
      <c r="AM18" s="14"/>
      <c r="AN18" s="113"/>
      <c r="AO18" s="14"/>
      <c r="AP18" s="105"/>
      <c r="AQ18" s="109"/>
    </row>
    <row r="19" spans="3:43" x14ac:dyDescent="0.25">
      <c r="C19" s="7"/>
      <c r="D19" s="8"/>
      <c r="E19" s="8"/>
      <c r="F19" s="8"/>
      <c r="G19" s="9"/>
      <c r="H19" s="7"/>
      <c r="I19" s="8"/>
      <c r="J19" s="8"/>
      <c r="K19" s="9"/>
      <c r="L19" s="7"/>
      <c r="M19" s="8"/>
      <c r="N19" s="8"/>
      <c r="O19" s="8"/>
      <c r="P19" s="8"/>
      <c r="Q19" s="8"/>
      <c r="R19" s="8"/>
      <c r="S19" s="205"/>
      <c r="T19" s="9"/>
      <c r="U19" s="8"/>
      <c r="V19" s="9"/>
      <c r="W19" s="7"/>
      <c r="X19" s="8"/>
      <c r="Y19" s="8"/>
      <c r="Z19" s="8"/>
      <c r="AA19" s="8"/>
      <c r="AB19" s="8"/>
      <c r="AC19" s="205"/>
      <c r="AD19" s="9"/>
      <c r="AE19" s="7"/>
      <c r="AF19" s="8"/>
      <c r="AG19" s="8"/>
      <c r="AH19" s="8"/>
      <c r="AI19" s="8"/>
      <c r="AJ19" s="8"/>
      <c r="AK19" s="10"/>
      <c r="AL19" s="113"/>
      <c r="AM19" s="14"/>
      <c r="AN19" s="113"/>
      <c r="AO19" s="14"/>
      <c r="AP19" s="105"/>
      <c r="AQ19" s="109"/>
    </row>
    <row r="20" spans="3:43" x14ac:dyDescent="0.25">
      <c r="C20" s="7"/>
      <c r="D20" s="8"/>
      <c r="E20" s="8"/>
      <c r="F20" s="8"/>
      <c r="G20" s="9"/>
      <c r="H20" s="7"/>
      <c r="I20" s="8"/>
      <c r="J20" s="8"/>
      <c r="K20" s="9"/>
      <c r="L20" s="7"/>
      <c r="M20" s="8"/>
      <c r="N20" s="8"/>
      <c r="O20" s="8"/>
      <c r="P20" s="8"/>
      <c r="Q20" s="8"/>
      <c r="R20" s="8"/>
      <c r="S20" s="205"/>
      <c r="T20" s="9"/>
      <c r="U20" s="8"/>
      <c r="V20" s="9"/>
      <c r="W20" s="7"/>
      <c r="X20" s="8"/>
      <c r="Y20" s="8"/>
      <c r="Z20" s="8"/>
      <c r="AA20" s="8"/>
      <c r="AB20" s="8"/>
      <c r="AC20" s="205"/>
      <c r="AD20" s="9"/>
      <c r="AE20" s="7"/>
      <c r="AF20" s="8"/>
      <c r="AG20" s="8"/>
      <c r="AH20" s="8"/>
      <c r="AI20" s="8"/>
      <c r="AJ20" s="8"/>
      <c r="AK20" s="10"/>
      <c r="AL20" s="113"/>
      <c r="AM20" s="14"/>
      <c r="AN20" s="113"/>
      <c r="AO20" s="14"/>
      <c r="AP20" s="105"/>
      <c r="AQ20" s="109"/>
    </row>
    <row r="21" spans="3:43" x14ac:dyDescent="0.25">
      <c r="C21" s="7"/>
      <c r="D21" s="8"/>
      <c r="E21" s="8"/>
      <c r="F21" s="8"/>
      <c r="G21" s="9"/>
      <c r="H21" s="7"/>
      <c r="I21" s="8"/>
      <c r="J21" s="8"/>
      <c r="K21" s="9"/>
      <c r="L21" s="7"/>
      <c r="M21" s="8"/>
      <c r="N21" s="8"/>
      <c r="O21" s="8"/>
      <c r="P21" s="8"/>
      <c r="Q21" s="8"/>
      <c r="R21" s="8"/>
      <c r="S21" s="205"/>
      <c r="T21" s="9"/>
      <c r="U21" s="8"/>
      <c r="V21" s="9"/>
      <c r="W21" s="7"/>
      <c r="X21" s="8"/>
      <c r="Y21" s="8"/>
      <c r="Z21" s="8"/>
      <c r="AA21" s="8"/>
      <c r="AB21" s="8"/>
      <c r="AC21" s="205"/>
      <c r="AD21" s="9"/>
      <c r="AE21" s="7"/>
      <c r="AF21" s="8"/>
      <c r="AG21" s="8"/>
      <c r="AH21" s="8"/>
      <c r="AI21" s="8"/>
      <c r="AJ21" s="8"/>
      <c r="AK21" s="10"/>
      <c r="AL21" s="113"/>
      <c r="AM21" s="14"/>
      <c r="AN21" s="113"/>
      <c r="AO21" s="14"/>
      <c r="AP21" s="105"/>
      <c r="AQ21" s="109"/>
    </row>
    <row r="22" spans="3:43" x14ac:dyDescent="0.25">
      <c r="C22" s="7"/>
      <c r="D22" s="8"/>
      <c r="E22" s="8"/>
      <c r="F22" s="8"/>
      <c r="G22" s="9"/>
      <c r="H22" s="7"/>
      <c r="I22" s="8"/>
      <c r="J22" s="8"/>
      <c r="K22" s="9"/>
      <c r="L22" s="7"/>
      <c r="M22" s="8"/>
      <c r="N22" s="8"/>
      <c r="O22" s="8"/>
      <c r="P22" s="8"/>
      <c r="Q22" s="8"/>
      <c r="R22" s="8"/>
      <c r="S22" s="205"/>
      <c r="T22" s="9"/>
      <c r="U22" s="8"/>
      <c r="V22" s="9"/>
      <c r="W22" s="7"/>
      <c r="X22" s="8"/>
      <c r="Y22" s="8"/>
      <c r="Z22" s="8"/>
      <c r="AA22" s="8"/>
      <c r="AB22" s="8"/>
      <c r="AC22" s="205"/>
      <c r="AD22" s="9"/>
      <c r="AE22" s="7"/>
      <c r="AF22" s="8"/>
      <c r="AG22" s="8"/>
      <c r="AH22" s="8"/>
      <c r="AI22" s="8"/>
      <c r="AJ22" s="8"/>
      <c r="AK22" s="10"/>
      <c r="AL22" s="113"/>
      <c r="AM22" s="14"/>
      <c r="AN22" s="113"/>
      <c r="AO22" s="14"/>
      <c r="AP22" s="105"/>
      <c r="AQ22" s="109"/>
    </row>
    <row r="23" spans="3:43" x14ac:dyDescent="0.25">
      <c r="C23" s="7"/>
      <c r="D23" s="8"/>
      <c r="E23" s="8"/>
      <c r="F23" s="8"/>
      <c r="G23" s="9"/>
      <c r="H23" s="7"/>
      <c r="I23" s="8"/>
      <c r="J23" s="8"/>
      <c r="K23" s="9"/>
      <c r="L23" s="7"/>
      <c r="M23" s="8"/>
      <c r="N23" s="8"/>
      <c r="O23" s="8"/>
      <c r="P23" s="8"/>
      <c r="Q23" s="8"/>
      <c r="R23" s="8"/>
      <c r="S23" s="205"/>
      <c r="T23" s="9"/>
      <c r="U23" s="8"/>
      <c r="V23" s="9"/>
      <c r="W23" s="7"/>
      <c r="X23" s="8"/>
      <c r="Y23" s="8"/>
      <c r="Z23" s="8"/>
      <c r="AA23" s="8"/>
      <c r="AB23" s="8"/>
      <c r="AC23" s="205"/>
      <c r="AD23" s="9"/>
      <c r="AE23" s="7"/>
      <c r="AF23" s="8"/>
      <c r="AG23" s="8"/>
      <c r="AH23" s="8"/>
      <c r="AI23" s="8"/>
      <c r="AJ23" s="8"/>
      <c r="AK23" s="10"/>
      <c r="AL23" s="113"/>
      <c r="AM23" s="14"/>
      <c r="AN23" s="113"/>
      <c r="AO23" s="14"/>
      <c r="AP23" s="105"/>
      <c r="AQ23" s="109"/>
    </row>
    <row r="24" spans="3:43" x14ac:dyDescent="0.25">
      <c r="C24" s="7"/>
      <c r="D24" s="8"/>
      <c r="E24" s="8"/>
      <c r="F24" s="8"/>
      <c r="G24" s="9"/>
      <c r="H24" s="7"/>
      <c r="I24" s="8"/>
      <c r="J24" s="8"/>
      <c r="K24" s="9"/>
      <c r="L24" s="7"/>
      <c r="M24" s="8"/>
      <c r="N24" s="8"/>
      <c r="O24" s="8"/>
      <c r="P24" s="8"/>
      <c r="Q24" s="8"/>
      <c r="R24" s="8"/>
      <c r="S24" s="205"/>
      <c r="T24" s="9"/>
      <c r="U24" s="8"/>
      <c r="V24" s="9"/>
      <c r="W24" s="7"/>
      <c r="X24" s="8"/>
      <c r="Y24" s="8"/>
      <c r="Z24" s="8"/>
      <c r="AA24" s="8"/>
      <c r="AB24" s="8"/>
      <c r="AC24" s="205"/>
      <c r="AD24" s="9"/>
      <c r="AE24" s="7"/>
      <c r="AF24" s="8"/>
      <c r="AG24" s="8"/>
      <c r="AH24" s="8"/>
      <c r="AI24" s="8"/>
      <c r="AJ24" s="8"/>
      <c r="AK24" s="10"/>
      <c r="AL24" s="113"/>
      <c r="AM24" s="14"/>
      <c r="AN24" s="113"/>
      <c r="AO24" s="14"/>
      <c r="AP24" s="105"/>
      <c r="AQ24" s="109"/>
    </row>
    <row r="25" spans="3:43" x14ac:dyDescent="0.25">
      <c r="C25" s="7"/>
      <c r="D25" s="8"/>
      <c r="E25" s="8"/>
      <c r="F25" s="8"/>
      <c r="G25" s="9"/>
      <c r="H25" s="7"/>
      <c r="I25" s="8"/>
      <c r="J25" s="8"/>
      <c r="K25" s="9"/>
      <c r="L25" s="7"/>
      <c r="M25" s="8"/>
      <c r="N25" s="8"/>
      <c r="O25" s="8"/>
      <c r="P25" s="8"/>
      <c r="Q25" s="8"/>
      <c r="R25" s="8"/>
      <c r="S25" s="205"/>
      <c r="T25" s="9"/>
      <c r="U25" s="8"/>
      <c r="V25" s="9"/>
      <c r="W25" s="7"/>
      <c r="X25" s="8"/>
      <c r="Y25" s="8"/>
      <c r="Z25" s="8"/>
      <c r="AA25" s="8"/>
      <c r="AB25" s="8"/>
      <c r="AC25" s="205"/>
      <c r="AD25" s="9"/>
      <c r="AE25" s="7"/>
      <c r="AF25" s="8"/>
      <c r="AG25" s="8"/>
      <c r="AH25" s="8"/>
      <c r="AI25" s="8"/>
      <c r="AJ25" s="8"/>
      <c r="AK25" s="10"/>
      <c r="AL25" s="113"/>
      <c r="AM25" s="14"/>
      <c r="AN25" s="113"/>
      <c r="AO25" s="14"/>
      <c r="AP25" s="105"/>
      <c r="AQ25" s="109"/>
    </row>
    <row r="26" spans="3:43" x14ac:dyDescent="0.25">
      <c r="C26" s="7"/>
      <c r="D26" s="8"/>
      <c r="E26" s="8"/>
      <c r="F26" s="8"/>
      <c r="G26" s="9"/>
      <c r="H26" s="7"/>
      <c r="I26" s="8"/>
      <c r="J26" s="8"/>
      <c r="K26" s="9"/>
      <c r="L26" s="7"/>
      <c r="M26" s="8"/>
      <c r="N26" s="8"/>
      <c r="O26" s="8"/>
      <c r="P26" s="8"/>
      <c r="Q26" s="8"/>
      <c r="R26" s="8"/>
      <c r="S26" s="205"/>
      <c r="T26" s="9"/>
      <c r="U26" s="8"/>
      <c r="V26" s="9"/>
      <c r="W26" s="7"/>
      <c r="X26" s="8"/>
      <c r="Y26" s="8"/>
      <c r="Z26" s="8"/>
      <c r="AA26" s="8"/>
      <c r="AB26" s="8"/>
      <c r="AC26" s="205"/>
      <c r="AD26" s="9"/>
      <c r="AE26" s="7"/>
      <c r="AF26" s="8"/>
      <c r="AG26" s="8"/>
      <c r="AH26" s="8"/>
      <c r="AI26" s="8"/>
      <c r="AJ26" s="8"/>
      <c r="AK26" s="10"/>
      <c r="AL26" s="113"/>
      <c r="AM26" s="14"/>
      <c r="AN26" s="113"/>
      <c r="AO26" s="14"/>
      <c r="AP26" s="105"/>
      <c r="AQ26" s="109"/>
    </row>
    <row r="27" spans="3:43" x14ac:dyDescent="0.25">
      <c r="C27" s="7"/>
      <c r="D27" s="8"/>
      <c r="E27" s="8"/>
      <c r="F27" s="8"/>
      <c r="G27" s="9"/>
      <c r="H27" s="7"/>
      <c r="I27" s="8"/>
      <c r="J27" s="8"/>
      <c r="K27" s="9"/>
      <c r="L27" s="7"/>
      <c r="M27" s="8"/>
      <c r="N27" s="8"/>
      <c r="O27" s="8"/>
      <c r="P27" s="8"/>
      <c r="Q27" s="8"/>
      <c r="R27" s="8"/>
      <c r="S27" s="205"/>
      <c r="T27" s="9"/>
      <c r="U27" s="8"/>
      <c r="V27" s="9"/>
      <c r="W27" s="7"/>
      <c r="X27" s="8"/>
      <c r="Y27" s="8"/>
      <c r="Z27" s="8"/>
      <c r="AA27" s="8"/>
      <c r="AB27" s="8"/>
      <c r="AC27" s="205"/>
      <c r="AD27" s="9"/>
      <c r="AE27" s="7"/>
      <c r="AF27" s="8"/>
      <c r="AG27" s="8"/>
      <c r="AH27" s="8"/>
      <c r="AI27" s="8"/>
      <c r="AJ27" s="8"/>
      <c r="AK27" s="10"/>
      <c r="AL27" s="113"/>
      <c r="AM27" s="14"/>
      <c r="AN27" s="113"/>
      <c r="AO27" s="14"/>
      <c r="AP27" s="105"/>
      <c r="AQ27" s="109"/>
    </row>
    <row r="28" spans="3:43" x14ac:dyDescent="0.25">
      <c r="C28" s="7"/>
      <c r="D28" s="8"/>
      <c r="E28" s="8"/>
      <c r="F28" s="8"/>
      <c r="G28" s="9"/>
      <c r="H28" s="7"/>
      <c r="I28" s="8"/>
      <c r="J28" s="8"/>
      <c r="K28" s="9"/>
      <c r="L28" s="7"/>
      <c r="M28" s="8"/>
      <c r="N28" s="8"/>
      <c r="O28" s="8"/>
      <c r="P28" s="8"/>
      <c r="Q28" s="8"/>
      <c r="R28" s="8"/>
      <c r="S28" s="205"/>
      <c r="T28" s="9"/>
      <c r="U28" s="8"/>
      <c r="V28" s="9"/>
      <c r="W28" s="7"/>
      <c r="X28" s="8"/>
      <c r="Y28" s="8"/>
      <c r="Z28" s="8"/>
      <c r="AA28" s="8"/>
      <c r="AB28" s="8"/>
      <c r="AC28" s="205"/>
      <c r="AD28" s="9"/>
      <c r="AE28" s="7"/>
      <c r="AF28" s="8"/>
      <c r="AG28" s="8"/>
      <c r="AH28" s="8"/>
      <c r="AI28" s="8"/>
      <c r="AJ28" s="8"/>
      <c r="AK28" s="10"/>
      <c r="AL28" s="113"/>
      <c r="AM28" s="14"/>
      <c r="AN28" s="113"/>
      <c r="AO28" s="14"/>
      <c r="AP28" s="105"/>
      <c r="AQ28" s="109"/>
    </row>
    <row r="29" spans="3:43" x14ac:dyDescent="0.25">
      <c r="C29" s="7"/>
      <c r="D29" s="8"/>
      <c r="E29" s="8"/>
      <c r="F29" s="8"/>
      <c r="G29" s="9"/>
      <c r="H29" s="7"/>
      <c r="I29" s="8"/>
      <c r="J29" s="8"/>
      <c r="K29" s="9"/>
      <c r="L29" s="7"/>
      <c r="M29" s="8"/>
      <c r="N29" s="8"/>
      <c r="O29" s="8"/>
      <c r="P29" s="8"/>
      <c r="Q29" s="8"/>
      <c r="R29" s="8"/>
      <c r="S29" s="205"/>
      <c r="T29" s="9"/>
      <c r="U29" s="8"/>
      <c r="V29" s="9"/>
      <c r="W29" s="7"/>
      <c r="X29" s="8"/>
      <c r="Y29" s="8"/>
      <c r="Z29" s="8"/>
      <c r="AA29" s="8"/>
      <c r="AB29" s="8"/>
      <c r="AC29" s="205"/>
      <c r="AD29" s="9"/>
      <c r="AE29" s="7"/>
      <c r="AF29" s="8"/>
      <c r="AG29" s="8"/>
      <c r="AH29" s="8"/>
      <c r="AI29" s="8"/>
      <c r="AJ29" s="8"/>
      <c r="AK29" s="10"/>
      <c r="AL29" s="113"/>
      <c r="AM29" s="14"/>
      <c r="AN29" s="113"/>
      <c r="AO29" s="14"/>
      <c r="AP29" s="105"/>
      <c r="AQ29" s="109"/>
    </row>
    <row r="30" spans="3:43" x14ac:dyDescent="0.25">
      <c r="C30" s="7"/>
      <c r="D30" s="8"/>
      <c r="E30" s="8"/>
      <c r="F30" s="8"/>
      <c r="G30" s="9"/>
      <c r="H30" s="7"/>
      <c r="I30" s="8"/>
      <c r="J30" s="8"/>
      <c r="K30" s="9"/>
      <c r="L30" s="7"/>
      <c r="M30" s="8"/>
      <c r="N30" s="8"/>
      <c r="O30" s="8"/>
      <c r="P30" s="8"/>
      <c r="Q30" s="8"/>
      <c r="R30" s="8"/>
      <c r="S30" s="205"/>
      <c r="T30" s="9"/>
      <c r="U30" s="8"/>
      <c r="V30" s="9"/>
      <c r="W30" s="7"/>
      <c r="X30" s="8"/>
      <c r="Y30" s="8"/>
      <c r="Z30" s="8"/>
      <c r="AA30" s="8"/>
      <c r="AB30" s="8"/>
      <c r="AC30" s="205"/>
      <c r="AD30" s="9"/>
      <c r="AE30" s="7"/>
      <c r="AF30" s="8"/>
      <c r="AG30" s="8"/>
      <c r="AH30" s="8"/>
      <c r="AI30" s="8"/>
      <c r="AJ30" s="8"/>
      <c r="AK30" s="10"/>
      <c r="AL30" s="113"/>
      <c r="AM30" s="14"/>
      <c r="AN30" s="113"/>
      <c r="AO30" s="14"/>
      <c r="AP30" s="105"/>
      <c r="AQ30" s="109"/>
    </row>
    <row r="31" spans="3:43" x14ac:dyDescent="0.25">
      <c r="C31" s="7"/>
      <c r="D31" s="8"/>
      <c r="E31" s="8"/>
      <c r="F31" s="8"/>
      <c r="G31" s="9"/>
      <c r="H31" s="7"/>
      <c r="I31" s="8"/>
      <c r="J31" s="8"/>
      <c r="K31" s="9"/>
      <c r="L31" s="7"/>
      <c r="M31" s="8"/>
      <c r="N31" s="8"/>
      <c r="O31" s="8"/>
      <c r="P31" s="8"/>
      <c r="Q31" s="8"/>
      <c r="R31" s="8"/>
      <c r="S31" s="205"/>
      <c r="T31" s="9"/>
      <c r="U31" s="8"/>
      <c r="V31" s="9"/>
      <c r="W31" s="7"/>
      <c r="X31" s="8"/>
      <c r="Y31" s="8"/>
      <c r="Z31" s="8"/>
      <c r="AA31" s="8"/>
      <c r="AB31" s="8"/>
      <c r="AC31" s="205"/>
      <c r="AD31" s="9"/>
      <c r="AE31" s="7"/>
      <c r="AF31" s="8"/>
      <c r="AG31" s="8"/>
      <c r="AH31" s="8"/>
      <c r="AI31" s="8"/>
      <c r="AJ31" s="8"/>
      <c r="AK31" s="10"/>
      <c r="AL31" s="113"/>
      <c r="AM31" s="14"/>
      <c r="AN31" s="113"/>
      <c r="AO31" s="14"/>
      <c r="AP31" s="105"/>
      <c r="AQ31" s="109"/>
    </row>
    <row r="32" spans="3:43" x14ac:dyDescent="0.25">
      <c r="C32" s="7"/>
      <c r="D32" s="8"/>
      <c r="E32" s="8"/>
      <c r="F32" s="8"/>
      <c r="G32" s="9"/>
      <c r="H32" s="7"/>
      <c r="I32" s="8"/>
      <c r="J32" s="8"/>
      <c r="K32" s="9"/>
      <c r="L32" s="7"/>
      <c r="M32" s="8"/>
      <c r="N32" s="8"/>
      <c r="O32" s="8"/>
      <c r="P32" s="8"/>
      <c r="Q32" s="8"/>
      <c r="R32" s="8"/>
      <c r="S32" s="205"/>
      <c r="T32" s="9"/>
      <c r="U32" s="8"/>
      <c r="V32" s="9"/>
      <c r="W32" s="7"/>
      <c r="X32" s="8"/>
      <c r="Y32" s="8"/>
      <c r="Z32" s="8"/>
      <c r="AA32" s="8"/>
      <c r="AB32" s="8"/>
      <c r="AC32" s="205"/>
      <c r="AD32" s="9"/>
      <c r="AE32" s="7"/>
      <c r="AF32" s="8"/>
      <c r="AG32" s="8"/>
      <c r="AH32" s="8"/>
      <c r="AI32" s="8"/>
      <c r="AJ32" s="8"/>
      <c r="AK32" s="10"/>
      <c r="AL32" s="113"/>
      <c r="AM32" s="14"/>
      <c r="AN32" s="113"/>
      <c r="AO32" s="14"/>
      <c r="AP32" s="105"/>
      <c r="AQ32" s="109"/>
    </row>
    <row r="33" spans="3:43" x14ac:dyDescent="0.25">
      <c r="C33" s="7"/>
      <c r="D33" s="8"/>
      <c r="E33" s="8"/>
      <c r="F33" s="8"/>
      <c r="G33" s="9"/>
      <c r="H33" s="7"/>
      <c r="I33" s="8"/>
      <c r="J33" s="8"/>
      <c r="K33" s="9"/>
      <c r="L33" s="7"/>
      <c r="M33" s="8"/>
      <c r="N33" s="8"/>
      <c r="O33" s="8"/>
      <c r="P33" s="8"/>
      <c r="Q33" s="8"/>
      <c r="R33" s="8"/>
      <c r="S33" s="205"/>
      <c r="T33" s="9"/>
      <c r="U33" s="8"/>
      <c r="V33" s="9"/>
      <c r="W33" s="7"/>
      <c r="X33" s="8"/>
      <c r="Y33" s="8"/>
      <c r="Z33" s="8"/>
      <c r="AA33" s="8"/>
      <c r="AB33" s="8"/>
      <c r="AC33" s="205"/>
      <c r="AD33" s="9"/>
      <c r="AE33" s="7"/>
      <c r="AF33" s="8"/>
      <c r="AG33" s="8"/>
      <c r="AH33" s="8"/>
      <c r="AI33" s="8"/>
      <c r="AJ33" s="8"/>
      <c r="AK33" s="10"/>
      <c r="AL33" s="113"/>
      <c r="AM33" s="14"/>
      <c r="AN33" s="113"/>
      <c r="AO33" s="14"/>
      <c r="AP33" s="105"/>
      <c r="AQ33" s="109"/>
    </row>
    <row r="34" spans="3:43" x14ac:dyDescent="0.25">
      <c r="C34" s="7"/>
      <c r="D34" s="8"/>
      <c r="E34" s="8"/>
      <c r="F34" s="8"/>
      <c r="G34" s="9"/>
      <c r="H34" s="7"/>
      <c r="I34" s="8"/>
      <c r="J34" s="8"/>
      <c r="K34" s="9"/>
      <c r="L34" s="7"/>
      <c r="M34" s="8"/>
      <c r="N34" s="8"/>
      <c r="O34" s="8"/>
      <c r="P34" s="8"/>
      <c r="Q34" s="8"/>
      <c r="R34" s="8"/>
      <c r="S34" s="205"/>
      <c r="T34" s="9"/>
      <c r="U34" s="8"/>
      <c r="V34" s="9"/>
      <c r="W34" s="7"/>
      <c r="X34" s="8"/>
      <c r="Y34" s="8"/>
      <c r="Z34" s="8"/>
      <c r="AA34" s="8"/>
      <c r="AB34" s="8"/>
      <c r="AC34" s="205"/>
      <c r="AD34" s="9"/>
      <c r="AE34" s="7"/>
      <c r="AF34" s="8"/>
      <c r="AG34" s="8"/>
      <c r="AH34" s="8"/>
      <c r="AI34" s="8"/>
      <c r="AJ34" s="8"/>
      <c r="AK34" s="10"/>
      <c r="AL34" s="113"/>
      <c r="AM34" s="14"/>
      <c r="AN34" s="113"/>
      <c r="AO34" s="14"/>
      <c r="AP34" s="105"/>
      <c r="AQ34" s="109"/>
    </row>
    <row r="35" spans="3:43" x14ac:dyDescent="0.25">
      <c r="C35" s="7"/>
      <c r="D35" s="8"/>
      <c r="E35" s="8"/>
      <c r="F35" s="8"/>
      <c r="G35" s="9"/>
      <c r="H35" s="7"/>
      <c r="I35" s="8"/>
      <c r="J35" s="8"/>
      <c r="K35" s="9"/>
      <c r="L35" s="7"/>
      <c r="M35" s="8"/>
      <c r="N35" s="8"/>
      <c r="O35" s="8"/>
      <c r="P35" s="8"/>
      <c r="Q35" s="8"/>
      <c r="R35" s="8"/>
      <c r="S35" s="205"/>
      <c r="T35" s="9"/>
      <c r="U35" s="8"/>
      <c r="V35" s="9"/>
      <c r="W35" s="7"/>
      <c r="X35" s="8"/>
      <c r="Y35" s="8"/>
      <c r="Z35" s="8"/>
      <c r="AA35" s="8"/>
      <c r="AB35" s="8"/>
      <c r="AC35" s="205"/>
      <c r="AD35" s="9"/>
      <c r="AE35" s="7"/>
      <c r="AF35" s="8"/>
      <c r="AG35" s="8"/>
      <c r="AH35" s="8"/>
      <c r="AI35" s="8"/>
      <c r="AJ35" s="8"/>
      <c r="AK35" s="10"/>
      <c r="AL35" s="113"/>
      <c r="AM35" s="14"/>
      <c r="AN35" s="113"/>
      <c r="AO35" s="14"/>
      <c r="AP35" s="105"/>
      <c r="AQ35" s="109"/>
    </row>
    <row r="36" spans="3:43" x14ac:dyDescent="0.25">
      <c r="C36" s="7"/>
      <c r="D36" s="8"/>
      <c r="E36" s="8"/>
      <c r="F36" s="8"/>
      <c r="G36" s="9"/>
      <c r="H36" s="7"/>
      <c r="I36" s="8"/>
      <c r="J36" s="8"/>
      <c r="K36" s="9"/>
      <c r="L36" s="7"/>
      <c r="M36" s="8"/>
      <c r="N36" s="8"/>
      <c r="O36" s="8"/>
      <c r="P36" s="8"/>
      <c r="Q36" s="8"/>
      <c r="R36" s="8"/>
      <c r="S36" s="205"/>
      <c r="T36" s="9"/>
      <c r="U36" s="8"/>
      <c r="V36" s="9"/>
      <c r="W36" s="7"/>
      <c r="X36" s="8"/>
      <c r="Y36" s="8"/>
      <c r="Z36" s="8"/>
      <c r="AA36" s="8"/>
      <c r="AB36" s="8"/>
      <c r="AC36" s="205"/>
      <c r="AD36" s="9"/>
      <c r="AE36" s="7"/>
      <c r="AF36" s="8"/>
      <c r="AG36" s="8"/>
      <c r="AH36" s="8"/>
      <c r="AI36" s="8"/>
      <c r="AJ36" s="8"/>
      <c r="AK36" s="10"/>
      <c r="AL36" s="113"/>
      <c r="AM36" s="14"/>
      <c r="AN36" s="113"/>
      <c r="AO36" s="14"/>
      <c r="AP36" s="105"/>
      <c r="AQ36" s="109"/>
    </row>
    <row r="37" spans="3:43" x14ac:dyDescent="0.25">
      <c r="C37" s="7"/>
      <c r="D37" s="8"/>
      <c r="E37" s="8"/>
      <c r="F37" s="8"/>
      <c r="G37" s="9"/>
      <c r="H37" s="7"/>
      <c r="I37" s="8"/>
      <c r="J37" s="8"/>
      <c r="K37" s="9"/>
      <c r="L37" s="7"/>
      <c r="M37" s="8"/>
      <c r="N37" s="8"/>
      <c r="O37" s="8"/>
      <c r="P37" s="8"/>
      <c r="Q37" s="8"/>
      <c r="R37" s="8"/>
      <c r="S37" s="205"/>
      <c r="T37" s="9"/>
      <c r="U37" s="8"/>
      <c r="V37" s="9"/>
      <c r="W37" s="7"/>
      <c r="X37" s="8"/>
      <c r="Y37" s="8"/>
      <c r="Z37" s="8"/>
      <c r="AA37" s="8"/>
      <c r="AB37" s="8"/>
      <c r="AC37" s="205"/>
      <c r="AD37" s="9"/>
      <c r="AE37" s="7"/>
      <c r="AF37" s="8"/>
      <c r="AG37" s="8"/>
      <c r="AH37" s="8"/>
      <c r="AI37" s="8"/>
      <c r="AJ37" s="8"/>
      <c r="AK37" s="10"/>
      <c r="AL37" s="113"/>
      <c r="AM37" s="14"/>
      <c r="AN37" s="113"/>
      <c r="AO37" s="14"/>
      <c r="AP37" s="105"/>
      <c r="AQ37" s="109"/>
    </row>
    <row r="38" spans="3:43" x14ac:dyDescent="0.25">
      <c r="C38" s="7"/>
      <c r="D38" s="8"/>
      <c r="E38" s="8"/>
      <c r="F38" s="8"/>
      <c r="G38" s="9"/>
      <c r="H38" s="7"/>
      <c r="I38" s="8"/>
      <c r="J38" s="8"/>
      <c r="K38" s="9"/>
      <c r="L38" s="7"/>
      <c r="M38" s="8"/>
      <c r="N38" s="8"/>
      <c r="O38" s="8"/>
      <c r="P38" s="8"/>
      <c r="Q38" s="8"/>
      <c r="R38" s="8"/>
      <c r="S38" s="205"/>
      <c r="T38" s="9"/>
      <c r="U38" s="8"/>
      <c r="V38" s="9"/>
      <c r="W38" s="7"/>
      <c r="X38" s="8"/>
      <c r="Y38" s="8"/>
      <c r="Z38" s="8"/>
      <c r="AA38" s="8"/>
      <c r="AB38" s="8"/>
      <c r="AC38" s="205"/>
      <c r="AD38" s="9"/>
      <c r="AE38" s="7"/>
      <c r="AF38" s="8"/>
      <c r="AG38" s="8"/>
      <c r="AH38" s="8"/>
      <c r="AI38" s="8"/>
      <c r="AJ38" s="8"/>
      <c r="AK38" s="10"/>
      <c r="AL38" s="113"/>
      <c r="AM38" s="14"/>
      <c r="AN38" s="113"/>
      <c r="AO38" s="14"/>
      <c r="AP38" s="105"/>
      <c r="AQ38" s="109"/>
    </row>
    <row r="39" spans="3:43" x14ac:dyDescent="0.25">
      <c r="C39" s="7"/>
      <c r="D39" s="8"/>
      <c r="E39" s="8"/>
      <c r="F39" s="8"/>
      <c r="G39" s="9"/>
      <c r="H39" s="7"/>
      <c r="I39" s="8"/>
      <c r="J39" s="8"/>
      <c r="K39" s="9"/>
      <c r="L39" s="7"/>
      <c r="M39" s="8"/>
      <c r="N39" s="8"/>
      <c r="O39" s="8"/>
      <c r="P39" s="8"/>
      <c r="Q39" s="8"/>
      <c r="R39" s="8"/>
      <c r="S39" s="205"/>
      <c r="T39" s="9"/>
      <c r="U39" s="8"/>
      <c r="V39" s="9"/>
      <c r="W39" s="7"/>
      <c r="X39" s="8"/>
      <c r="Y39" s="8"/>
      <c r="Z39" s="8"/>
      <c r="AA39" s="8"/>
      <c r="AB39" s="8"/>
      <c r="AC39" s="205"/>
      <c r="AD39" s="9"/>
      <c r="AE39" s="7"/>
      <c r="AF39" s="8"/>
      <c r="AG39" s="8"/>
      <c r="AH39" s="8"/>
      <c r="AI39" s="8"/>
      <c r="AJ39" s="8"/>
      <c r="AK39" s="10"/>
      <c r="AL39" s="113"/>
      <c r="AM39" s="14"/>
      <c r="AN39" s="113"/>
      <c r="AO39" s="14"/>
      <c r="AP39" s="105"/>
      <c r="AQ39" s="109"/>
    </row>
    <row r="40" spans="3:43" x14ac:dyDescent="0.25">
      <c r="C40" s="7"/>
      <c r="D40" s="8"/>
      <c r="E40" s="8"/>
      <c r="F40" s="8"/>
      <c r="G40" s="9"/>
      <c r="H40" s="7"/>
      <c r="I40" s="8"/>
      <c r="J40" s="8"/>
      <c r="K40" s="9"/>
      <c r="L40" s="7"/>
      <c r="M40" s="8"/>
      <c r="N40" s="8"/>
      <c r="O40" s="8"/>
      <c r="P40" s="8"/>
      <c r="Q40" s="8"/>
      <c r="R40" s="8"/>
      <c r="S40" s="205"/>
      <c r="T40" s="9"/>
      <c r="U40" s="8"/>
      <c r="V40" s="9"/>
      <c r="W40" s="7"/>
      <c r="X40" s="8"/>
      <c r="Y40" s="8"/>
      <c r="Z40" s="8"/>
      <c r="AA40" s="8"/>
      <c r="AB40" s="8"/>
      <c r="AC40" s="205"/>
      <c r="AD40" s="9"/>
      <c r="AE40" s="7"/>
      <c r="AF40" s="8"/>
      <c r="AG40" s="8"/>
      <c r="AH40" s="8"/>
      <c r="AI40" s="8"/>
      <c r="AJ40" s="8"/>
      <c r="AK40" s="10"/>
      <c r="AL40" s="113"/>
      <c r="AM40" s="14"/>
      <c r="AN40" s="113"/>
      <c r="AO40" s="14"/>
      <c r="AP40" s="105"/>
      <c r="AQ40" s="109"/>
    </row>
    <row r="41" spans="3:43" x14ac:dyDescent="0.25">
      <c r="C41" s="7"/>
      <c r="D41" s="8"/>
      <c r="E41" s="8"/>
      <c r="F41" s="8"/>
      <c r="G41" s="9"/>
      <c r="H41" s="7"/>
      <c r="I41" s="8"/>
      <c r="J41" s="8"/>
      <c r="K41" s="9"/>
      <c r="L41" s="7"/>
      <c r="M41" s="8"/>
      <c r="N41" s="8"/>
      <c r="O41" s="8"/>
      <c r="P41" s="8"/>
      <c r="Q41" s="8"/>
      <c r="R41" s="8"/>
      <c r="S41" s="205"/>
      <c r="T41" s="9"/>
      <c r="U41" s="8"/>
      <c r="V41" s="9"/>
      <c r="W41" s="7"/>
      <c r="X41" s="8"/>
      <c r="Y41" s="8"/>
      <c r="Z41" s="8"/>
      <c r="AA41" s="8"/>
      <c r="AB41" s="8"/>
      <c r="AC41" s="205"/>
      <c r="AD41" s="9"/>
      <c r="AE41" s="7"/>
      <c r="AF41" s="8"/>
      <c r="AG41" s="8"/>
      <c r="AH41" s="8"/>
      <c r="AI41" s="8"/>
      <c r="AJ41" s="8"/>
      <c r="AK41" s="10"/>
      <c r="AL41" s="113"/>
      <c r="AM41" s="14"/>
      <c r="AN41" s="113"/>
      <c r="AO41" s="14"/>
      <c r="AP41" s="105"/>
      <c r="AQ41" s="109"/>
    </row>
    <row r="42" spans="3:43" x14ac:dyDescent="0.25">
      <c r="C42" s="7"/>
      <c r="D42" s="8"/>
      <c r="E42" s="8"/>
      <c r="F42" s="8"/>
      <c r="G42" s="9"/>
      <c r="H42" s="7"/>
      <c r="I42" s="8"/>
      <c r="J42" s="8"/>
      <c r="K42" s="9"/>
      <c r="L42" s="7"/>
      <c r="M42" s="8"/>
      <c r="N42" s="8"/>
      <c r="O42" s="8"/>
      <c r="P42" s="8"/>
      <c r="Q42" s="8"/>
      <c r="R42" s="8"/>
      <c r="S42" s="205"/>
      <c r="T42" s="9"/>
      <c r="U42" s="8"/>
      <c r="V42" s="9"/>
      <c r="W42" s="7"/>
      <c r="X42" s="8"/>
      <c r="Y42" s="8"/>
      <c r="Z42" s="8"/>
      <c r="AA42" s="8"/>
      <c r="AB42" s="8"/>
      <c r="AC42" s="205"/>
      <c r="AD42" s="9"/>
      <c r="AE42" s="7"/>
      <c r="AF42" s="8"/>
      <c r="AG42" s="8"/>
      <c r="AH42" s="8"/>
      <c r="AI42" s="8"/>
      <c r="AJ42" s="8"/>
      <c r="AK42" s="10"/>
      <c r="AL42" s="113"/>
      <c r="AM42" s="14"/>
      <c r="AN42" s="113"/>
      <c r="AO42" s="14"/>
      <c r="AP42" s="105"/>
      <c r="AQ42" s="109"/>
    </row>
    <row r="43" spans="3:43" x14ac:dyDescent="0.25">
      <c r="C43" s="7"/>
      <c r="D43" s="8"/>
      <c r="E43" s="8"/>
      <c r="F43" s="8"/>
      <c r="G43" s="9"/>
      <c r="H43" s="7"/>
      <c r="I43" s="8"/>
      <c r="J43" s="8"/>
      <c r="K43" s="9"/>
      <c r="L43" s="7"/>
      <c r="M43" s="8"/>
      <c r="N43" s="8"/>
      <c r="O43" s="8"/>
      <c r="P43" s="8"/>
      <c r="Q43" s="8"/>
      <c r="R43" s="8"/>
      <c r="S43" s="205"/>
      <c r="T43" s="9"/>
      <c r="U43" s="8"/>
      <c r="V43" s="9"/>
      <c r="W43" s="7"/>
      <c r="X43" s="8"/>
      <c r="Y43" s="8"/>
      <c r="Z43" s="8"/>
      <c r="AA43" s="8"/>
      <c r="AB43" s="8"/>
      <c r="AC43" s="205"/>
      <c r="AD43" s="9"/>
      <c r="AE43" s="7"/>
      <c r="AF43" s="8"/>
      <c r="AG43" s="8"/>
      <c r="AH43" s="8"/>
      <c r="AI43" s="8"/>
      <c r="AJ43" s="8"/>
      <c r="AK43" s="10"/>
      <c r="AL43" s="113"/>
      <c r="AM43" s="14"/>
      <c r="AN43" s="113"/>
      <c r="AO43" s="14"/>
      <c r="AP43" s="105"/>
      <c r="AQ43" s="109"/>
    </row>
    <row r="44" spans="3:43" x14ac:dyDescent="0.25">
      <c r="C44" s="7"/>
      <c r="D44" s="8"/>
      <c r="E44" s="8"/>
      <c r="F44" s="8"/>
      <c r="G44" s="9"/>
      <c r="H44" s="7"/>
      <c r="I44" s="8"/>
      <c r="J44" s="8"/>
      <c r="K44" s="9"/>
      <c r="L44" s="7"/>
      <c r="M44" s="8"/>
      <c r="N44" s="8"/>
      <c r="O44" s="8"/>
      <c r="P44" s="8"/>
      <c r="Q44" s="8"/>
      <c r="R44" s="8"/>
      <c r="S44" s="205"/>
      <c r="T44" s="9"/>
      <c r="U44" s="8"/>
      <c r="V44" s="9"/>
      <c r="W44" s="7"/>
      <c r="X44" s="8"/>
      <c r="Y44" s="8"/>
      <c r="Z44" s="8"/>
      <c r="AA44" s="8"/>
      <c r="AB44" s="8"/>
      <c r="AC44" s="205"/>
      <c r="AD44" s="9"/>
      <c r="AE44" s="7"/>
      <c r="AF44" s="8"/>
      <c r="AG44" s="8"/>
      <c r="AH44" s="8"/>
      <c r="AI44" s="8"/>
      <c r="AJ44" s="8"/>
      <c r="AK44" s="10"/>
      <c r="AL44" s="113"/>
      <c r="AM44" s="14"/>
      <c r="AN44" s="113"/>
      <c r="AO44" s="14"/>
      <c r="AP44" s="105"/>
      <c r="AQ44" s="109"/>
    </row>
    <row r="45" spans="3:43" x14ac:dyDescent="0.25">
      <c r="C45" s="7"/>
      <c r="D45" s="8"/>
      <c r="E45" s="8"/>
      <c r="F45" s="8"/>
      <c r="G45" s="9"/>
      <c r="H45" s="7"/>
      <c r="I45" s="8"/>
      <c r="J45" s="8"/>
      <c r="K45" s="9"/>
      <c r="L45" s="7"/>
      <c r="M45" s="8"/>
      <c r="N45" s="8"/>
      <c r="O45" s="8"/>
      <c r="P45" s="8"/>
      <c r="Q45" s="8"/>
      <c r="R45" s="8"/>
      <c r="S45" s="205"/>
      <c r="T45" s="9"/>
      <c r="U45" s="8"/>
      <c r="V45" s="9"/>
      <c r="W45" s="7"/>
      <c r="X45" s="8"/>
      <c r="Y45" s="8"/>
      <c r="Z45" s="8"/>
      <c r="AA45" s="8"/>
      <c r="AB45" s="8"/>
      <c r="AC45" s="205"/>
      <c r="AD45" s="9"/>
      <c r="AE45" s="7"/>
      <c r="AF45" s="8"/>
      <c r="AG45" s="8"/>
      <c r="AH45" s="8"/>
      <c r="AI45" s="8"/>
      <c r="AJ45" s="8"/>
      <c r="AK45" s="10"/>
      <c r="AL45" s="113"/>
      <c r="AM45" s="14"/>
      <c r="AN45" s="113"/>
      <c r="AO45" s="14"/>
      <c r="AP45" s="105"/>
      <c r="AQ45" s="109"/>
    </row>
    <row r="46" spans="3:43" x14ac:dyDescent="0.25">
      <c r="C46" s="7"/>
      <c r="D46" s="8"/>
      <c r="E46" s="8"/>
      <c r="F46" s="8"/>
      <c r="G46" s="9"/>
      <c r="H46" s="7"/>
      <c r="I46" s="8"/>
      <c r="J46" s="8"/>
      <c r="K46" s="9"/>
      <c r="L46" s="7"/>
      <c r="M46" s="8"/>
      <c r="N46" s="8"/>
      <c r="O46" s="8"/>
      <c r="P46" s="8"/>
      <c r="Q46" s="8"/>
      <c r="R46" s="8"/>
      <c r="S46" s="205"/>
      <c r="T46" s="9"/>
      <c r="U46" s="8"/>
      <c r="V46" s="9"/>
      <c r="W46" s="7"/>
      <c r="X46" s="8"/>
      <c r="Y46" s="8"/>
      <c r="Z46" s="8"/>
      <c r="AA46" s="8"/>
      <c r="AB46" s="8"/>
      <c r="AC46" s="205"/>
      <c r="AD46" s="9"/>
      <c r="AE46" s="7"/>
      <c r="AF46" s="8"/>
      <c r="AG46" s="8"/>
      <c r="AH46" s="8"/>
      <c r="AI46" s="8"/>
      <c r="AJ46" s="8"/>
      <c r="AK46" s="10"/>
      <c r="AL46" s="113"/>
      <c r="AM46" s="14"/>
      <c r="AN46" s="113"/>
      <c r="AO46" s="14"/>
      <c r="AP46" s="105"/>
      <c r="AQ46" s="109"/>
    </row>
    <row r="47" spans="3:43" x14ac:dyDescent="0.25">
      <c r="C47" s="7"/>
      <c r="D47" s="8"/>
      <c r="E47" s="8"/>
      <c r="F47" s="8"/>
      <c r="G47" s="9"/>
      <c r="H47" s="7"/>
      <c r="I47" s="8"/>
      <c r="J47" s="8"/>
      <c r="K47" s="9"/>
      <c r="L47" s="7"/>
      <c r="M47" s="8"/>
      <c r="N47" s="8"/>
      <c r="O47" s="8"/>
      <c r="P47" s="8"/>
      <c r="Q47" s="8"/>
      <c r="R47" s="8"/>
      <c r="S47" s="205"/>
      <c r="T47" s="9"/>
      <c r="U47" s="8"/>
      <c r="V47" s="9"/>
      <c r="W47" s="7"/>
      <c r="X47" s="8"/>
      <c r="Y47" s="8"/>
      <c r="Z47" s="8"/>
      <c r="AA47" s="8"/>
      <c r="AB47" s="8"/>
      <c r="AC47" s="205"/>
      <c r="AD47" s="9"/>
      <c r="AE47" s="7"/>
      <c r="AF47" s="8"/>
      <c r="AG47" s="8"/>
      <c r="AH47" s="8"/>
      <c r="AI47" s="8"/>
      <c r="AJ47" s="8"/>
      <c r="AK47" s="10"/>
      <c r="AL47" s="113"/>
      <c r="AM47" s="14"/>
      <c r="AN47" s="113"/>
      <c r="AO47" s="14"/>
      <c r="AP47" s="105"/>
      <c r="AQ47" s="109"/>
    </row>
    <row r="48" spans="3:43" x14ac:dyDescent="0.25">
      <c r="C48" s="7"/>
      <c r="D48" s="8"/>
      <c r="E48" s="8"/>
      <c r="F48" s="8"/>
      <c r="G48" s="9"/>
      <c r="H48" s="7"/>
      <c r="I48" s="8"/>
      <c r="J48" s="8"/>
      <c r="K48" s="9"/>
      <c r="L48" s="7"/>
      <c r="M48" s="8"/>
      <c r="N48" s="8"/>
      <c r="O48" s="8"/>
      <c r="P48" s="8"/>
      <c r="Q48" s="8"/>
      <c r="R48" s="8"/>
      <c r="S48" s="205"/>
      <c r="T48" s="9"/>
      <c r="U48" s="8"/>
      <c r="V48" s="9"/>
      <c r="W48" s="7"/>
      <c r="X48" s="8"/>
      <c r="Y48" s="8"/>
      <c r="Z48" s="8"/>
      <c r="AA48" s="8"/>
      <c r="AB48" s="8"/>
      <c r="AC48" s="205"/>
      <c r="AD48" s="9"/>
      <c r="AE48" s="7"/>
      <c r="AF48" s="8"/>
      <c r="AG48" s="8"/>
      <c r="AH48" s="8"/>
      <c r="AI48" s="8"/>
      <c r="AJ48" s="8"/>
      <c r="AK48" s="10"/>
      <c r="AL48" s="113"/>
      <c r="AM48" s="14"/>
      <c r="AN48" s="113"/>
      <c r="AO48" s="14"/>
      <c r="AP48" s="105"/>
      <c r="AQ48" s="109"/>
    </row>
    <row r="49" spans="3:43" x14ac:dyDescent="0.25">
      <c r="C49" s="7"/>
      <c r="D49" s="8"/>
      <c r="E49" s="8"/>
      <c r="F49" s="8"/>
      <c r="G49" s="8"/>
      <c r="H49" s="8"/>
      <c r="I49" s="8"/>
      <c r="J49" s="8"/>
      <c r="K49" s="9"/>
      <c r="L49" s="7"/>
      <c r="M49" s="8"/>
      <c r="N49" s="8"/>
      <c r="O49" s="8"/>
      <c r="P49" s="8"/>
      <c r="Q49" s="8"/>
      <c r="R49" s="8"/>
      <c r="S49" s="205"/>
      <c r="T49" s="9"/>
      <c r="U49" s="8"/>
      <c r="V49" s="9"/>
      <c r="W49" s="7"/>
      <c r="X49" s="8"/>
      <c r="Y49" s="8"/>
      <c r="Z49" s="8"/>
      <c r="AA49" s="8"/>
      <c r="AB49" s="8"/>
      <c r="AC49" s="205"/>
      <c r="AD49" s="9"/>
      <c r="AE49" s="7"/>
      <c r="AF49" s="8"/>
      <c r="AG49" s="8"/>
      <c r="AH49" s="8"/>
      <c r="AI49" s="8"/>
      <c r="AJ49" s="8"/>
      <c r="AK49" s="10"/>
      <c r="AL49" s="113"/>
      <c r="AM49" s="14"/>
      <c r="AN49" s="113"/>
      <c r="AO49" s="14"/>
      <c r="AP49" s="105"/>
      <c r="AQ49" s="109"/>
    </row>
    <row r="50" spans="3:43" x14ac:dyDescent="0.25">
      <c r="C50" s="7"/>
      <c r="D50" s="8"/>
      <c r="E50" s="8"/>
      <c r="F50" s="8"/>
      <c r="G50" s="8"/>
      <c r="H50" s="8"/>
      <c r="I50" s="8"/>
      <c r="J50" s="8"/>
      <c r="K50" s="9"/>
      <c r="L50" s="7"/>
      <c r="M50" s="8"/>
      <c r="N50" s="8"/>
      <c r="O50" s="8"/>
      <c r="P50" s="8"/>
      <c r="Q50" s="8"/>
      <c r="R50" s="8"/>
      <c r="S50" s="205"/>
      <c r="T50" s="9"/>
      <c r="U50" s="8"/>
      <c r="V50" s="9"/>
      <c r="W50" s="7"/>
      <c r="X50" s="8"/>
      <c r="Y50" s="8"/>
      <c r="Z50" s="8"/>
      <c r="AA50" s="8"/>
      <c r="AB50" s="8"/>
      <c r="AC50" s="205"/>
      <c r="AD50" s="9"/>
      <c r="AE50" s="7"/>
      <c r="AF50" s="8"/>
      <c r="AG50" s="8"/>
      <c r="AH50" s="8"/>
      <c r="AI50" s="8"/>
      <c r="AJ50" s="8"/>
      <c r="AK50" s="10"/>
      <c r="AL50" s="113"/>
      <c r="AM50" s="14"/>
      <c r="AN50" s="113"/>
      <c r="AO50" s="14"/>
      <c r="AP50" s="105"/>
      <c r="AQ50" s="109"/>
    </row>
    <row r="51" spans="3:43" x14ac:dyDescent="0.25">
      <c r="C51" s="7"/>
      <c r="D51" s="8"/>
      <c r="E51" s="8"/>
      <c r="F51" s="8"/>
      <c r="G51" s="8"/>
      <c r="H51" s="8"/>
      <c r="I51" s="8"/>
      <c r="J51" s="8"/>
      <c r="K51" s="9"/>
      <c r="L51" s="7"/>
      <c r="M51" s="8"/>
      <c r="N51" s="8"/>
      <c r="O51" s="8"/>
      <c r="P51" s="8"/>
      <c r="Q51" s="8"/>
      <c r="R51" s="8"/>
      <c r="S51" s="205"/>
      <c r="T51" s="9"/>
      <c r="U51" s="8"/>
      <c r="V51" s="9"/>
      <c r="W51" s="7"/>
      <c r="X51" s="8"/>
      <c r="Y51" s="8"/>
      <c r="Z51" s="8"/>
      <c r="AA51" s="8"/>
      <c r="AB51" s="8"/>
      <c r="AC51" s="205"/>
      <c r="AD51" s="9"/>
      <c r="AE51" s="7"/>
      <c r="AF51" s="8"/>
      <c r="AG51" s="8"/>
      <c r="AH51" s="8"/>
      <c r="AI51" s="8"/>
      <c r="AJ51" s="8"/>
      <c r="AK51" s="10"/>
      <c r="AL51" s="113"/>
      <c r="AM51" s="14"/>
      <c r="AN51" s="113"/>
      <c r="AO51" s="14"/>
      <c r="AP51" s="105"/>
      <c r="AQ51" s="109"/>
    </row>
    <row r="52" spans="3:43" x14ac:dyDescent="0.25">
      <c r="C52" s="7"/>
      <c r="D52" s="8"/>
      <c r="E52" s="8"/>
      <c r="F52" s="8"/>
      <c r="G52" s="8"/>
      <c r="H52" s="8"/>
      <c r="I52" s="8"/>
      <c r="J52" s="8"/>
      <c r="K52" s="9"/>
      <c r="L52" s="7"/>
      <c r="M52" s="8"/>
      <c r="N52" s="8"/>
      <c r="O52" s="8"/>
      <c r="P52" s="8"/>
      <c r="Q52" s="8"/>
      <c r="R52" s="8"/>
      <c r="S52" s="205"/>
      <c r="T52" s="9"/>
      <c r="U52" s="8"/>
      <c r="V52" s="9"/>
      <c r="W52" s="7"/>
      <c r="X52" s="8"/>
      <c r="Y52" s="8"/>
      <c r="Z52" s="8"/>
      <c r="AA52" s="8"/>
      <c r="AB52" s="8"/>
      <c r="AC52" s="205"/>
      <c r="AD52" s="9"/>
      <c r="AE52" s="7"/>
      <c r="AF52" s="8"/>
      <c r="AG52" s="8"/>
      <c r="AH52" s="8"/>
      <c r="AI52" s="8"/>
      <c r="AJ52" s="8"/>
      <c r="AK52" s="10"/>
      <c r="AL52" s="113"/>
      <c r="AM52" s="14"/>
      <c r="AN52" s="113"/>
      <c r="AO52" s="14"/>
      <c r="AP52" s="105"/>
      <c r="AQ52" s="109"/>
    </row>
    <row r="53" spans="3:43" x14ac:dyDescent="0.25">
      <c r="C53" s="7"/>
      <c r="D53" s="8"/>
      <c r="E53" s="8"/>
      <c r="F53" s="8"/>
      <c r="G53" s="8"/>
      <c r="H53" s="8"/>
      <c r="I53" s="8"/>
      <c r="J53" s="8"/>
      <c r="K53" s="9"/>
      <c r="L53" s="7"/>
      <c r="M53" s="8"/>
      <c r="N53" s="8"/>
      <c r="O53" s="8"/>
      <c r="P53" s="8"/>
      <c r="Q53" s="8"/>
      <c r="R53" s="8"/>
      <c r="S53" s="205"/>
      <c r="T53" s="9"/>
      <c r="U53" s="8"/>
      <c r="V53" s="9"/>
      <c r="W53" s="7"/>
      <c r="X53" s="8"/>
      <c r="Y53" s="8"/>
      <c r="Z53" s="8"/>
      <c r="AA53" s="8"/>
      <c r="AB53" s="8"/>
      <c r="AC53" s="205"/>
      <c r="AD53" s="9"/>
      <c r="AE53" s="7"/>
      <c r="AF53" s="8"/>
      <c r="AG53" s="8"/>
      <c r="AH53" s="8"/>
      <c r="AI53" s="8"/>
      <c r="AJ53" s="8"/>
      <c r="AK53" s="10"/>
      <c r="AL53" s="113"/>
      <c r="AM53" s="14"/>
      <c r="AN53" s="113"/>
      <c r="AO53" s="14"/>
      <c r="AP53" s="105"/>
      <c r="AQ53" s="109"/>
    </row>
    <row r="54" spans="3:43" x14ac:dyDescent="0.25">
      <c r="C54" s="7"/>
      <c r="D54" s="8"/>
      <c r="E54" s="8"/>
      <c r="F54" s="8"/>
      <c r="G54" s="8"/>
      <c r="H54" s="8"/>
      <c r="I54" s="8"/>
      <c r="J54" s="8"/>
      <c r="K54" s="9"/>
      <c r="L54" s="7"/>
      <c r="M54" s="8"/>
      <c r="N54" s="8"/>
      <c r="O54" s="8"/>
      <c r="P54" s="8"/>
      <c r="Q54" s="8"/>
      <c r="R54" s="8"/>
      <c r="S54" s="205"/>
      <c r="T54" s="9"/>
      <c r="U54" s="8"/>
      <c r="V54" s="9"/>
      <c r="W54" s="7"/>
      <c r="X54" s="8"/>
      <c r="Y54" s="8"/>
      <c r="Z54" s="8"/>
      <c r="AA54" s="8"/>
      <c r="AB54" s="8"/>
      <c r="AC54" s="205"/>
      <c r="AD54" s="9"/>
      <c r="AE54" s="7"/>
      <c r="AF54" s="8"/>
      <c r="AG54" s="8"/>
      <c r="AH54" s="8"/>
      <c r="AI54" s="8"/>
      <c r="AJ54" s="8"/>
      <c r="AK54" s="10"/>
      <c r="AL54" s="113"/>
      <c r="AM54" s="14"/>
      <c r="AN54" s="113"/>
      <c r="AO54" s="14"/>
      <c r="AP54" s="105"/>
      <c r="AQ54" s="109"/>
    </row>
    <row r="55" spans="3:43" x14ac:dyDescent="0.25">
      <c r="C55" s="7"/>
      <c r="D55" s="8"/>
      <c r="E55" s="8"/>
      <c r="F55" s="8"/>
      <c r="G55" s="8"/>
      <c r="H55" s="8"/>
      <c r="I55" s="8"/>
      <c r="J55" s="8"/>
      <c r="K55" s="8"/>
      <c r="L55" s="8"/>
      <c r="M55" s="8"/>
      <c r="N55" s="8"/>
      <c r="O55" s="8"/>
      <c r="P55" s="8"/>
      <c r="Q55" s="8"/>
      <c r="R55" s="8"/>
      <c r="S55" s="205"/>
      <c r="T55" s="9"/>
      <c r="U55" s="8"/>
      <c r="V55" s="8"/>
      <c r="W55" s="8"/>
      <c r="X55" s="8"/>
      <c r="Y55" s="8"/>
      <c r="Z55" s="8"/>
      <c r="AA55" s="8"/>
      <c r="AB55" s="8"/>
      <c r="AC55" s="205"/>
      <c r="AD55" s="9"/>
      <c r="AE55" s="7"/>
      <c r="AF55" s="8"/>
      <c r="AG55" s="8"/>
      <c r="AH55" s="8"/>
      <c r="AI55" s="8"/>
      <c r="AJ55" s="8"/>
      <c r="AK55" s="10"/>
      <c r="AL55" s="113"/>
      <c r="AM55" s="14"/>
      <c r="AN55" s="113"/>
      <c r="AO55" s="14"/>
      <c r="AP55" s="105"/>
      <c r="AQ55" s="109"/>
    </row>
    <row r="56" spans="3:43" x14ac:dyDescent="0.25">
      <c r="C56" s="7"/>
      <c r="D56" s="8"/>
      <c r="E56" s="8"/>
      <c r="F56" s="8"/>
      <c r="G56" s="8"/>
      <c r="H56" s="8"/>
      <c r="I56" s="8"/>
      <c r="J56" s="8"/>
      <c r="K56" s="8"/>
      <c r="L56" s="8"/>
      <c r="M56" s="8"/>
      <c r="N56" s="8"/>
      <c r="O56" s="8"/>
      <c r="P56" s="8"/>
      <c r="Q56" s="8"/>
      <c r="R56" s="8"/>
      <c r="S56" s="205"/>
      <c r="T56" s="9"/>
      <c r="U56" s="8"/>
      <c r="V56" s="8"/>
      <c r="W56" s="8"/>
      <c r="X56" s="8"/>
      <c r="Y56" s="8"/>
      <c r="Z56" s="8"/>
      <c r="AA56" s="8"/>
      <c r="AB56" s="8"/>
      <c r="AC56" s="205"/>
      <c r="AD56" s="9"/>
      <c r="AE56" s="7"/>
      <c r="AF56" s="8"/>
      <c r="AG56" s="8"/>
      <c r="AH56" s="8"/>
      <c r="AI56" s="8"/>
      <c r="AJ56" s="8"/>
      <c r="AK56" s="10"/>
      <c r="AL56" s="113"/>
      <c r="AM56" s="14"/>
      <c r="AN56" s="113"/>
      <c r="AO56" s="14"/>
      <c r="AP56" s="105"/>
      <c r="AQ56" s="109"/>
    </row>
    <row r="57" spans="3:43" x14ac:dyDescent="0.25">
      <c r="C57" s="7"/>
      <c r="D57" s="8"/>
      <c r="E57" s="8"/>
      <c r="F57" s="8"/>
      <c r="G57" s="8"/>
      <c r="H57" s="8"/>
      <c r="I57" s="8"/>
      <c r="J57" s="8"/>
      <c r="K57" s="8"/>
      <c r="L57" s="8"/>
      <c r="M57" s="8"/>
      <c r="N57" s="8"/>
      <c r="O57" s="8"/>
      <c r="P57" s="8"/>
      <c r="Q57" s="8"/>
      <c r="R57" s="8"/>
      <c r="S57" s="205"/>
      <c r="T57" s="9"/>
      <c r="U57" s="8"/>
      <c r="V57" s="8"/>
      <c r="W57" s="8"/>
      <c r="X57" s="8"/>
      <c r="Y57" s="8"/>
      <c r="Z57" s="8"/>
      <c r="AA57" s="8"/>
      <c r="AB57" s="8"/>
      <c r="AC57" s="205"/>
      <c r="AD57" s="9"/>
      <c r="AE57" s="7"/>
      <c r="AF57" s="8"/>
      <c r="AG57" s="8"/>
      <c r="AH57" s="8"/>
      <c r="AI57" s="8"/>
      <c r="AJ57" s="8"/>
      <c r="AK57" s="10"/>
      <c r="AL57" s="113"/>
      <c r="AM57" s="14"/>
      <c r="AN57" s="113"/>
      <c r="AO57" s="14"/>
      <c r="AP57" s="105"/>
      <c r="AQ57" s="109"/>
    </row>
    <row r="58" spans="3:43" x14ac:dyDescent="0.25">
      <c r="C58" s="7"/>
      <c r="D58" s="8"/>
      <c r="E58" s="8"/>
      <c r="F58" s="8"/>
      <c r="G58" s="8"/>
      <c r="H58" s="8"/>
      <c r="I58" s="8"/>
      <c r="J58" s="8"/>
      <c r="K58" s="8"/>
      <c r="L58" s="8"/>
      <c r="M58" s="8"/>
      <c r="N58" s="8"/>
      <c r="O58" s="8"/>
      <c r="P58" s="8"/>
      <c r="Q58" s="8"/>
      <c r="R58" s="8"/>
      <c r="S58" s="205"/>
      <c r="T58" s="9"/>
      <c r="U58" s="8"/>
      <c r="V58" s="8"/>
      <c r="W58" s="8"/>
      <c r="X58" s="8"/>
      <c r="Y58" s="8"/>
      <c r="Z58" s="8"/>
      <c r="AA58" s="8"/>
      <c r="AB58" s="8"/>
      <c r="AC58" s="205"/>
      <c r="AD58" s="9"/>
      <c r="AE58" s="7"/>
      <c r="AF58" s="8"/>
      <c r="AG58" s="8"/>
      <c r="AH58" s="8"/>
      <c r="AI58" s="8"/>
      <c r="AJ58" s="8"/>
      <c r="AK58" s="10"/>
      <c r="AL58" s="113"/>
      <c r="AM58" s="14"/>
      <c r="AN58" s="113"/>
      <c r="AO58" s="14"/>
      <c r="AP58" s="105"/>
      <c r="AQ58" s="109"/>
    </row>
    <row r="59" spans="3:43" x14ac:dyDescent="0.25">
      <c r="C59" s="7"/>
      <c r="D59" s="8"/>
      <c r="E59" s="8"/>
      <c r="F59" s="8"/>
      <c r="G59" s="8"/>
      <c r="H59" s="8"/>
      <c r="I59" s="8"/>
      <c r="J59" s="8"/>
      <c r="K59" s="8"/>
      <c r="L59" s="8"/>
      <c r="M59" s="8"/>
      <c r="N59" s="8"/>
      <c r="O59" s="8"/>
      <c r="P59" s="8"/>
      <c r="Q59" s="8"/>
      <c r="R59" s="8"/>
      <c r="S59" s="205"/>
      <c r="T59" s="9"/>
      <c r="U59" s="8"/>
      <c r="V59" s="8"/>
      <c r="W59" s="8"/>
      <c r="X59" s="8"/>
      <c r="Y59" s="8"/>
      <c r="Z59" s="8"/>
      <c r="AA59" s="8"/>
      <c r="AB59" s="8"/>
      <c r="AC59" s="205"/>
      <c r="AD59" s="9"/>
      <c r="AE59" s="7"/>
      <c r="AF59" s="8"/>
      <c r="AG59" s="8"/>
      <c r="AH59" s="8"/>
      <c r="AI59" s="8"/>
      <c r="AJ59" s="8"/>
      <c r="AK59" s="10"/>
      <c r="AL59" s="113"/>
      <c r="AM59" s="14"/>
      <c r="AN59" s="113"/>
      <c r="AO59" s="14"/>
      <c r="AP59" s="105"/>
      <c r="AQ59" s="109"/>
    </row>
    <row r="60" spans="3:43" x14ac:dyDescent="0.25">
      <c r="C60" s="7"/>
      <c r="D60" s="8"/>
      <c r="E60" s="8"/>
      <c r="F60" s="8"/>
      <c r="G60" s="8"/>
      <c r="H60" s="8"/>
      <c r="I60" s="8"/>
      <c r="J60" s="8"/>
      <c r="K60" s="8"/>
      <c r="L60" s="8"/>
      <c r="M60" s="8"/>
      <c r="N60" s="8"/>
      <c r="O60" s="8"/>
      <c r="P60" s="8"/>
      <c r="Q60" s="8"/>
      <c r="R60" s="8"/>
      <c r="S60" s="205"/>
      <c r="T60" s="9"/>
      <c r="U60" s="8"/>
      <c r="V60" s="8"/>
      <c r="W60" s="8"/>
      <c r="X60" s="8"/>
      <c r="Y60" s="8"/>
      <c r="Z60" s="8"/>
      <c r="AA60" s="8"/>
      <c r="AB60" s="8"/>
      <c r="AC60" s="205"/>
      <c r="AD60" s="9"/>
      <c r="AE60" s="7"/>
      <c r="AF60" s="8"/>
      <c r="AG60" s="8"/>
      <c r="AH60" s="8"/>
      <c r="AI60" s="8"/>
      <c r="AJ60" s="8"/>
      <c r="AK60" s="10"/>
      <c r="AL60" s="113"/>
      <c r="AM60" s="14"/>
      <c r="AN60" s="113"/>
      <c r="AO60" s="14"/>
      <c r="AP60" s="105"/>
      <c r="AQ60" s="109"/>
    </row>
    <row r="61" spans="3:43" x14ac:dyDescent="0.25">
      <c r="C61" s="7"/>
      <c r="D61" s="8"/>
      <c r="E61" s="8"/>
      <c r="F61" s="8"/>
      <c r="G61" s="8"/>
      <c r="H61" s="8"/>
      <c r="I61" s="8"/>
      <c r="J61" s="8"/>
      <c r="K61" s="8"/>
      <c r="L61" s="8"/>
      <c r="M61" s="8"/>
      <c r="N61" s="8"/>
      <c r="O61" s="8"/>
      <c r="P61" s="8"/>
      <c r="Q61" s="8"/>
      <c r="R61" s="8"/>
      <c r="S61" s="205"/>
      <c r="T61" s="9"/>
      <c r="U61" s="8"/>
      <c r="V61" s="8"/>
      <c r="W61" s="8"/>
      <c r="X61" s="8"/>
      <c r="Y61" s="8"/>
      <c r="Z61" s="8"/>
      <c r="AA61" s="8"/>
      <c r="AB61" s="8"/>
      <c r="AC61" s="205"/>
      <c r="AD61" s="9"/>
      <c r="AE61" s="7"/>
      <c r="AF61" s="8"/>
      <c r="AG61" s="8"/>
      <c r="AH61" s="8"/>
      <c r="AI61" s="8"/>
      <c r="AJ61" s="8"/>
      <c r="AK61" s="10"/>
      <c r="AL61" s="113"/>
      <c r="AM61" s="14"/>
      <c r="AN61" s="113"/>
      <c r="AO61" s="14"/>
      <c r="AP61" s="105"/>
      <c r="AQ61" s="109"/>
    </row>
    <row r="62" spans="3:43" x14ac:dyDescent="0.25">
      <c r="C62" s="7"/>
      <c r="D62" s="8"/>
      <c r="E62" s="8"/>
      <c r="F62" s="8"/>
      <c r="G62" s="8"/>
      <c r="H62" s="8"/>
      <c r="I62" s="8"/>
      <c r="J62" s="8"/>
      <c r="K62" s="8"/>
      <c r="L62" s="8"/>
      <c r="M62" s="8"/>
      <c r="N62" s="8"/>
      <c r="O62" s="8"/>
      <c r="P62" s="8"/>
      <c r="Q62" s="8"/>
      <c r="R62" s="8"/>
      <c r="S62" s="205"/>
      <c r="T62" s="9"/>
      <c r="U62" s="8"/>
      <c r="V62" s="8"/>
      <c r="W62" s="8"/>
      <c r="X62" s="8"/>
      <c r="Y62" s="8"/>
      <c r="Z62" s="8"/>
      <c r="AA62" s="8"/>
      <c r="AB62" s="8"/>
      <c r="AC62" s="205"/>
      <c r="AD62" s="9"/>
      <c r="AE62" s="7"/>
      <c r="AF62" s="8"/>
      <c r="AG62" s="8"/>
      <c r="AH62" s="8"/>
      <c r="AI62" s="8"/>
      <c r="AJ62" s="8"/>
      <c r="AK62" s="10"/>
      <c r="AL62" s="113"/>
      <c r="AM62" s="14"/>
      <c r="AN62" s="113"/>
      <c r="AO62" s="14"/>
      <c r="AP62" s="105"/>
      <c r="AQ62" s="109"/>
    </row>
    <row r="63" spans="3:43" x14ac:dyDescent="0.25">
      <c r="C63" s="7"/>
      <c r="D63" s="8"/>
      <c r="E63" s="8"/>
      <c r="F63" s="8"/>
      <c r="G63" s="8"/>
      <c r="H63" s="8"/>
      <c r="I63" s="8"/>
      <c r="J63" s="8"/>
      <c r="K63" s="8"/>
      <c r="L63" s="8"/>
      <c r="M63" s="8"/>
      <c r="N63" s="8"/>
      <c r="O63" s="8"/>
      <c r="P63" s="8"/>
      <c r="Q63" s="8"/>
      <c r="R63" s="8"/>
      <c r="S63" s="205"/>
      <c r="T63" s="9"/>
      <c r="U63" s="8"/>
      <c r="V63" s="8"/>
      <c r="W63" s="8"/>
      <c r="X63" s="8"/>
      <c r="Y63" s="8"/>
      <c r="Z63" s="8"/>
      <c r="AA63" s="8"/>
      <c r="AB63" s="8"/>
      <c r="AC63" s="205"/>
      <c r="AD63" s="9"/>
      <c r="AE63" s="7"/>
      <c r="AF63" s="8"/>
      <c r="AG63" s="8"/>
      <c r="AH63" s="8"/>
      <c r="AI63" s="8"/>
      <c r="AJ63" s="8"/>
      <c r="AK63" s="10"/>
      <c r="AL63" s="113"/>
      <c r="AM63" s="14"/>
      <c r="AN63" s="113"/>
      <c r="AO63" s="14"/>
      <c r="AP63" s="105"/>
      <c r="AQ63" s="109"/>
    </row>
    <row r="64" spans="3:43" x14ac:dyDescent="0.25">
      <c r="C64" s="7"/>
      <c r="D64" s="8"/>
      <c r="E64" s="8"/>
      <c r="F64" s="8"/>
      <c r="G64" s="8"/>
      <c r="H64" s="8"/>
      <c r="I64" s="8"/>
      <c r="J64" s="8"/>
      <c r="K64" s="8"/>
      <c r="L64" s="8"/>
      <c r="M64" s="8"/>
      <c r="N64" s="8"/>
      <c r="O64" s="8"/>
      <c r="P64" s="8"/>
      <c r="Q64" s="8"/>
      <c r="R64" s="8"/>
      <c r="S64" s="205"/>
      <c r="T64" s="9"/>
      <c r="U64" s="8"/>
      <c r="V64" s="8"/>
      <c r="W64" s="8"/>
      <c r="X64" s="8"/>
      <c r="Y64" s="8"/>
      <c r="Z64" s="8"/>
      <c r="AA64" s="8"/>
      <c r="AB64" s="8"/>
      <c r="AC64" s="205"/>
      <c r="AD64" s="9"/>
      <c r="AE64" s="7"/>
      <c r="AF64" s="8"/>
      <c r="AG64" s="8"/>
      <c r="AH64" s="8"/>
      <c r="AI64" s="8"/>
      <c r="AJ64" s="8"/>
      <c r="AK64" s="10"/>
      <c r="AL64" s="113"/>
      <c r="AM64" s="14"/>
      <c r="AN64" s="113"/>
      <c r="AO64" s="14"/>
      <c r="AP64" s="105"/>
      <c r="AQ64" s="109"/>
    </row>
    <row r="65" spans="3:43" x14ac:dyDescent="0.25">
      <c r="C65" s="7"/>
      <c r="D65" s="8"/>
      <c r="E65" s="8"/>
      <c r="F65" s="8"/>
      <c r="G65" s="8"/>
      <c r="H65" s="8"/>
      <c r="I65" s="8"/>
      <c r="J65" s="8"/>
      <c r="K65" s="8"/>
      <c r="L65" s="8"/>
      <c r="M65" s="8"/>
      <c r="N65" s="8"/>
      <c r="O65" s="8"/>
      <c r="P65" s="8"/>
      <c r="Q65" s="8"/>
      <c r="R65" s="8"/>
      <c r="S65" s="205"/>
      <c r="T65" s="9"/>
      <c r="U65" s="8"/>
      <c r="V65" s="8"/>
      <c r="W65" s="8"/>
      <c r="X65" s="8"/>
      <c r="Y65" s="8"/>
      <c r="Z65" s="8"/>
      <c r="AA65" s="8"/>
      <c r="AB65" s="8"/>
      <c r="AC65" s="205"/>
      <c r="AD65" s="9"/>
      <c r="AE65" s="7"/>
      <c r="AF65" s="8"/>
      <c r="AG65" s="8"/>
      <c r="AH65" s="8"/>
      <c r="AI65" s="8"/>
      <c r="AJ65" s="8"/>
      <c r="AK65" s="10"/>
      <c r="AL65" s="113"/>
      <c r="AM65" s="14"/>
      <c r="AN65" s="113"/>
      <c r="AO65" s="14"/>
      <c r="AP65" s="105"/>
      <c r="AQ65" s="109"/>
    </row>
    <row r="66" spans="3:43" x14ac:dyDescent="0.25">
      <c r="C66" s="7"/>
      <c r="D66" s="8"/>
      <c r="E66" s="8"/>
      <c r="F66" s="8"/>
      <c r="G66" s="8"/>
      <c r="H66" s="8"/>
      <c r="I66" s="8"/>
      <c r="J66" s="8"/>
      <c r="K66" s="8"/>
      <c r="L66" s="8"/>
      <c r="M66" s="8"/>
      <c r="N66" s="8"/>
      <c r="O66" s="8"/>
      <c r="P66" s="8"/>
      <c r="Q66" s="8"/>
      <c r="R66" s="8"/>
      <c r="S66" s="205"/>
      <c r="T66" s="9"/>
      <c r="U66" s="8"/>
      <c r="V66" s="8"/>
      <c r="W66" s="8"/>
      <c r="X66" s="8"/>
      <c r="Y66" s="8"/>
      <c r="Z66" s="8"/>
      <c r="AA66" s="8"/>
      <c r="AB66" s="8"/>
      <c r="AC66" s="205"/>
      <c r="AD66" s="9"/>
      <c r="AE66" s="7"/>
      <c r="AF66" s="8"/>
      <c r="AG66" s="8"/>
      <c r="AH66" s="8"/>
      <c r="AI66" s="8"/>
      <c r="AJ66" s="8"/>
      <c r="AK66" s="10"/>
      <c r="AL66" s="113"/>
      <c r="AM66" s="14"/>
      <c r="AN66" s="113"/>
      <c r="AO66" s="14"/>
      <c r="AP66" s="105"/>
      <c r="AQ66" s="109"/>
    </row>
    <row r="67" spans="3:43" x14ac:dyDescent="0.25">
      <c r="C67" s="7"/>
      <c r="D67" s="8"/>
      <c r="E67" s="8"/>
      <c r="F67" s="8"/>
      <c r="G67" s="8"/>
      <c r="H67" s="8"/>
      <c r="I67" s="8"/>
      <c r="J67" s="8"/>
      <c r="K67" s="8"/>
      <c r="L67" s="8"/>
      <c r="M67" s="8"/>
      <c r="N67" s="8"/>
      <c r="O67" s="8"/>
      <c r="P67" s="8"/>
      <c r="Q67" s="8"/>
      <c r="R67" s="8"/>
      <c r="S67" s="205"/>
      <c r="T67" s="9"/>
      <c r="U67" s="8"/>
      <c r="V67" s="8"/>
      <c r="W67" s="8"/>
      <c r="X67" s="8"/>
      <c r="Y67" s="8"/>
      <c r="Z67" s="8"/>
      <c r="AA67" s="8"/>
      <c r="AB67" s="8"/>
      <c r="AC67" s="205"/>
      <c r="AD67" s="9"/>
      <c r="AE67" s="7"/>
      <c r="AF67" s="8"/>
      <c r="AG67" s="8"/>
      <c r="AH67" s="8"/>
      <c r="AI67" s="8"/>
      <c r="AJ67" s="8"/>
      <c r="AK67" s="10"/>
      <c r="AL67" s="113"/>
      <c r="AM67" s="14"/>
      <c r="AN67" s="113"/>
      <c r="AO67" s="14"/>
      <c r="AP67" s="105"/>
      <c r="AQ67" s="109"/>
    </row>
    <row r="68" spans="3:43" x14ac:dyDescent="0.25">
      <c r="C68" s="7"/>
      <c r="D68" s="8"/>
      <c r="E68" s="8"/>
      <c r="F68" s="8"/>
      <c r="G68" s="8"/>
      <c r="H68" s="8"/>
      <c r="I68" s="8"/>
      <c r="J68" s="8"/>
      <c r="K68" s="8"/>
      <c r="L68" s="8"/>
      <c r="M68" s="8"/>
      <c r="N68" s="8"/>
      <c r="O68" s="8"/>
      <c r="P68" s="8"/>
      <c r="Q68" s="8"/>
      <c r="R68" s="8"/>
      <c r="S68" s="205"/>
      <c r="T68" s="9"/>
      <c r="U68" s="8"/>
      <c r="V68" s="8"/>
      <c r="W68" s="8"/>
      <c r="X68" s="8"/>
      <c r="Y68" s="8"/>
      <c r="Z68" s="8"/>
      <c r="AA68" s="8"/>
      <c r="AB68" s="8"/>
      <c r="AC68" s="205"/>
      <c r="AD68" s="9"/>
      <c r="AE68" s="7"/>
      <c r="AF68" s="8"/>
      <c r="AG68" s="8"/>
      <c r="AH68" s="8"/>
      <c r="AI68" s="8"/>
      <c r="AJ68" s="8"/>
      <c r="AK68" s="10"/>
      <c r="AL68" s="113"/>
      <c r="AM68" s="14"/>
      <c r="AN68" s="113"/>
      <c r="AO68" s="14"/>
      <c r="AP68" s="105"/>
      <c r="AQ68" s="109"/>
    </row>
    <row r="69" spans="3:43" x14ac:dyDescent="0.25">
      <c r="C69" s="7"/>
      <c r="D69" s="8"/>
      <c r="E69" s="8"/>
      <c r="F69" s="8"/>
      <c r="G69" s="8"/>
      <c r="H69" s="8"/>
      <c r="I69" s="8"/>
      <c r="J69" s="8"/>
      <c r="K69" s="8"/>
      <c r="L69" s="8"/>
      <c r="M69" s="8"/>
      <c r="N69" s="8"/>
      <c r="O69" s="8"/>
      <c r="P69" s="8"/>
      <c r="Q69" s="8"/>
      <c r="R69" s="8"/>
      <c r="S69" s="205"/>
      <c r="T69" s="9"/>
      <c r="U69" s="8"/>
      <c r="V69" s="8"/>
      <c r="W69" s="8"/>
      <c r="X69" s="8"/>
      <c r="Y69" s="8"/>
      <c r="Z69" s="8"/>
      <c r="AA69" s="8"/>
      <c r="AB69" s="8"/>
      <c r="AC69" s="205"/>
      <c r="AD69" s="9"/>
      <c r="AE69" s="7"/>
      <c r="AF69" s="8"/>
      <c r="AG69" s="8"/>
      <c r="AH69" s="8"/>
      <c r="AI69" s="8"/>
      <c r="AJ69" s="8"/>
      <c r="AK69" s="10"/>
      <c r="AL69" s="113"/>
      <c r="AM69" s="14"/>
      <c r="AN69" s="113"/>
      <c r="AO69" s="14"/>
      <c r="AP69" s="105"/>
      <c r="AQ69" s="109"/>
    </row>
    <row r="70" spans="3:43" x14ac:dyDescent="0.25">
      <c r="C70" s="7"/>
      <c r="D70" s="8"/>
      <c r="E70" s="8"/>
      <c r="F70" s="8"/>
      <c r="G70" s="8"/>
      <c r="H70" s="8"/>
      <c r="I70" s="8"/>
      <c r="J70" s="8"/>
      <c r="K70" s="8"/>
      <c r="L70" s="8"/>
      <c r="M70" s="8"/>
      <c r="N70" s="8"/>
      <c r="O70" s="8"/>
      <c r="P70" s="8"/>
      <c r="Q70" s="8"/>
      <c r="R70" s="8"/>
      <c r="S70" s="205"/>
      <c r="T70" s="9"/>
      <c r="U70" s="8"/>
      <c r="V70" s="8"/>
      <c r="W70" s="8"/>
      <c r="X70" s="8"/>
      <c r="Y70" s="8"/>
      <c r="Z70" s="8"/>
      <c r="AA70" s="8"/>
      <c r="AB70" s="8"/>
      <c r="AC70" s="205"/>
      <c r="AD70" s="9"/>
      <c r="AE70" s="7"/>
      <c r="AF70" s="8"/>
      <c r="AG70" s="8"/>
      <c r="AH70" s="8"/>
      <c r="AI70" s="8"/>
      <c r="AJ70" s="8"/>
      <c r="AK70" s="10"/>
      <c r="AL70" s="113"/>
      <c r="AM70" s="14"/>
      <c r="AN70" s="113"/>
      <c r="AO70" s="14"/>
      <c r="AP70" s="105"/>
      <c r="AQ70" s="109"/>
    </row>
    <row r="71" spans="3:43" x14ac:dyDescent="0.25">
      <c r="C71" s="7"/>
      <c r="D71" s="8"/>
      <c r="E71" s="8"/>
      <c r="F71" s="8"/>
      <c r="G71" s="8"/>
      <c r="H71" s="8"/>
      <c r="I71" s="8"/>
      <c r="J71" s="8"/>
      <c r="K71" s="8"/>
      <c r="L71" s="8"/>
      <c r="M71" s="8"/>
      <c r="N71" s="8"/>
      <c r="O71" s="8"/>
      <c r="P71" s="8"/>
      <c r="Q71" s="8"/>
      <c r="R71" s="8"/>
      <c r="S71" s="205"/>
      <c r="T71" s="9"/>
      <c r="U71" s="8"/>
      <c r="V71" s="8"/>
      <c r="W71" s="8"/>
      <c r="X71" s="8"/>
      <c r="Y71" s="8"/>
      <c r="Z71" s="8"/>
      <c r="AA71" s="8"/>
      <c r="AB71" s="8"/>
      <c r="AC71" s="205"/>
      <c r="AD71" s="9"/>
      <c r="AE71" s="7"/>
      <c r="AF71" s="8"/>
      <c r="AG71" s="8"/>
      <c r="AH71" s="8"/>
      <c r="AI71" s="8"/>
      <c r="AJ71" s="8"/>
      <c r="AK71" s="10"/>
      <c r="AL71" s="113"/>
      <c r="AM71" s="14"/>
      <c r="AN71" s="113"/>
      <c r="AO71" s="14"/>
      <c r="AP71" s="105"/>
      <c r="AQ71" s="109"/>
    </row>
    <row r="72" spans="3:43" x14ac:dyDescent="0.25">
      <c r="C72" s="7"/>
      <c r="D72" s="8"/>
      <c r="E72" s="8"/>
      <c r="F72" s="8"/>
      <c r="G72" s="8"/>
      <c r="H72" s="8"/>
      <c r="I72" s="8"/>
      <c r="J72" s="8"/>
      <c r="K72" s="8"/>
      <c r="L72" s="8"/>
      <c r="M72" s="8"/>
      <c r="N72" s="8"/>
      <c r="O72" s="8"/>
      <c r="P72" s="8"/>
      <c r="Q72" s="8"/>
      <c r="R72" s="8"/>
      <c r="S72" s="205"/>
      <c r="T72" s="9"/>
      <c r="U72" s="8"/>
      <c r="V72" s="8"/>
      <c r="W72" s="8"/>
      <c r="X72" s="8"/>
      <c r="Y72" s="8"/>
      <c r="Z72" s="8"/>
      <c r="AA72" s="8"/>
      <c r="AB72" s="8"/>
      <c r="AC72" s="205"/>
      <c r="AD72" s="9"/>
      <c r="AE72" s="7"/>
      <c r="AF72" s="8"/>
      <c r="AG72" s="8"/>
      <c r="AH72" s="8"/>
      <c r="AI72" s="8"/>
      <c r="AJ72" s="8"/>
      <c r="AK72" s="10"/>
      <c r="AL72" s="113"/>
      <c r="AM72" s="14"/>
      <c r="AN72" s="113"/>
      <c r="AO72" s="14"/>
      <c r="AP72" s="105"/>
      <c r="AQ72" s="109"/>
    </row>
    <row r="73" spans="3:43" x14ac:dyDescent="0.25">
      <c r="C73" s="7"/>
      <c r="D73" s="8"/>
      <c r="E73" s="8"/>
      <c r="F73" s="8"/>
      <c r="G73" s="8"/>
      <c r="H73" s="8"/>
      <c r="I73" s="8"/>
      <c r="J73" s="8"/>
      <c r="K73" s="8"/>
      <c r="L73" s="8"/>
      <c r="M73" s="8"/>
      <c r="N73" s="8"/>
      <c r="O73" s="8"/>
      <c r="P73" s="8"/>
      <c r="Q73" s="8"/>
      <c r="R73" s="8"/>
      <c r="S73" s="205"/>
      <c r="T73" s="9"/>
      <c r="U73" s="8"/>
      <c r="V73" s="8"/>
      <c r="W73" s="8"/>
      <c r="X73" s="8"/>
      <c r="Y73" s="8"/>
      <c r="Z73" s="8"/>
      <c r="AA73" s="8"/>
      <c r="AB73" s="8"/>
      <c r="AC73" s="205"/>
      <c r="AD73" s="9"/>
      <c r="AE73" s="7"/>
      <c r="AF73" s="8"/>
      <c r="AG73" s="8"/>
      <c r="AH73" s="8"/>
      <c r="AI73" s="8"/>
      <c r="AJ73" s="8"/>
      <c r="AK73" s="10"/>
      <c r="AL73" s="113"/>
      <c r="AM73" s="14"/>
      <c r="AN73" s="113"/>
      <c r="AO73" s="14"/>
      <c r="AP73" s="105"/>
      <c r="AQ73" s="109"/>
    </row>
    <row r="74" spans="3:43" x14ac:dyDescent="0.25">
      <c r="C74" s="7"/>
      <c r="D74" s="8"/>
      <c r="E74" s="8"/>
      <c r="F74" s="8"/>
      <c r="G74" s="8"/>
      <c r="H74" s="8"/>
      <c r="I74" s="8"/>
      <c r="J74" s="8"/>
      <c r="K74" s="8"/>
      <c r="L74" s="8"/>
      <c r="M74" s="8"/>
      <c r="N74" s="8"/>
      <c r="O74" s="8"/>
      <c r="P74" s="8"/>
      <c r="Q74" s="8"/>
      <c r="R74" s="8"/>
      <c r="S74" s="205"/>
      <c r="T74" s="9"/>
      <c r="U74" s="8"/>
      <c r="V74" s="8"/>
      <c r="W74" s="8"/>
      <c r="X74" s="8"/>
      <c r="Y74" s="8"/>
      <c r="Z74" s="8"/>
      <c r="AA74" s="8"/>
      <c r="AB74" s="8"/>
      <c r="AC74" s="205"/>
      <c r="AD74" s="9"/>
      <c r="AE74" s="7"/>
      <c r="AF74" s="8"/>
      <c r="AG74" s="8"/>
      <c r="AH74" s="8"/>
      <c r="AI74" s="8"/>
      <c r="AJ74" s="8"/>
      <c r="AK74" s="10"/>
      <c r="AL74" s="113"/>
      <c r="AM74" s="14"/>
      <c r="AN74" s="113"/>
      <c r="AO74" s="14"/>
      <c r="AP74" s="105"/>
      <c r="AQ74" s="109"/>
    </row>
    <row r="75" spans="3:43" x14ac:dyDescent="0.25">
      <c r="C75" s="7"/>
      <c r="D75" s="8"/>
      <c r="E75" s="8"/>
      <c r="F75" s="8"/>
      <c r="G75" s="8"/>
      <c r="H75" s="8"/>
      <c r="I75" s="8"/>
      <c r="J75" s="8"/>
      <c r="K75" s="8"/>
      <c r="L75" s="8"/>
      <c r="M75" s="8"/>
      <c r="N75" s="8"/>
      <c r="O75" s="8"/>
      <c r="P75" s="8"/>
      <c r="Q75" s="8"/>
      <c r="R75" s="8"/>
      <c r="S75" s="205"/>
      <c r="T75" s="9"/>
      <c r="U75" s="8"/>
      <c r="V75" s="8"/>
      <c r="W75" s="8"/>
      <c r="X75" s="8"/>
      <c r="Y75" s="8"/>
      <c r="Z75" s="8"/>
      <c r="AA75" s="8"/>
      <c r="AB75" s="8"/>
      <c r="AC75" s="205"/>
      <c r="AD75" s="9"/>
      <c r="AE75" s="7"/>
      <c r="AF75" s="8"/>
      <c r="AG75" s="8"/>
      <c r="AH75" s="8"/>
      <c r="AI75" s="8"/>
      <c r="AJ75" s="8"/>
      <c r="AK75" s="10"/>
      <c r="AL75" s="113"/>
      <c r="AM75" s="14"/>
      <c r="AN75" s="113"/>
      <c r="AO75" s="14"/>
      <c r="AP75" s="105"/>
      <c r="AQ75" s="109"/>
    </row>
    <row r="76" spans="3:43" x14ac:dyDescent="0.25">
      <c r="C76" s="7"/>
      <c r="D76" s="8"/>
      <c r="E76" s="8"/>
      <c r="F76" s="8"/>
      <c r="G76" s="8"/>
      <c r="H76" s="8"/>
      <c r="I76" s="8"/>
      <c r="J76" s="8"/>
      <c r="K76" s="8"/>
      <c r="L76" s="8"/>
      <c r="M76" s="8"/>
      <c r="N76" s="8"/>
      <c r="O76" s="8"/>
      <c r="P76" s="8"/>
      <c r="Q76" s="8"/>
      <c r="R76" s="8"/>
      <c r="S76" s="205"/>
      <c r="T76" s="9"/>
      <c r="U76" s="8"/>
      <c r="V76" s="8"/>
      <c r="W76" s="8"/>
      <c r="X76" s="8"/>
      <c r="Y76" s="8"/>
      <c r="Z76" s="8"/>
      <c r="AA76" s="8"/>
      <c r="AB76" s="8"/>
      <c r="AC76" s="205"/>
      <c r="AD76" s="9"/>
      <c r="AE76" s="7"/>
      <c r="AF76" s="8"/>
      <c r="AG76" s="8"/>
      <c r="AH76" s="8"/>
      <c r="AI76" s="8"/>
      <c r="AJ76" s="8"/>
      <c r="AK76" s="10"/>
      <c r="AL76" s="113"/>
      <c r="AM76" s="14"/>
      <c r="AN76" s="113"/>
      <c r="AO76" s="14"/>
      <c r="AP76" s="105"/>
      <c r="AQ76" s="109"/>
    </row>
    <row r="77" spans="3:43" x14ac:dyDescent="0.25">
      <c r="C77" s="7"/>
      <c r="D77" s="8"/>
      <c r="E77" s="8"/>
      <c r="F77" s="8"/>
      <c r="G77" s="8"/>
      <c r="H77" s="8"/>
      <c r="I77" s="8"/>
      <c r="J77" s="8"/>
      <c r="K77" s="8"/>
      <c r="L77" s="8"/>
      <c r="M77" s="8"/>
      <c r="N77" s="8"/>
      <c r="O77" s="8"/>
      <c r="P77" s="8"/>
      <c r="Q77" s="8"/>
      <c r="R77" s="8"/>
      <c r="S77" s="205"/>
      <c r="T77" s="9"/>
      <c r="U77" s="8"/>
      <c r="V77" s="8"/>
      <c r="W77" s="8"/>
      <c r="X77" s="8"/>
      <c r="Y77" s="8"/>
      <c r="Z77" s="8"/>
      <c r="AA77" s="8"/>
      <c r="AB77" s="8"/>
      <c r="AC77" s="205"/>
      <c r="AD77" s="9"/>
      <c r="AE77" s="7"/>
      <c r="AF77" s="8"/>
      <c r="AG77" s="8"/>
      <c r="AH77" s="8"/>
      <c r="AI77" s="8"/>
      <c r="AJ77" s="8"/>
      <c r="AK77" s="10"/>
      <c r="AL77" s="113"/>
      <c r="AM77" s="14"/>
      <c r="AN77" s="113"/>
      <c r="AO77" s="14"/>
      <c r="AP77" s="105"/>
      <c r="AQ77" s="109"/>
    </row>
    <row r="78" spans="3:43" x14ac:dyDescent="0.25">
      <c r="C78" s="7"/>
      <c r="D78" s="8"/>
      <c r="E78" s="8"/>
      <c r="F78" s="8"/>
      <c r="G78" s="8"/>
      <c r="H78" s="8"/>
      <c r="I78" s="8"/>
      <c r="J78" s="8"/>
      <c r="K78" s="8"/>
      <c r="L78" s="8"/>
      <c r="M78" s="8"/>
      <c r="N78" s="8"/>
      <c r="O78" s="8"/>
      <c r="P78" s="8"/>
      <c r="Q78" s="8"/>
      <c r="R78" s="8"/>
      <c r="S78" s="205"/>
      <c r="T78" s="9"/>
      <c r="U78" s="8"/>
      <c r="V78" s="8"/>
      <c r="W78" s="8"/>
      <c r="X78" s="8"/>
      <c r="Y78" s="8"/>
      <c r="Z78" s="8"/>
      <c r="AA78" s="8"/>
      <c r="AB78" s="8"/>
      <c r="AC78" s="205"/>
      <c r="AD78" s="9"/>
      <c r="AE78" s="7"/>
      <c r="AF78" s="8"/>
      <c r="AG78" s="8"/>
      <c r="AH78" s="8"/>
      <c r="AI78" s="8"/>
      <c r="AJ78" s="8"/>
      <c r="AK78" s="10"/>
      <c r="AL78" s="113"/>
      <c r="AM78" s="14"/>
      <c r="AN78" s="113"/>
      <c r="AO78" s="14"/>
      <c r="AP78" s="105"/>
      <c r="AQ78" s="109"/>
    </row>
    <row r="79" spans="3:43" x14ac:dyDescent="0.25">
      <c r="C79" s="7"/>
      <c r="D79" s="8"/>
      <c r="E79" s="8"/>
      <c r="F79" s="8"/>
      <c r="G79" s="8"/>
      <c r="H79" s="8"/>
      <c r="I79" s="8"/>
      <c r="J79" s="8"/>
      <c r="K79" s="8"/>
      <c r="L79" s="8"/>
      <c r="M79" s="8"/>
      <c r="N79" s="8"/>
      <c r="O79" s="8"/>
      <c r="P79" s="8"/>
      <c r="Q79" s="8"/>
      <c r="R79" s="8"/>
      <c r="S79" s="205"/>
      <c r="T79" s="9"/>
      <c r="U79" s="8"/>
      <c r="V79" s="8"/>
      <c r="W79" s="8"/>
      <c r="X79" s="8"/>
      <c r="Y79" s="8"/>
      <c r="Z79" s="8"/>
      <c r="AA79" s="8"/>
      <c r="AB79" s="8"/>
      <c r="AC79" s="205"/>
      <c r="AD79" s="9"/>
      <c r="AE79" s="7"/>
      <c r="AF79" s="8"/>
      <c r="AG79" s="8"/>
      <c r="AH79" s="8"/>
      <c r="AI79" s="8"/>
      <c r="AJ79" s="8"/>
      <c r="AK79" s="10"/>
      <c r="AL79" s="113"/>
      <c r="AM79" s="14"/>
      <c r="AN79" s="113"/>
      <c r="AO79" s="14"/>
      <c r="AP79" s="105"/>
      <c r="AQ79" s="109"/>
    </row>
    <row r="80" spans="3:43" x14ac:dyDescent="0.25">
      <c r="C80" s="7"/>
      <c r="D80" s="8"/>
      <c r="E80" s="8"/>
      <c r="F80" s="8"/>
      <c r="G80" s="8"/>
      <c r="H80" s="8"/>
      <c r="I80" s="8"/>
      <c r="J80" s="8"/>
      <c r="K80" s="8"/>
      <c r="L80" s="8"/>
      <c r="M80" s="8"/>
      <c r="N80" s="8"/>
      <c r="O80" s="8"/>
      <c r="P80" s="8"/>
      <c r="Q80" s="8"/>
      <c r="R80" s="8"/>
      <c r="S80" s="205"/>
      <c r="T80" s="9"/>
      <c r="U80" s="8"/>
      <c r="V80" s="8"/>
      <c r="W80" s="8"/>
      <c r="X80" s="8"/>
      <c r="Y80" s="8"/>
      <c r="Z80" s="8"/>
      <c r="AA80" s="8"/>
      <c r="AB80" s="8"/>
      <c r="AC80" s="205"/>
      <c r="AD80" s="9"/>
      <c r="AE80" s="7"/>
      <c r="AF80" s="8"/>
      <c r="AG80" s="8"/>
      <c r="AH80" s="8"/>
      <c r="AI80" s="8"/>
      <c r="AJ80" s="8"/>
      <c r="AK80" s="10"/>
      <c r="AL80" s="113"/>
      <c r="AM80" s="14"/>
      <c r="AN80" s="113"/>
      <c r="AO80" s="14"/>
      <c r="AP80" s="105"/>
      <c r="AQ80" s="109"/>
    </row>
    <row r="81" spans="3:43" x14ac:dyDescent="0.25">
      <c r="C81" s="7"/>
      <c r="D81" s="8"/>
      <c r="E81" s="8"/>
      <c r="F81" s="8"/>
      <c r="G81" s="8"/>
      <c r="H81" s="8"/>
      <c r="I81" s="8"/>
      <c r="J81" s="8"/>
      <c r="K81" s="8"/>
      <c r="L81" s="8"/>
      <c r="M81" s="8"/>
      <c r="N81" s="8"/>
      <c r="O81" s="8"/>
      <c r="P81" s="8"/>
      <c r="Q81" s="8"/>
      <c r="R81" s="8"/>
      <c r="S81" s="205"/>
      <c r="T81" s="9"/>
      <c r="U81" s="8"/>
      <c r="V81" s="8"/>
      <c r="W81" s="8"/>
      <c r="X81" s="8"/>
      <c r="Y81" s="8"/>
      <c r="Z81" s="8"/>
      <c r="AA81" s="8"/>
      <c r="AB81" s="8"/>
      <c r="AC81" s="205"/>
      <c r="AD81" s="9"/>
      <c r="AE81" s="7"/>
      <c r="AF81" s="8"/>
      <c r="AG81" s="8"/>
      <c r="AH81" s="8"/>
      <c r="AI81" s="8"/>
      <c r="AJ81" s="8"/>
      <c r="AK81" s="10"/>
      <c r="AL81" s="113"/>
      <c r="AM81" s="14"/>
      <c r="AN81" s="113"/>
      <c r="AO81" s="14"/>
      <c r="AP81" s="105"/>
      <c r="AQ81" s="109"/>
    </row>
    <row r="82" spans="3:43" x14ac:dyDescent="0.25">
      <c r="C82" s="7"/>
      <c r="D82" s="8"/>
      <c r="E82" s="8"/>
      <c r="F82" s="8"/>
      <c r="G82" s="8"/>
      <c r="H82" s="8"/>
      <c r="I82" s="8"/>
      <c r="J82" s="8"/>
      <c r="K82" s="8"/>
      <c r="L82" s="8"/>
      <c r="M82" s="8"/>
      <c r="N82" s="8"/>
      <c r="O82" s="8"/>
      <c r="P82" s="8"/>
      <c r="Q82" s="8"/>
      <c r="R82" s="8"/>
      <c r="S82" s="205"/>
      <c r="T82" s="9"/>
      <c r="U82" s="8"/>
      <c r="V82" s="8"/>
      <c r="W82" s="8"/>
      <c r="X82" s="8"/>
      <c r="Y82" s="8"/>
      <c r="Z82" s="8"/>
      <c r="AA82" s="8"/>
      <c r="AB82" s="8"/>
      <c r="AC82" s="205"/>
      <c r="AD82" s="9"/>
      <c r="AE82" s="7"/>
      <c r="AF82" s="8"/>
      <c r="AG82" s="8"/>
      <c r="AH82" s="8"/>
      <c r="AI82" s="8"/>
      <c r="AJ82" s="8"/>
      <c r="AK82" s="10"/>
      <c r="AL82" s="113"/>
      <c r="AM82" s="14"/>
      <c r="AN82" s="113"/>
      <c r="AO82" s="14"/>
      <c r="AP82" s="105"/>
      <c r="AQ82" s="109"/>
    </row>
    <row r="83" spans="3:43" x14ac:dyDescent="0.25">
      <c r="C83" s="7"/>
      <c r="D83" s="8"/>
      <c r="E83" s="8"/>
      <c r="F83" s="8"/>
      <c r="G83" s="8"/>
      <c r="H83" s="8"/>
      <c r="I83" s="8"/>
      <c r="J83" s="8"/>
      <c r="K83" s="8"/>
      <c r="L83" s="8"/>
      <c r="M83" s="8"/>
      <c r="N83" s="8"/>
      <c r="O83" s="8"/>
      <c r="P83" s="8"/>
      <c r="Q83" s="8"/>
      <c r="R83" s="8"/>
      <c r="S83" s="205"/>
      <c r="T83" s="9"/>
      <c r="U83" s="8"/>
      <c r="V83" s="8"/>
      <c r="W83" s="8"/>
      <c r="X83" s="8"/>
      <c r="Y83" s="8"/>
      <c r="Z83" s="8"/>
      <c r="AA83" s="8"/>
      <c r="AB83" s="8"/>
      <c r="AC83" s="205"/>
      <c r="AD83" s="9"/>
      <c r="AE83" s="7"/>
      <c r="AF83" s="8"/>
      <c r="AG83" s="8"/>
      <c r="AH83" s="8"/>
      <c r="AI83" s="8"/>
      <c r="AJ83" s="8"/>
      <c r="AK83" s="10"/>
      <c r="AL83" s="113"/>
      <c r="AM83" s="14"/>
      <c r="AN83" s="113"/>
      <c r="AO83" s="14"/>
      <c r="AP83" s="105"/>
      <c r="AQ83" s="109"/>
    </row>
    <row r="84" spans="3:43" x14ac:dyDescent="0.25">
      <c r="C84" s="7"/>
      <c r="D84" s="8"/>
      <c r="E84" s="8"/>
      <c r="F84" s="8"/>
      <c r="G84" s="8"/>
      <c r="H84" s="8"/>
      <c r="I84" s="8"/>
      <c r="J84" s="8"/>
      <c r="K84" s="8"/>
      <c r="L84" s="8"/>
      <c r="M84" s="8"/>
      <c r="N84" s="8"/>
      <c r="O84" s="8"/>
      <c r="P84" s="8"/>
      <c r="Q84" s="8"/>
      <c r="R84" s="8"/>
      <c r="S84" s="205"/>
      <c r="T84" s="9"/>
      <c r="U84" s="8"/>
      <c r="V84" s="8"/>
      <c r="W84" s="8"/>
      <c r="X84" s="8"/>
      <c r="Y84" s="8"/>
      <c r="Z84" s="8"/>
      <c r="AA84" s="8"/>
      <c r="AB84" s="8"/>
      <c r="AC84" s="205"/>
      <c r="AD84" s="9"/>
      <c r="AE84" s="7"/>
      <c r="AF84" s="8"/>
      <c r="AG84" s="8"/>
      <c r="AH84" s="8"/>
      <c r="AI84" s="8"/>
      <c r="AJ84" s="8"/>
      <c r="AK84" s="10"/>
      <c r="AL84" s="113"/>
      <c r="AM84" s="14"/>
      <c r="AN84" s="113"/>
      <c r="AO84" s="14"/>
      <c r="AP84" s="105"/>
      <c r="AQ84" s="109"/>
    </row>
    <row r="85" spans="3:43" x14ac:dyDescent="0.25">
      <c r="C85" s="7"/>
      <c r="D85" s="8"/>
      <c r="E85" s="8"/>
      <c r="F85" s="8"/>
      <c r="G85" s="8"/>
      <c r="H85" s="8"/>
      <c r="I85" s="8"/>
      <c r="J85" s="8"/>
      <c r="K85" s="8"/>
      <c r="L85" s="8"/>
      <c r="M85" s="8"/>
      <c r="N85" s="8"/>
      <c r="O85" s="8"/>
      <c r="P85" s="8"/>
      <c r="Q85" s="8"/>
      <c r="R85" s="8"/>
      <c r="S85" s="205"/>
      <c r="T85" s="9"/>
      <c r="U85" s="8"/>
      <c r="V85" s="8"/>
      <c r="W85" s="8"/>
      <c r="X85" s="8"/>
      <c r="Y85" s="8"/>
      <c r="Z85" s="8"/>
      <c r="AA85" s="8"/>
      <c r="AB85" s="8"/>
      <c r="AC85" s="205"/>
      <c r="AD85" s="9"/>
      <c r="AE85" s="7"/>
      <c r="AF85" s="8"/>
      <c r="AG85" s="8"/>
      <c r="AH85" s="8"/>
      <c r="AI85" s="8"/>
      <c r="AJ85" s="8"/>
      <c r="AK85" s="10"/>
      <c r="AL85" s="113"/>
      <c r="AM85" s="14"/>
      <c r="AN85" s="113"/>
      <c r="AO85" s="14"/>
      <c r="AP85" s="105"/>
      <c r="AQ85" s="109"/>
    </row>
    <row r="86" spans="3:43" x14ac:dyDescent="0.25">
      <c r="C86" s="7"/>
      <c r="D86" s="8"/>
      <c r="E86" s="8"/>
      <c r="F86" s="8"/>
      <c r="G86" s="8"/>
      <c r="H86" s="8"/>
      <c r="I86" s="8"/>
      <c r="J86" s="8"/>
      <c r="K86" s="8"/>
      <c r="L86" s="8"/>
      <c r="M86" s="8"/>
      <c r="N86" s="8"/>
      <c r="O86" s="8"/>
      <c r="P86" s="8"/>
      <c r="Q86" s="8"/>
      <c r="R86" s="8"/>
      <c r="S86" s="205"/>
      <c r="T86" s="9"/>
      <c r="U86" s="8"/>
      <c r="V86" s="8"/>
      <c r="W86" s="8"/>
      <c r="X86" s="8"/>
      <c r="Y86" s="8"/>
      <c r="Z86" s="8"/>
      <c r="AA86" s="8"/>
      <c r="AB86" s="8"/>
      <c r="AC86" s="205"/>
      <c r="AD86" s="9"/>
      <c r="AE86" s="7"/>
      <c r="AF86" s="8"/>
      <c r="AG86" s="8"/>
      <c r="AH86" s="8"/>
      <c r="AI86" s="8"/>
      <c r="AJ86" s="8"/>
      <c r="AK86" s="10"/>
      <c r="AL86" s="113"/>
      <c r="AM86" s="14"/>
      <c r="AN86" s="113"/>
      <c r="AO86" s="14"/>
      <c r="AP86" s="105"/>
      <c r="AQ86" s="109"/>
    </row>
    <row r="87" spans="3:43" x14ac:dyDescent="0.25">
      <c r="C87" s="7"/>
      <c r="D87" s="8"/>
      <c r="E87" s="8"/>
      <c r="F87" s="8"/>
      <c r="G87" s="8"/>
      <c r="H87" s="8"/>
      <c r="I87" s="8"/>
      <c r="J87" s="8"/>
      <c r="K87" s="8"/>
      <c r="L87" s="8"/>
      <c r="M87" s="8"/>
      <c r="N87" s="8"/>
      <c r="O87" s="8"/>
      <c r="P87" s="8"/>
      <c r="Q87" s="8"/>
      <c r="R87" s="8"/>
      <c r="S87" s="205"/>
      <c r="T87" s="9"/>
      <c r="U87" s="8"/>
      <c r="V87" s="8"/>
      <c r="W87" s="8"/>
      <c r="X87" s="8"/>
      <c r="Y87" s="8"/>
      <c r="Z87" s="8"/>
      <c r="AA87" s="8"/>
      <c r="AB87" s="8"/>
      <c r="AC87" s="205"/>
      <c r="AD87" s="9"/>
      <c r="AE87" s="7"/>
      <c r="AF87" s="8"/>
      <c r="AG87" s="8"/>
      <c r="AH87" s="8"/>
      <c r="AI87" s="8"/>
      <c r="AJ87" s="8"/>
      <c r="AK87" s="10"/>
      <c r="AL87" s="113"/>
      <c r="AM87" s="14"/>
      <c r="AN87" s="113"/>
      <c r="AO87" s="14"/>
      <c r="AP87" s="105"/>
      <c r="AQ87" s="109"/>
    </row>
    <row r="88" spans="3:43" x14ac:dyDescent="0.25">
      <c r="C88" s="7"/>
      <c r="D88" s="8"/>
      <c r="E88" s="8"/>
      <c r="F88" s="8"/>
      <c r="G88" s="8"/>
      <c r="H88" s="8"/>
      <c r="I88" s="8"/>
      <c r="J88" s="8"/>
      <c r="K88" s="8"/>
      <c r="L88" s="8"/>
      <c r="M88" s="8"/>
      <c r="N88" s="8"/>
      <c r="O88" s="8"/>
      <c r="P88" s="8"/>
      <c r="Q88" s="8"/>
      <c r="R88" s="8"/>
      <c r="S88" s="205"/>
      <c r="T88" s="9"/>
      <c r="U88" s="8"/>
      <c r="V88" s="8"/>
      <c r="W88" s="8"/>
      <c r="X88" s="8"/>
      <c r="Y88" s="8"/>
      <c r="Z88" s="8"/>
      <c r="AA88" s="8"/>
      <c r="AB88" s="8"/>
      <c r="AC88" s="205"/>
      <c r="AD88" s="9"/>
      <c r="AE88" s="7"/>
      <c r="AF88" s="8"/>
      <c r="AG88" s="8"/>
      <c r="AH88" s="8"/>
      <c r="AI88" s="8"/>
      <c r="AJ88" s="8"/>
      <c r="AK88" s="10"/>
      <c r="AL88" s="113"/>
      <c r="AM88" s="14"/>
      <c r="AN88" s="113"/>
      <c r="AO88" s="14"/>
      <c r="AP88" s="105"/>
      <c r="AQ88" s="109"/>
    </row>
    <row r="89" spans="3:43" x14ac:dyDescent="0.25">
      <c r="C89" s="7"/>
      <c r="D89" s="8"/>
      <c r="E89" s="8"/>
      <c r="F89" s="8"/>
      <c r="G89" s="8"/>
      <c r="H89" s="8"/>
      <c r="I89" s="8"/>
      <c r="J89" s="8"/>
      <c r="K89" s="8"/>
      <c r="L89" s="8"/>
      <c r="M89" s="8"/>
      <c r="N89" s="8"/>
      <c r="O89" s="8"/>
      <c r="P89" s="8"/>
      <c r="Q89" s="8"/>
      <c r="R89" s="8"/>
      <c r="S89" s="205"/>
      <c r="T89" s="9"/>
      <c r="U89" s="8"/>
      <c r="V89" s="8"/>
      <c r="W89" s="8"/>
      <c r="X89" s="8"/>
      <c r="Y89" s="8"/>
      <c r="Z89" s="8"/>
      <c r="AA89" s="8"/>
      <c r="AB89" s="8"/>
      <c r="AC89" s="205"/>
      <c r="AD89" s="9"/>
      <c r="AE89" s="7"/>
      <c r="AF89" s="8"/>
      <c r="AG89" s="8"/>
      <c r="AH89" s="8"/>
      <c r="AI89" s="8"/>
      <c r="AJ89" s="8"/>
      <c r="AK89" s="10"/>
      <c r="AL89" s="113"/>
      <c r="AM89" s="14"/>
      <c r="AN89" s="113"/>
      <c r="AO89" s="14"/>
      <c r="AP89" s="105"/>
      <c r="AQ89" s="109"/>
    </row>
    <row r="90" spans="3:43" x14ac:dyDescent="0.25">
      <c r="C90" s="7"/>
      <c r="D90" s="8"/>
      <c r="E90" s="8"/>
      <c r="F90" s="8"/>
      <c r="G90" s="8"/>
      <c r="H90" s="8"/>
      <c r="I90" s="8"/>
      <c r="J90" s="8"/>
      <c r="K90" s="8"/>
      <c r="L90" s="8"/>
      <c r="M90" s="8"/>
      <c r="N90" s="8"/>
      <c r="O90" s="8"/>
      <c r="P90" s="8"/>
      <c r="Q90" s="8"/>
      <c r="R90" s="8"/>
      <c r="S90" s="205"/>
      <c r="T90" s="9"/>
      <c r="U90" s="8"/>
      <c r="V90" s="8"/>
      <c r="W90" s="8"/>
      <c r="X90" s="8"/>
      <c r="Y90" s="8"/>
      <c r="Z90" s="8"/>
      <c r="AA90" s="8"/>
      <c r="AB90" s="8"/>
      <c r="AC90" s="205"/>
      <c r="AD90" s="9"/>
      <c r="AE90" s="7"/>
      <c r="AF90" s="8"/>
      <c r="AG90" s="8"/>
      <c r="AH90" s="8"/>
      <c r="AI90" s="8"/>
      <c r="AJ90" s="8"/>
      <c r="AK90" s="10"/>
      <c r="AL90" s="113"/>
      <c r="AM90" s="14"/>
      <c r="AN90" s="113"/>
      <c r="AO90" s="14"/>
      <c r="AP90" s="105"/>
      <c r="AQ90" s="109"/>
    </row>
    <row r="91" spans="3:43" x14ac:dyDescent="0.25">
      <c r="C91" s="7"/>
      <c r="D91" s="8"/>
      <c r="E91" s="8"/>
      <c r="F91" s="8"/>
      <c r="G91" s="8"/>
      <c r="H91" s="8"/>
      <c r="I91" s="8"/>
      <c r="J91" s="8"/>
      <c r="K91" s="8"/>
      <c r="L91" s="8"/>
      <c r="M91" s="8"/>
      <c r="N91" s="8"/>
      <c r="O91" s="8"/>
      <c r="P91" s="8"/>
      <c r="Q91" s="8"/>
      <c r="R91" s="8"/>
      <c r="S91" s="205"/>
      <c r="T91" s="9"/>
      <c r="U91" s="8"/>
      <c r="V91" s="8"/>
      <c r="W91" s="8"/>
      <c r="X91" s="8"/>
      <c r="Y91" s="8"/>
      <c r="Z91" s="8"/>
      <c r="AA91" s="8"/>
      <c r="AB91" s="8"/>
      <c r="AC91" s="205"/>
      <c r="AD91" s="9"/>
      <c r="AE91" s="7"/>
      <c r="AF91" s="8"/>
      <c r="AG91" s="8"/>
      <c r="AH91" s="8"/>
      <c r="AI91" s="8"/>
      <c r="AJ91" s="8"/>
      <c r="AK91" s="10"/>
      <c r="AL91" s="113"/>
      <c r="AM91" s="14"/>
      <c r="AN91" s="113"/>
      <c r="AO91" s="14"/>
      <c r="AP91" s="105"/>
      <c r="AQ91" s="109"/>
    </row>
    <row r="92" spans="3:43" x14ac:dyDescent="0.25">
      <c r="C92" s="7"/>
      <c r="D92" s="8"/>
      <c r="E92" s="8"/>
      <c r="F92" s="8"/>
      <c r="G92" s="8"/>
      <c r="H92" s="8"/>
      <c r="I92" s="8"/>
      <c r="J92" s="8"/>
      <c r="K92" s="8"/>
      <c r="L92" s="8"/>
      <c r="M92" s="8"/>
      <c r="N92" s="8"/>
      <c r="O92" s="8"/>
      <c r="P92" s="8"/>
      <c r="Q92" s="8"/>
      <c r="R92" s="8"/>
      <c r="S92" s="205"/>
      <c r="T92" s="9"/>
      <c r="U92" s="8"/>
      <c r="V92" s="8"/>
      <c r="W92" s="8"/>
      <c r="X92" s="8"/>
      <c r="Y92" s="8"/>
      <c r="Z92" s="8"/>
      <c r="AA92" s="8"/>
      <c r="AB92" s="8"/>
      <c r="AC92" s="205"/>
      <c r="AD92" s="9"/>
      <c r="AE92" s="7"/>
      <c r="AF92" s="8"/>
      <c r="AG92" s="8"/>
      <c r="AH92" s="8"/>
      <c r="AI92" s="8"/>
      <c r="AJ92" s="8"/>
      <c r="AK92" s="10"/>
      <c r="AL92" s="113"/>
      <c r="AM92" s="14"/>
      <c r="AN92" s="113"/>
      <c r="AO92" s="14"/>
      <c r="AP92" s="105"/>
      <c r="AQ92" s="109"/>
    </row>
    <row r="93" spans="3:43" x14ac:dyDescent="0.25">
      <c r="C93" s="7"/>
      <c r="D93" s="8"/>
      <c r="E93" s="8"/>
      <c r="F93" s="8"/>
      <c r="G93" s="8"/>
      <c r="H93" s="8"/>
      <c r="I93" s="8"/>
      <c r="J93" s="8"/>
      <c r="K93" s="8"/>
      <c r="L93" s="8"/>
      <c r="M93" s="8"/>
      <c r="N93" s="8"/>
      <c r="O93" s="8"/>
      <c r="P93" s="8"/>
      <c r="Q93" s="8"/>
      <c r="R93" s="8"/>
      <c r="S93" s="205"/>
      <c r="T93" s="9"/>
      <c r="U93" s="8"/>
      <c r="V93" s="8"/>
      <c r="W93" s="8"/>
      <c r="X93" s="8"/>
      <c r="Y93" s="8"/>
      <c r="Z93" s="8"/>
      <c r="AA93" s="8"/>
      <c r="AB93" s="8"/>
      <c r="AC93" s="205"/>
      <c r="AD93" s="9"/>
      <c r="AE93" s="7"/>
      <c r="AF93" s="8"/>
      <c r="AG93" s="8"/>
      <c r="AH93" s="8"/>
      <c r="AI93" s="8"/>
      <c r="AJ93" s="8"/>
      <c r="AK93" s="10"/>
      <c r="AL93" s="113"/>
      <c r="AM93" s="14"/>
      <c r="AN93" s="113"/>
      <c r="AO93" s="14"/>
      <c r="AP93" s="105"/>
      <c r="AQ93" s="109"/>
    </row>
    <row r="94" spans="3:43" x14ac:dyDescent="0.25">
      <c r="C94" s="7"/>
      <c r="D94" s="8"/>
      <c r="E94" s="8"/>
      <c r="F94" s="8"/>
      <c r="G94" s="8"/>
      <c r="H94" s="8"/>
      <c r="I94" s="8"/>
      <c r="J94" s="8"/>
      <c r="K94" s="8"/>
      <c r="L94" s="8"/>
      <c r="M94" s="8"/>
      <c r="N94" s="8"/>
      <c r="O94" s="8"/>
      <c r="P94" s="8"/>
      <c r="Q94" s="8"/>
      <c r="R94" s="8"/>
      <c r="S94" s="205"/>
      <c r="T94" s="9"/>
      <c r="U94" s="8"/>
      <c r="V94" s="8"/>
      <c r="W94" s="8"/>
      <c r="X94" s="8"/>
      <c r="Y94" s="8"/>
      <c r="Z94" s="8"/>
      <c r="AA94" s="8"/>
      <c r="AB94" s="8"/>
      <c r="AC94" s="205"/>
      <c r="AD94" s="9"/>
      <c r="AE94" s="7"/>
      <c r="AF94" s="8"/>
      <c r="AG94" s="8"/>
      <c r="AH94" s="8"/>
      <c r="AI94" s="8"/>
      <c r="AJ94" s="8"/>
      <c r="AK94" s="10"/>
      <c r="AL94" s="113"/>
      <c r="AM94" s="14"/>
      <c r="AN94" s="113"/>
      <c r="AO94" s="14"/>
      <c r="AP94" s="105"/>
      <c r="AQ94" s="109"/>
    </row>
    <row r="95" spans="3:43" x14ac:dyDescent="0.25">
      <c r="C95" s="7"/>
      <c r="D95" s="8"/>
      <c r="E95" s="8"/>
      <c r="F95" s="8"/>
      <c r="G95" s="8"/>
      <c r="H95" s="8"/>
      <c r="I95" s="8"/>
      <c r="J95" s="8"/>
      <c r="K95" s="8"/>
      <c r="L95" s="8"/>
      <c r="M95" s="8"/>
      <c r="N95" s="8"/>
      <c r="O95" s="8"/>
      <c r="P95" s="8"/>
      <c r="Q95" s="8"/>
      <c r="R95" s="8"/>
      <c r="S95" s="205"/>
      <c r="T95" s="9"/>
      <c r="U95" s="8"/>
      <c r="V95" s="8"/>
      <c r="W95" s="8"/>
      <c r="X95" s="8"/>
      <c r="Y95" s="8"/>
      <c r="Z95" s="8"/>
      <c r="AA95" s="8"/>
      <c r="AB95" s="8"/>
      <c r="AC95" s="205"/>
      <c r="AD95" s="9"/>
      <c r="AE95" s="7"/>
      <c r="AF95" s="8"/>
      <c r="AG95" s="8"/>
      <c r="AH95" s="8"/>
      <c r="AI95" s="8"/>
      <c r="AJ95" s="8"/>
      <c r="AK95" s="10"/>
      <c r="AL95" s="113"/>
      <c r="AM95" s="14"/>
      <c r="AN95" s="113"/>
      <c r="AO95" s="14"/>
      <c r="AP95" s="105"/>
      <c r="AQ95" s="109"/>
    </row>
    <row r="96" spans="3:43" x14ac:dyDescent="0.25">
      <c r="C96" s="7"/>
      <c r="D96" s="8"/>
      <c r="E96" s="8"/>
      <c r="F96" s="8"/>
      <c r="G96" s="8"/>
      <c r="H96" s="8"/>
      <c r="I96" s="8"/>
      <c r="J96" s="8"/>
      <c r="K96" s="8"/>
      <c r="L96" s="8"/>
      <c r="M96" s="8"/>
      <c r="N96" s="8"/>
      <c r="O96" s="8"/>
      <c r="P96" s="8"/>
      <c r="Q96" s="8"/>
      <c r="R96" s="8"/>
      <c r="S96" s="205"/>
      <c r="T96" s="9"/>
      <c r="U96" s="8"/>
      <c r="V96" s="8"/>
      <c r="W96" s="8"/>
      <c r="X96" s="8"/>
      <c r="Y96" s="8"/>
      <c r="Z96" s="8"/>
      <c r="AA96" s="8"/>
      <c r="AB96" s="8"/>
      <c r="AC96" s="205"/>
      <c r="AD96" s="9"/>
      <c r="AE96" s="7"/>
      <c r="AF96" s="8"/>
      <c r="AG96" s="8"/>
      <c r="AH96" s="8"/>
      <c r="AI96" s="8"/>
      <c r="AJ96" s="8"/>
      <c r="AK96" s="10"/>
      <c r="AL96" s="113"/>
      <c r="AM96" s="14"/>
      <c r="AN96" s="113"/>
      <c r="AO96" s="14"/>
      <c r="AP96" s="105"/>
      <c r="AQ96" s="109"/>
    </row>
    <row r="97" spans="3:43" x14ac:dyDescent="0.25">
      <c r="C97" s="12"/>
      <c r="D97" s="13"/>
      <c r="E97" s="13"/>
      <c r="F97" s="13"/>
      <c r="G97" s="13"/>
      <c r="H97" s="13"/>
      <c r="I97" s="13"/>
      <c r="J97" s="13"/>
      <c r="K97" s="13"/>
      <c r="L97" s="13"/>
      <c r="M97" s="13"/>
      <c r="N97" s="13"/>
      <c r="O97" s="13"/>
      <c r="P97" s="13"/>
      <c r="Q97" s="13"/>
      <c r="R97" s="13"/>
      <c r="S97" s="206"/>
      <c r="T97" s="14"/>
      <c r="U97" s="13"/>
      <c r="V97" s="13"/>
      <c r="W97" s="13"/>
      <c r="X97" s="13"/>
      <c r="Y97" s="13"/>
      <c r="Z97" s="13"/>
      <c r="AA97" s="13"/>
      <c r="AB97" s="13"/>
      <c r="AC97" s="206"/>
      <c r="AD97" s="14"/>
      <c r="AE97" s="12"/>
      <c r="AF97" s="13"/>
      <c r="AG97" s="13"/>
      <c r="AH97" s="13"/>
      <c r="AI97" s="13"/>
      <c r="AJ97" s="13"/>
      <c r="AK97" s="15"/>
      <c r="AL97" s="113"/>
      <c r="AM97" s="14"/>
      <c r="AN97" s="113"/>
      <c r="AO97" s="14"/>
      <c r="AP97" s="105"/>
      <c r="AQ97" s="109"/>
    </row>
    <row r="98" spans="3:43" x14ac:dyDescent="0.25">
      <c r="C98" s="12"/>
      <c r="D98" s="13"/>
      <c r="E98" s="13"/>
      <c r="F98" s="13"/>
      <c r="G98" s="13"/>
      <c r="H98" s="13"/>
      <c r="I98" s="13"/>
      <c r="J98" s="13"/>
      <c r="K98" s="13"/>
      <c r="L98" s="13"/>
      <c r="M98" s="13"/>
      <c r="N98" s="13"/>
      <c r="O98" s="13"/>
      <c r="P98" s="13"/>
      <c r="Q98" s="13"/>
      <c r="R98" s="13"/>
      <c r="S98" s="206"/>
      <c r="T98" s="14"/>
      <c r="U98" s="13"/>
      <c r="V98" s="13"/>
      <c r="W98" s="13"/>
      <c r="X98" s="13"/>
      <c r="Y98" s="13"/>
      <c r="Z98" s="13"/>
      <c r="AA98" s="13"/>
      <c r="AB98" s="13"/>
      <c r="AC98" s="206"/>
      <c r="AD98" s="14"/>
      <c r="AE98" s="12"/>
      <c r="AF98" s="13"/>
      <c r="AG98" s="13"/>
      <c r="AH98" s="13"/>
      <c r="AI98" s="13"/>
      <c r="AJ98" s="13"/>
      <c r="AK98" s="15"/>
      <c r="AL98" s="113"/>
      <c r="AM98" s="14"/>
      <c r="AN98" s="113"/>
      <c r="AO98" s="14"/>
      <c r="AP98" s="105"/>
      <c r="AQ98" s="109"/>
    </row>
    <row r="99" spans="3:43" x14ac:dyDescent="0.25">
      <c r="C99" s="12"/>
      <c r="D99" s="13"/>
      <c r="E99" s="13"/>
      <c r="F99" s="13"/>
      <c r="G99" s="13"/>
      <c r="H99" s="13"/>
      <c r="I99" s="13"/>
      <c r="J99" s="13"/>
      <c r="K99" s="13"/>
      <c r="L99" s="13"/>
      <c r="M99" s="13"/>
      <c r="N99" s="13"/>
      <c r="O99" s="13"/>
      <c r="P99" s="13"/>
      <c r="Q99" s="13"/>
      <c r="R99" s="13"/>
      <c r="S99" s="206"/>
      <c r="T99" s="14"/>
      <c r="U99" s="13"/>
      <c r="V99" s="13"/>
      <c r="W99" s="13"/>
      <c r="X99" s="13"/>
      <c r="Y99" s="13"/>
      <c r="Z99" s="13"/>
      <c r="AA99" s="13"/>
      <c r="AB99" s="13"/>
      <c r="AC99" s="206"/>
      <c r="AD99" s="14"/>
      <c r="AE99" s="12"/>
      <c r="AF99" s="13"/>
      <c r="AG99" s="13"/>
      <c r="AH99" s="13"/>
      <c r="AI99" s="13"/>
      <c r="AJ99" s="13"/>
      <c r="AK99" s="15"/>
      <c r="AL99" s="113"/>
      <c r="AM99" s="14"/>
      <c r="AN99" s="113"/>
      <c r="AO99" s="14"/>
      <c r="AP99" s="105"/>
      <c r="AQ99" s="109"/>
    </row>
    <row r="100" spans="3:43" x14ac:dyDescent="0.25">
      <c r="C100" s="12"/>
      <c r="D100" s="13"/>
      <c r="E100" s="13"/>
      <c r="F100" s="13"/>
      <c r="G100" s="13"/>
      <c r="H100" s="13"/>
      <c r="I100" s="13"/>
      <c r="J100" s="13"/>
      <c r="K100" s="13"/>
      <c r="L100" s="13"/>
      <c r="M100" s="13"/>
      <c r="N100" s="13"/>
      <c r="O100" s="13"/>
      <c r="P100" s="13"/>
      <c r="Q100" s="13"/>
      <c r="R100" s="13"/>
      <c r="S100" s="206"/>
      <c r="T100" s="14"/>
      <c r="U100" s="13"/>
      <c r="V100" s="13"/>
      <c r="W100" s="13"/>
      <c r="X100" s="13"/>
      <c r="Y100" s="13"/>
      <c r="Z100" s="13"/>
      <c r="AA100" s="13"/>
      <c r="AB100" s="13"/>
      <c r="AC100" s="206"/>
      <c r="AD100" s="14"/>
      <c r="AE100" s="12"/>
      <c r="AF100" s="13"/>
      <c r="AG100" s="13"/>
      <c r="AH100" s="13"/>
      <c r="AI100" s="13"/>
      <c r="AJ100" s="13"/>
      <c r="AK100" s="15"/>
      <c r="AL100" s="113"/>
      <c r="AM100" s="14"/>
      <c r="AN100" s="113"/>
      <c r="AO100" s="14"/>
      <c r="AP100" s="105"/>
      <c r="AQ100" s="109"/>
    </row>
    <row r="101" spans="3:43" x14ac:dyDescent="0.25">
      <c r="C101" s="12"/>
      <c r="D101" s="13"/>
      <c r="E101" s="13"/>
      <c r="F101" s="13"/>
      <c r="G101" s="13"/>
      <c r="H101" s="13"/>
      <c r="I101" s="13"/>
      <c r="J101" s="13"/>
      <c r="K101" s="13"/>
      <c r="L101" s="13"/>
      <c r="M101" s="13"/>
      <c r="N101" s="13"/>
      <c r="O101" s="13"/>
      <c r="P101" s="13"/>
      <c r="Q101" s="13"/>
      <c r="R101" s="13"/>
      <c r="S101" s="206"/>
      <c r="T101" s="14"/>
      <c r="U101" s="13"/>
      <c r="V101" s="13"/>
      <c r="W101" s="13"/>
      <c r="X101" s="13"/>
      <c r="Y101" s="13"/>
      <c r="Z101" s="13"/>
      <c r="AA101" s="13"/>
      <c r="AB101" s="13"/>
      <c r="AC101" s="206"/>
      <c r="AD101" s="14"/>
      <c r="AE101" s="12"/>
      <c r="AF101" s="13"/>
      <c r="AG101" s="13"/>
      <c r="AH101" s="13"/>
      <c r="AI101" s="13"/>
      <c r="AJ101" s="13"/>
      <c r="AK101" s="15"/>
      <c r="AL101" s="113"/>
      <c r="AM101" s="14"/>
      <c r="AN101" s="113"/>
      <c r="AO101" s="14"/>
      <c r="AP101" s="105"/>
      <c r="AQ101" s="109"/>
    </row>
    <row r="102" spans="3:43" x14ac:dyDescent="0.25">
      <c r="C102" s="12"/>
      <c r="D102" s="13"/>
      <c r="E102" s="13"/>
      <c r="F102" s="13"/>
      <c r="G102" s="13"/>
      <c r="H102" s="13"/>
      <c r="I102" s="13"/>
      <c r="J102" s="13"/>
      <c r="K102" s="13"/>
      <c r="L102" s="13"/>
      <c r="M102" s="13"/>
      <c r="N102" s="13"/>
      <c r="O102" s="13"/>
      <c r="P102" s="13"/>
      <c r="Q102" s="13"/>
      <c r="R102" s="13"/>
      <c r="S102" s="206"/>
      <c r="T102" s="14"/>
      <c r="U102" s="13"/>
      <c r="V102" s="13"/>
      <c r="W102" s="13"/>
      <c r="X102" s="13"/>
      <c r="Y102" s="13"/>
      <c r="Z102" s="13"/>
      <c r="AA102" s="13"/>
      <c r="AB102" s="13"/>
      <c r="AC102" s="206"/>
      <c r="AD102" s="14"/>
      <c r="AE102" s="12"/>
      <c r="AF102" s="13"/>
      <c r="AG102" s="13"/>
      <c r="AH102" s="13"/>
      <c r="AI102" s="13"/>
      <c r="AJ102" s="13"/>
      <c r="AK102" s="15"/>
      <c r="AL102" s="113"/>
      <c r="AM102" s="14"/>
      <c r="AN102" s="113"/>
      <c r="AO102" s="14"/>
      <c r="AP102" s="105"/>
      <c r="AQ102" s="109"/>
    </row>
    <row r="103" spans="3:43" x14ac:dyDescent="0.25">
      <c r="C103" s="12"/>
      <c r="D103" s="13"/>
      <c r="E103" s="13"/>
      <c r="F103" s="13"/>
      <c r="G103" s="13"/>
      <c r="H103" s="13"/>
      <c r="I103" s="13"/>
      <c r="J103" s="13"/>
      <c r="K103" s="13"/>
      <c r="L103" s="13"/>
      <c r="M103" s="13"/>
      <c r="N103" s="13"/>
      <c r="O103" s="13"/>
      <c r="P103" s="13"/>
      <c r="Q103" s="13"/>
      <c r="R103" s="13"/>
      <c r="S103" s="206"/>
      <c r="T103" s="14"/>
      <c r="U103" s="13"/>
      <c r="V103" s="13"/>
      <c r="W103" s="13"/>
      <c r="X103" s="13"/>
      <c r="Y103" s="13"/>
      <c r="Z103" s="13"/>
      <c r="AA103" s="13"/>
      <c r="AB103" s="13"/>
      <c r="AC103" s="206"/>
      <c r="AD103" s="14"/>
      <c r="AE103" s="12"/>
      <c r="AF103" s="13"/>
      <c r="AG103" s="13"/>
      <c r="AH103" s="13"/>
      <c r="AI103" s="13"/>
      <c r="AJ103" s="13"/>
      <c r="AK103" s="15"/>
      <c r="AL103" s="113"/>
      <c r="AM103" s="14"/>
      <c r="AN103" s="113"/>
      <c r="AO103" s="14"/>
      <c r="AP103" s="105"/>
      <c r="AQ103" s="109"/>
    </row>
    <row r="104" spans="3:43" x14ac:dyDescent="0.25">
      <c r="C104" s="12"/>
      <c r="D104" s="13"/>
      <c r="E104" s="13"/>
      <c r="F104" s="13"/>
      <c r="G104" s="13"/>
      <c r="H104" s="13"/>
      <c r="I104" s="13"/>
      <c r="J104" s="13"/>
      <c r="K104" s="13"/>
      <c r="L104" s="13"/>
      <c r="M104" s="13"/>
      <c r="N104" s="13"/>
      <c r="O104" s="13"/>
      <c r="P104" s="13"/>
      <c r="Q104" s="13"/>
      <c r="R104" s="13"/>
      <c r="S104" s="206"/>
      <c r="T104" s="14"/>
      <c r="U104" s="13"/>
      <c r="V104" s="13"/>
      <c r="W104" s="13"/>
      <c r="X104" s="13"/>
      <c r="Y104" s="13"/>
      <c r="Z104" s="13"/>
      <c r="AA104" s="13"/>
      <c r="AB104" s="13"/>
      <c r="AC104" s="206"/>
      <c r="AD104" s="14"/>
      <c r="AE104" s="12"/>
      <c r="AF104" s="13"/>
      <c r="AG104" s="13"/>
      <c r="AH104" s="13"/>
      <c r="AI104" s="13"/>
      <c r="AJ104" s="13"/>
      <c r="AK104" s="15"/>
      <c r="AL104" s="113"/>
      <c r="AM104" s="14"/>
      <c r="AN104" s="113"/>
      <c r="AO104" s="14"/>
      <c r="AP104" s="105"/>
      <c r="AQ104" s="109"/>
    </row>
    <row r="105" spans="3:43" x14ac:dyDescent="0.25">
      <c r="C105" s="12"/>
      <c r="D105" s="13"/>
      <c r="E105" s="13"/>
      <c r="F105" s="13"/>
      <c r="G105" s="13"/>
      <c r="H105" s="13"/>
      <c r="I105" s="13"/>
      <c r="J105" s="13"/>
      <c r="K105" s="13"/>
      <c r="L105" s="13"/>
      <c r="M105" s="13"/>
      <c r="N105" s="13"/>
      <c r="O105" s="13"/>
      <c r="P105" s="13"/>
      <c r="Q105" s="13"/>
      <c r="R105" s="13"/>
      <c r="S105" s="206"/>
      <c r="T105" s="14"/>
      <c r="U105" s="13"/>
      <c r="V105" s="13"/>
      <c r="W105" s="13"/>
      <c r="X105" s="13"/>
      <c r="Y105" s="13"/>
      <c r="Z105" s="13"/>
      <c r="AA105" s="13"/>
      <c r="AB105" s="13"/>
      <c r="AC105" s="206"/>
      <c r="AD105" s="14"/>
      <c r="AE105" s="12"/>
      <c r="AF105" s="13"/>
      <c r="AG105" s="13"/>
      <c r="AH105" s="13"/>
      <c r="AI105" s="13"/>
      <c r="AJ105" s="13"/>
      <c r="AK105" s="15"/>
      <c r="AL105" s="113"/>
      <c r="AM105" s="14"/>
      <c r="AN105" s="113"/>
      <c r="AO105" s="14"/>
      <c r="AP105" s="105"/>
      <c r="AQ105" s="109"/>
    </row>
    <row r="106" spans="3:43" x14ac:dyDescent="0.25">
      <c r="C106" s="12"/>
      <c r="D106" s="13"/>
      <c r="E106" s="13"/>
      <c r="F106" s="13"/>
      <c r="G106" s="13"/>
      <c r="H106" s="13"/>
      <c r="I106" s="13"/>
      <c r="J106" s="13"/>
      <c r="K106" s="13"/>
      <c r="L106" s="13"/>
      <c r="M106" s="13"/>
      <c r="N106" s="13"/>
      <c r="O106" s="13"/>
      <c r="P106" s="13"/>
      <c r="Q106" s="13"/>
      <c r="R106" s="13"/>
      <c r="S106" s="206"/>
      <c r="T106" s="14"/>
      <c r="U106" s="13"/>
      <c r="V106" s="13"/>
      <c r="W106" s="13"/>
      <c r="X106" s="13"/>
      <c r="Y106" s="13"/>
      <c r="Z106" s="13"/>
      <c r="AA106" s="13"/>
      <c r="AB106" s="13"/>
      <c r="AC106" s="206"/>
      <c r="AD106" s="14"/>
      <c r="AE106" s="12"/>
      <c r="AF106" s="13"/>
      <c r="AG106" s="13"/>
      <c r="AH106" s="13"/>
      <c r="AI106" s="13"/>
      <c r="AJ106" s="13"/>
      <c r="AK106" s="15"/>
      <c r="AL106" s="113"/>
      <c r="AM106" s="14"/>
      <c r="AN106" s="113"/>
      <c r="AO106" s="14"/>
      <c r="AP106" s="105"/>
      <c r="AQ106" s="109"/>
    </row>
    <row r="107" spans="3:43" x14ac:dyDescent="0.25">
      <c r="C107" s="12"/>
      <c r="D107" s="13"/>
      <c r="E107" s="13"/>
      <c r="F107" s="13"/>
      <c r="G107" s="13"/>
      <c r="H107" s="13"/>
      <c r="I107" s="13"/>
      <c r="J107" s="13"/>
      <c r="K107" s="13"/>
      <c r="L107" s="13"/>
      <c r="M107" s="13"/>
      <c r="N107" s="13"/>
      <c r="O107" s="13"/>
      <c r="P107" s="13"/>
      <c r="Q107" s="13"/>
      <c r="R107" s="13"/>
      <c r="S107" s="206"/>
      <c r="T107" s="14"/>
      <c r="U107" s="13"/>
      <c r="V107" s="13"/>
      <c r="W107" s="13"/>
      <c r="X107" s="13"/>
      <c r="Y107" s="13"/>
      <c r="Z107" s="13"/>
      <c r="AA107" s="13"/>
      <c r="AB107" s="13"/>
      <c r="AC107" s="206"/>
      <c r="AD107" s="14"/>
      <c r="AE107" s="12"/>
      <c r="AF107" s="13"/>
      <c r="AG107" s="13"/>
      <c r="AH107" s="13"/>
      <c r="AI107" s="13"/>
      <c r="AJ107" s="13"/>
      <c r="AK107" s="15"/>
      <c r="AL107" s="113"/>
      <c r="AM107" s="14"/>
      <c r="AN107" s="113"/>
      <c r="AO107" s="14"/>
      <c r="AP107" s="105"/>
      <c r="AQ107" s="109"/>
    </row>
    <row r="108" spans="3:43" x14ac:dyDescent="0.25">
      <c r="C108" s="12"/>
      <c r="D108" s="13"/>
      <c r="E108" s="13"/>
      <c r="F108" s="13"/>
      <c r="G108" s="13"/>
      <c r="H108" s="13"/>
      <c r="I108" s="13"/>
      <c r="J108" s="13"/>
      <c r="K108" s="13"/>
      <c r="L108" s="13"/>
      <c r="M108" s="13"/>
      <c r="N108" s="13"/>
      <c r="O108" s="13"/>
      <c r="P108" s="13"/>
      <c r="Q108" s="13"/>
      <c r="R108" s="13"/>
      <c r="S108" s="206"/>
      <c r="T108" s="14"/>
      <c r="U108" s="13"/>
      <c r="V108" s="13"/>
      <c r="W108" s="13"/>
      <c r="X108" s="13"/>
      <c r="Y108" s="13"/>
      <c r="Z108" s="13"/>
      <c r="AA108" s="13"/>
      <c r="AB108" s="13"/>
      <c r="AC108" s="206"/>
      <c r="AD108" s="14"/>
      <c r="AE108" s="12"/>
      <c r="AF108" s="13"/>
      <c r="AG108" s="13"/>
      <c r="AH108" s="13"/>
      <c r="AI108" s="13"/>
      <c r="AJ108" s="13"/>
      <c r="AK108" s="15"/>
      <c r="AL108" s="113"/>
      <c r="AM108" s="14"/>
      <c r="AN108" s="113"/>
      <c r="AO108" s="14"/>
      <c r="AP108" s="105"/>
      <c r="AQ108" s="109"/>
    </row>
    <row r="109" spans="3:43" x14ac:dyDescent="0.25">
      <c r="C109" s="12"/>
      <c r="D109" s="13"/>
      <c r="E109" s="13"/>
      <c r="F109" s="13"/>
      <c r="G109" s="13"/>
      <c r="H109" s="13"/>
      <c r="I109" s="13"/>
      <c r="J109" s="13"/>
      <c r="K109" s="13"/>
      <c r="L109" s="13"/>
      <c r="M109" s="13"/>
      <c r="N109" s="13"/>
      <c r="O109" s="13"/>
      <c r="P109" s="13"/>
      <c r="Q109" s="13"/>
      <c r="R109" s="13"/>
      <c r="S109" s="206"/>
      <c r="T109" s="14"/>
      <c r="U109" s="13"/>
      <c r="V109" s="13"/>
      <c r="W109" s="13"/>
      <c r="X109" s="13"/>
      <c r="Y109" s="13"/>
      <c r="Z109" s="13"/>
      <c r="AA109" s="13"/>
      <c r="AB109" s="13"/>
      <c r="AC109" s="206"/>
      <c r="AD109" s="14"/>
      <c r="AE109" s="12"/>
      <c r="AF109" s="13"/>
      <c r="AG109" s="13"/>
      <c r="AH109" s="13"/>
      <c r="AI109" s="13"/>
      <c r="AJ109" s="13"/>
      <c r="AK109" s="15"/>
      <c r="AL109" s="113"/>
      <c r="AM109" s="14"/>
      <c r="AN109" s="113"/>
      <c r="AO109" s="14"/>
      <c r="AP109" s="105"/>
      <c r="AQ109" s="109"/>
    </row>
    <row r="110" spans="3:43" x14ac:dyDescent="0.25">
      <c r="C110" s="12"/>
      <c r="D110" s="13"/>
      <c r="E110" s="13"/>
      <c r="F110" s="13"/>
      <c r="G110" s="13"/>
      <c r="H110" s="13"/>
      <c r="I110" s="13"/>
      <c r="J110" s="13"/>
      <c r="K110" s="13"/>
      <c r="L110" s="13"/>
      <c r="M110" s="13"/>
      <c r="N110" s="13"/>
      <c r="O110" s="13"/>
      <c r="P110" s="13"/>
      <c r="Q110" s="13"/>
      <c r="R110" s="13"/>
      <c r="S110" s="206"/>
      <c r="T110" s="14"/>
      <c r="U110" s="13"/>
      <c r="V110" s="13"/>
      <c r="W110" s="13"/>
      <c r="X110" s="13"/>
      <c r="Y110" s="13"/>
      <c r="Z110" s="13"/>
      <c r="AA110" s="13"/>
      <c r="AB110" s="13"/>
      <c r="AC110" s="206"/>
      <c r="AD110" s="14"/>
      <c r="AE110" s="12"/>
      <c r="AF110" s="13"/>
      <c r="AG110" s="13"/>
      <c r="AH110" s="13"/>
      <c r="AI110" s="13"/>
      <c r="AJ110" s="13"/>
      <c r="AK110" s="15"/>
      <c r="AL110" s="113"/>
      <c r="AM110" s="14"/>
      <c r="AN110" s="113"/>
      <c r="AO110" s="14"/>
      <c r="AP110" s="105"/>
      <c r="AQ110" s="109"/>
    </row>
    <row r="111" spans="3:43" x14ac:dyDescent="0.25">
      <c r="C111" s="12"/>
      <c r="D111" s="13"/>
      <c r="E111" s="13"/>
      <c r="F111" s="13"/>
      <c r="G111" s="13"/>
      <c r="H111" s="13"/>
      <c r="I111" s="13"/>
      <c r="J111" s="13"/>
      <c r="K111" s="13"/>
      <c r="L111" s="13"/>
      <c r="M111" s="13"/>
      <c r="N111" s="13"/>
      <c r="O111" s="13"/>
      <c r="P111" s="13"/>
      <c r="Q111" s="13"/>
      <c r="R111" s="13"/>
      <c r="S111" s="206"/>
      <c r="T111" s="14"/>
      <c r="U111" s="13"/>
      <c r="V111" s="13"/>
      <c r="W111" s="13"/>
      <c r="X111" s="13"/>
      <c r="Y111" s="13"/>
      <c r="Z111" s="13"/>
      <c r="AA111" s="13"/>
      <c r="AB111" s="13"/>
      <c r="AC111" s="206"/>
      <c r="AD111" s="14"/>
      <c r="AE111" s="12"/>
      <c r="AF111" s="13"/>
      <c r="AG111" s="13"/>
      <c r="AH111" s="13"/>
      <c r="AI111" s="13"/>
      <c r="AJ111" s="13"/>
      <c r="AK111" s="15"/>
      <c r="AL111" s="113"/>
      <c r="AM111" s="14"/>
      <c r="AN111" s="113"/>
      <c r="AO111" s="14"/>
      <c r="AP111" s="105"/>
      <c r="AQ111" s="109"/>
    </row>
    <row r="112" spans="3:43" x14ac:dyDescent="0.25">
      <c r="C112" s="12"/>
      <c r="D112" s="13"/>
      <c r="E112" s="13"/>
      <c r="F112" s="13"/>
      <c r="G112" s="13"/>
      <c r="H112" s="13"/>
      <c r="I112" s="13"/>
      <c r="J112" s="13"/>
      <c r="K112" s="13"/>
      <c r="L112" s="13"/>
      <c r="M112" s="13"/>
      <c r="N112" s="13"/>
      <c r="O112" s="13"/>
      <c r="P112" s="13"/>
      <c r="Q112" s="13"/>
      <c r="R112" s="13"/>
      <c r="S112" s="206"/>
      <c r="T112" s="14"/>
      <c r="U112" s="13"/>
      <c r="V112" s="13"/>
      <c r="W112" s="13"/>
      <c r="X112" s="13"/>
      <c r="Y112" s="13"/>
      <c r="Z112" s="13"/>
      <c r="AA112" s="13"/>
      <c r="AB112" s="13"/>
      <c r="AC112" s="206"/>
      <c r="AD112" s="14"/>
      <c r="AE112" s="12"/>
      <c r="AF112" s="13"/>
      <c r="AG112" s="13"/>
      <c r="AH112" s="13"/>
      <c r="AI112" s="13"/>
      <c r="AJ112" s="13"/>
      <c r="AK112" s="15"/>
      <c r="AL112" s="113"/>
      <c r="AM112" s="14"/>
      <c r="AN112" s="113"/>
      <c r="AO112" s="14"/>
      <c r="AP112" s="105"/>
      <c r="AQ112" s="109"/>
    </row>
    <row r="113" spans="3:43" x14ac:dyDescent="0.25">
      <c r="C113" s="12"/>
      <c r="D113" s="13"/>
      <c r="E113" s="13"/>
      <c r="F113" s="13"/>
      <c r="G113" s="13"/>
      <c r="H113" s="13"/>
      <c r="I113" s="13"/>
      <c r="J113" s="13"/>
      <c r="K113" s="13"/>
      <c r="L113" s="13"/>
      <c r="M113" s="13"/>
      <c r="N113" s="13"/>
      <c r="O113" s="13"/>
      <c r="P113" s="13"/>
      <c r="Q113" s="13"/>
      <c r="R113" s="13"/>
      <c r="S113" s="206"/>
      <c r="T113" s="14"/>
      <c r="U113" s="13"/>
      <c r="V113" s="13"/>
      <c r="W113" s="13"/>
      <c r="X113" s="13"/>
      <c r="Y113" s="13"/>
      <c r="Z113" s="13"/>
      <c r="AA113" s="13"/>
      <c r="AB113" s="13"/>
      <c r="AC113" s="206"/>
      <c r="AD113" s="14"/>
      <c r="AE113" s="12"/>
      <c r="AF113" s="13"/>
      <c r="AG113" s="13"/>
      <c r="AH113" s="13"/>
      <c r="AI113" s="13"/>
      <c r="AJ113" s="13"/>
      <c r="AK113" s="15"/>
      <c r="AL113" s="113"/>
      <c r="AM113" s="14"/>
      <c r="AN113" s="113"/>
      <c r="AO113" s="14"/>
      <c r="AP113" s="105"/>
      <c r="AQ113" s="109"/>
    </row>
    <row r="114" spans="3:43" x14ac:dyDescent="0.25">
      <c r="C114" s="12"/>
      <c r="D114" s="13"/>
      <c r="E114" s="13"/>
      <c r="F114" s="13"/>
      <c r="G114" s="13"/>
      <c r="H114" s="13"/>
      <c r="I114" s="13"/>
      <c r="J114" s="13"/>
      <c r="K114" s="13"/>
      <c r="L114" s="13"/>
      <c r="M114" s="13"/>
      <c r="N114" s="13"/>
      <c r="O114" s="13"/>
      <c r="P114" s="13"/>
      <c r="Q114" s="13"/>
      <c r="R114" s="13"/>
      <c r="S114" s="206"/>
      <c r="T114" s="14"/>
      <c r="U114" s="13"/>
      <c r="V114" s="13"/>
      <c r="W114" s="13"/>
      <c r="X114" s="13"/>
      <c r="Y114" s="13"/>
      <c r="Z114" s="13"/>
      <c r="AA114" s="13"/>
      <c r="AB114" s="13"/>
      <c r="AC114" s="206"/>
      <c r="AD114" s="14"/>
      <c r="AE114" s="12"/>
      <c r="AF114" s="13"/>
      <c r="AG114" s="13"/>
      <c r="AH114" s="13"/>
      <c r="AI114" s="13"/>
      <c r="AJ114" s="13"/>
      <c r="AK114" s="15"/>
      <c r="AL114" s="113"/>
      <c r="AM114" s="14"/>
      <c r="AN114" s="113"/>
      <c r="AO114" s="14"/>
      <c r="AP114" s="105"/>
      <c r="AQ114" s="109"/>
    </row>
    <row r="115" spans="3:43" x14ac:dyDescent="0.25">
      <c r="C115" s="12"/>
      <c r="D115" s="13"/>
      <c r="E115" s="13"/>
      <c r="F115" s="13"/>
      <c r="G115" s="13"/>
      <c r="H115" s="13"/>
      <c r="I115" s="13"/>
      <c r="J115" s="13"/>
      <c r="K115" s="13"/>
      <c r="L115" s="13"/>
      <c r="M115" s="13"/>
      <c r="N115" s="13"/>
      <c r="O115" s="13"/>
      <c r="P115" s="13"/>
      <c r="Q115" s="13"/>
      <c r="R115" s="13"/>
      <c r="S115" s="206"/>
      <c r="T115" s="14"/>
      <c r="U115" s="13"/>
      <c r="V115" s="13"/>
      <c r="W115" s="13"/>
      <c r="X115" s="13"/>
      <c r="Y115" s="13"/>
      <c r="Z115" s="13"/>
      <c r="AA115" s="13"/>
      <c r="AB115" s="13"/>
      <c r="AC115" s="206"/>
      <c r="AD115" s="14"/>
      <c r="AE115" s="12"/>
      <c r="AF115" s="13"/>
      <c r="AG115" s="13"/>
      <c r="AH115" s="13"/>
      <c r="AI115" s="13"/>
      <c r="AJ115" s="13"/>
      <c r="AK115" s="15"/>
      <c r="AL115" s="113"/>
      <c r="AM115" s="14"/>
      <c r="AN115" s="113"/>
      <c r="AO115" s="14"/>
      <c r="AP115" s="105"/>
      <c r="AQ115" s="109"/>
    </row>
    <row r="116" spans="3:43" x14ac:dyDescent="0.25">
      <c r="C116" s="12"/>
      <c r="D116" s="13"/>
      <c r="E116" s="13"/>
      <c r="F116" s="13"/>
      <c r="G116" s="13"/>
      <c r="H116" s="13"/>
      <c r="I116" s="13"/>
      <c r="J116" s="13"/>
      <c r="K116" s="13"/>
      <c r="L116" s="13"/>
      <c r="M116" s="13"/>
      <c r="N116" s="13"/>
      <c r="O116" s="13"/>
      <c r="P116" s="13"/>
      <c r="Q116" s="13"/>
      <c r="R116" s="13"/>
      <c r="S116" s="206"/>
      <c r="T116" s="14"/>
      <c r="U116" s="13"/>
      <c r="V116" s="13"/>
      <c r="W116" s="13"/>
      <c r="X116" s="13"/>
      <c r="Y116" s="13"/>
      <c r="Z116" s="13"/>
      <c r="AA116" s="13"/>
      <c r="AB116" s="13"/>
      <c r="AC116" s="206"/>
      <c r="AD116" s="14"/>
      <c r="AE116" s="12"/>
      <c r="AF116" s="13"/>
      <c r="AG116" s="13"/>
      <c r="AH116" s="13"/>
      <c r="AI116" s="13"/>
      <c r="AJ116" s="13"/>
      <c r="AK116" s="15"/>
      <c r="AL116" s="113"/>
      <c r="AM116" s="14"/>
      <c r="AN116" s="113"/>
      <c r="AO116" s="14"/>
      <c r="AP116" s="105"/>
      <c r="AQ116" s="109"/>
    </row>
    <row r="117" spans="3:43" x14ac:dyDescent="0.25">
      <c r="AL117" s="113"/>
      <c r="AM117" s="14"/>
      <c r="AN117" s="113"/>
      <c r="AO117" s="14"/>
      <c r="AP117" s="105"/>
      <c r="AQ117" s="109"/>
    </row>
    <row r="118" spans="3:43" x14ac:dyDescent="0.25">
      <c r="AL118" s="113"/>
      <c r="AM118" s="14"/>
      <c r="AN118" s="113"/>
      <c r="AO118" s="14"/>
      <c r="AP118" s="105"/>
      <c r="AQ118" s="109"/>
    </row>
    <row r="119" spans="3:43" x14ac:dyDescent="0.25">
      <c r="AL119" s="113"/>
      <c r="AM119" s="14"/>
      <c r="AN119" s="113"/>
      <c r="AO119" s="14"/>
      <c r="AP119" s="105"/>
      <c r="AQ119" s="109"/>
    </row>
    <row r="120" spans="3:43" x14ac:dyDescent="0.25">
      <c r="AL120" s="113"/>
      <c r="AM120" s="14"/>
      <c r="AN120" s="113"/>
      <c r="AO120" s="14"/>
      <c r="AP120" s="105"/>
      <c r="AQ120" s="109"/>
    </row>
    <row r="121" spans="3:43" x14ac:dyDescent="0.25">
      <c r="AL121" s="113"/>
      <c r="AM121" s="14"/>
      <c r="AN121" s="113"/>
      <c r="AO121" s="14"/>
      <c r="AP121" s="105"/>
      <c r="AQ121" s="109"/>
    </row>
    <row r="122" spans="3:43" x14ac:dyDescent="0.25">
      <c r="AL122" s="113"/>
      <c r="AM122" s="14"/>
      <c r="AN122" s="113"/>
      <c r="AO122" s="14"/>
      <c r="AP122" s="105"/>
      <c r="AQ122" s="109"/>
    </row>
    <row r="123" spans="3:43" x14ac:dyDescent="0.25">
      <c r="AL123" s="113"/>
      <c r="AM123" s="14"/>
      <c r="AN123" s="113"/>
      <c r="AO123" s="14"/>
      <c r="AP123" s="105"/>
      <c r="AQ123" s="109"/>
    </row>
    <row r="124" spans="3:43" x14ac:dyDescent="0.25">
      <c r="AL124" s="113"/>
      <c r="AM124" s="14"/>
      <c r="AN124" s="113"/>
      <c r="AO124" s="14"/>
      <c r="AP124" s="105"/>
      <c r="AQ124" s="109"/>
    </row>
    <row r="125" spans="3:43" x14ac:dyDescent="0.25">
      <c r="AL125" s="113"/>
      <c r="AM125" s="14"/>
      <c r="AN125" s="113"/>
      <c r="AO125" s="14"/>
      <c r="AP125" s="105"/>
      <c r="AQ125" s="109"/>
    </row>
    <row r="126" spans="3:43" x14ac:dyDescent="0.25">
      <c r="AL126" s="113"/>
      <c r="AM126" s="14"/>
      <c r="AN126" s="113"/>
      <c r="AO126" s="14"/>
      <c r="AP126" s="105"/>
      <c r="AQ126" s="109"/>
    </row>
    <row r="127" spans="3:43" x14ac:dyDescent="0.25">
      <c r="AL127" s="113"/>
      <c r="AM127" s="14"/>
      <c r="AN127" s="113"/>
      <c r="AO127" s="14"/>
      <c r="AP127" s="105"/>
      <c r="AQ127" s="109"/>
    </row>
    <row r="128" spans="3:43" x14ac:dyDescent="0.25">
      <c r="AL128" s="113"/>
      <c r="AM128" s="14"/>
      <c r="AN128" s="113"/>
      <c r="AO128" s="14"/>
      <c r="AP128" s="105"/>
      <c r="AQ128" s="109"/>
    </row>
    <row r="129" spans="38:43" x14ac:dyDescent="0.25">
      <c r="AL129" s="113"/>
      <c r="AM129" s="14"/>
      <c r="AN129" s="113"/>
      <c r="AO129" s="14"/>
      <c r="AP129" s="105"/>
      <c r="AQ129" s="109"/>
    </row>
    <row r="130" spans="38:43" x14ac:dyDescent="0.25">
      <c r="AL130" s="111"/>
      <c r="AM130" s="112"/>
      <c r="AN130" s="123"/>
      <c r="AO130" s="124"/>
      <c r="AP130" s="110"/>
      <c r="AQ130" s="112"/>
    </row>
    <row r="131" spans="38:43" x14ac:dyDescent="0.25">
      <c r="AN131" s="125"/>
      <c r="AO131" s="126"/>
    </row>
    <row r="132" spans="38:43" x14ac:dyDescent="0.25">
      <c r="AN132" s="125"/>
      <c r="AO132" s="126"/>
    </row>
    <row r="133" spans="38:43" x14ac:dyDescent="0.25">
      <c r="AN133" s="125"/>
      <c r="AO133" s="126"/>
    </row>
    <row r="134" spans="38:43" x14ac:dyDescent="0.25">
      <c r="AN134" s="125"/>
      <c r="AO134" s="126"/>
    </row>
    <row r="135" spans="38:43" x14ac:dyDescent="0.25">
      <c r="AN135" s="125"/>
      <c r="AO135" s="126"/>
    </row>
    <row r="136" spans="38:43" x14ac:dyDescent="0.25">
      <c r="AN136" s="125"/>
      <c r="AO136" s="126"/>
    </row>
    <row r="137" spans="38:43" x14ac:dyDescent="0.25">
      <c r="AN137" s="125"/>
      <c r="AO137" s="126"/>
    </row>
    <row r="138" spans="38:43" x14ac:dyDescent="0.25">
      <c r="AN138" s="125"/>
      <c r="AO138" s="126"/>
    </row>
    <row r="139" spans="38:43" x14ac:dyDescent="0.25">
      <c r="AN139" s="125"/>
      <c r="AO139" s="126"/>
    </row>
    <row r="140" spans="38:43" x14ac:dyDescent="0.25">
      <c r="AN140" s="125"/>
      <c r="AO140" s="126"/>
    </row>
    <row r="141" spans="38:43" x14ac:dyDescent="0.25">
      <c r="AN141" s="125"/>
      <c r="AO141" s="126"/>
    </row>
    <row r="142" spans="38:43" x14ac:dyDescent="0.25">
      <c r="AN142" s="125"/>
      <c r="AO142" s="126"/>
    </row>
    <row r="143" spans="38:43" x14ac:dyDescent="0.25">
      <c r="AN143" s="125"/>
      <c r="AO143" s="126"/>
    </row>
    <row r="144" spans="38:43" x14ac:dyDescent="0.25">
      <c r="AN144" s="125"/>
      <c r="AO144" s="126"/>
    </row>
    <row r="145" spans="40:41" x14ac:dyDescent="0.25">
      <c r="AN145" s="125"/>
      <c r="AO145" s="126"/>
    </row>
    <row r="146" spans="40:41" x14ac:dyDescent="0.25">
      <c r="AN146" s="125"/>
      <c r="AO146" s="126"/>
    </row>
    <row r="147" spans="40:41" x14ac:dyDescent="0.25">
      <c r="AN147" s="125"/>
      <c r="AO147" s="126"/>
    </row>
    <row r="148" spans="40:41" x14ac:dyDescent="0.25">
      <c r="AN148" s="125"/>
      <c r="AO148" s="126"/>
    </row>
    <row r="149" spans="40:41" x14ac:dyDescent="0.25">
      <c r="AN149" s="125"/>
      <c r="AO149" s="126"/>
    </row>
    <row r="150" spans="40:41" x14ac:dyDescent="0.25">
      <c r="AN150" s="125"/>
      <c r="AO150" s="126"/>
    </row>
    <row r="151" spans="40:41" x14ac:dyDescent="0.25">
      <c r="AN151" s="125"/>
      <c r="AO151" s="126"/>
    </row>
    <row r="152" spans="40:41" x14ac:dyDescent="0.25">
      <c r="AN152" s="125"/>
      <c r="AO152" s="126"/>
    </row>
    <row r="153" spans="40:41" x14ac:dyDescent="0.25">
      <c r="AN153" s="125"/>
      <c r="AO153" s="126"/>
    </row>
    <row r="154" spans="40:41" x14ac:dyDescent="0.25">
      <c r="AN154" s="125"/>
      <c r="AO154" s="126"/>
    </row>
    <row r="155" spans="40:41" x14ac:dyDescent="0.25">
      <c r="AN155" s="125"/>
      <c r="AO155" s="126"/>
    </row>
    <row r="156" spans="40:41" x14ac:dyDescent="0.25">
      <c r="AN156" s="125"/>
      <c r="AO156" s="126"/>
    </row>
    <row r="157" spans="40:41" x14ac:dyDescent="0.25">
      <c r="AN157" s="125"/>
      <c r="AO157" s="126"/>
    </row>
    <row r="158" spans="40:41" x14ac:dyDescent="0.25">
      <c r="AN158" s="125"/>
      <c r="AO158" s="126"/>
    </row>
    <row r="159" spans="40:41" x14ac:dyDescent="0.25">
      <c r="AN159" s="125"/>
      <c r="AO159" s="126"/>
    </row>
    <row r="160" spans="40:41" x14ac:dyDescent="0.25">
      <c r="AN160" s="125"/>
      <c r="AO160" s="126"/>
    </row>
    <row r="161" spans="40:41" x14ac:dyDescent="0.25">
      <c r="AN161" s="125"/>
      <c r="AO161" s="126"/>
    </row>
    <row r="162" spans="40:41" x14ac:dyDescent="0.25">
      <c r="AN162" s="125"/>
      <c r="AO162" s="126"/>
    </row>
    <row r="163" spans="40:41" x14ac:dyDescent="0.25">
      <c r="AN163" s="125"/>
      <c r="AO163" s="126"/>
    </row>
    <row r="164" spans="40:41" x14ac:dyDescent="0.25">
      <c r="AN164" s="125"/>
      <c r="AO164" s="126"/>
    </row>
    <row r="165" spans="40:41" x14ac:dyDescent="0.25">
      <c r="AN165" s="125"/>
      <c r="AO165" s="126"/>
    </row>
    <row r="166" spans="40:41" x14ac:dyDescent="0.25">
      <c r="AN166" s="125"/>
      <c r="AO166" s="126"/>
    </row>
    <row r="167" spans="40:41" x14ac:dyDescent="0.25">
      <c r="AN167" s="125"/>
      <c r="AO167" s="126"/>
    </row>
    <row r="168" spans="40:41" x14ac:dyDescent="0.25">
      <c r="AN168" s="125"/>
      <c r="AO168" s="126"/>
    </row>
    <row r="169" spans="40:41" x14ac:dyDescent="0.25">
      <c r="AN169" s="125"/>
      <c r="AO169" s="126"/>
    </row>
    <row r="170" spans="40:41" x14ac:dyDescent="0.25">
      <c r="AN170" s="125"/>
      <c r="AO170" s="126"/>
    </row>
    <row r="171" spans="40:41" x14ac:dyDescent="0.25">
      <c r="AN171" s="125"/>
      <c r="AO171" s="126"/>
    </row>
    <row r="172" spans="40:41" x14ac:dyDescent="0.25">
      <c r="AN172" s="125"/>
      <c r="AO172" s="126"/>
    </row>
    <row r="173" spans="40:41" x14ac:dyDescent="0.25">
      <c r="AN173" s="125"/>
      <c r="AO173" s="126"/>
    </row>
    <row r="174" spans="40:41" x14ac:dyDescent="0.25">
      <c r="AN174" s="125"/>
      <c r="AO174" s="126"/>
    </row>
    <row r="175" spans="40:41" x14ac:dyDescent="0.25">
      <c r="AN175" s="125"/>
      <c r="AO175" s="126"/>
    </row>
    <row r="176" spans="40:41" x14ac:dyDescent="0.25">
      <c r="AN176" s="125"/>
      <c r="AO176" s="126"/>
    </row>
    <row r="177" spans="40:41" x14ac:dyDescent="0.25">
      <c r="AN177" s="125"/>
      <c r="AO177" s="126"/>
    </row>
    <row r="178" spans="40:41" x14ac:dyDescent="0.25">
      <c r="AN178" s="125"/>
      <c r="AO178" s="126"/>
    </row>
    <row r="179" spans="40:41" x14ac:dyDescent="0.25">
      <c r="AN179" s="125"/>
      <c r="AO179" s="126"/>
    </row>
    <row r="180" spans="40:41" x14ac:dyDescent="0.25">
      <c r="AN180" s="125"/>
      <c r="AO180" s="126"/>
    </row>
    <row r="181" spans="40:41" x14ac:dyDescent="0.25">
      <c r="AN181" s="125"/>
      <c r="AO181" s="126"/>
    </row>
    <row r="182" spans="40:41" x14ac:dyDescent="0.25">
      <c r="AN182" s="125"/>
      <c r="AO182" s="126"/>
    </row>
    <row r="183" spans="40:41" x14ac:dyDescent="0.25">
      <c r="AN183" s="125"/>
      <c r="AO183" s="126"/>
    </row>
    <row r="184" spans="40:41" x14ac:dyDescent="0.25">
      <c r="AN184" s="125"/>
      <c r="AO184" s="126"/>
    </row>
    <row r="185" spans="40:41" x14ac:dyDescent="0.25">
      <c r="AN185" s="125"/>
      <c r="AO185" s="126"/>
    </row>
    <row r="186" spans="40:41" x14ac:dyDescent="0.25">
      <c r="AN186" s="125"/>
      <c r="AO186" s="126"/>
    </row>
  </sheetData>
  <mergeCells count="7">
    <mergeCell ref="AL1:AO1"/>
    <mergeCell ref="C1:G1"/>
    <mergeCell ref="H1:K1"/>
    <mergeCell ref="L1:T1"/>
    <mergeCell ref="U1:V1"/>
    <mergeCell ref="AE1:AK1"/>
    <mergeCell ref="W1:AD1"/>
  </mergeCells>
  <hyperlinks>
    <hyperlink ref="A1" location="Contents!A1" display="CONTENTS"/>
    <hyperlink ref="B4" r:id="rId1"/>
    <hyperlink ref="B5" r:id="rId2"/>
    <hyperlink ref="B8" r:id="rId3"/>
    <hyperlink ref="A2" r:id="rId4"/>
    <hyperlink ref="B9" r:id="rId5"/>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86"/>
  <sheetViews>
    <sheetView workbookViewId="0">
      <pane xSplit="2" ySplit="2" topLeftCell="AI3" activePane="bottomRight" state="frozen"/>
      <selection pane="topRight" activeCell="C1" sqref="C1"/>
      <selection pane="bottomLeft" activeCell="A3" sqref="A3"/>
      <selection pane="bottomRight"/>
    </sheetView>
  </sheetViews>
  <sheetFormatPr defaultRowHeight="15" x14ac:dyDescent="0.25"/>
  <cols>
    <col min="1" max="1" width="27.28515625" style="2" customWidth="1"/>
    <col min="2" max="2" width="23.85546875" style="2" customWidth="1"/>
    <col min="3" max="3" width="11.85546875" customWidth="1"/>
    <col min="4" max="4" width="10.28515625" customWidth="1"/>
    <col min="5" max="5" width="25" customWidth="1"/>
    <col min="9" max="9" width="12.28515625" customWidth="1"/>
    <col min="10" max="11" width="12.7109375" customWidth="1"/>
    <col min="12" max="12" width="11.5703125" customWidth="1"/>
    <col min="13" max="13" width="13.140625" customWidth="1"/>
    <col min="16" max="16" width="15.5703125" customWidth="1"/>
    <col min="17" max="17" width="11.85546875" customWidth="1"/>
    <col min="19" max="19" width="11.42578125" customWidth="1"/>
    <col min="20" max="20" width="28" style="2" customWidth="1"/>
    <col min="21" max="22" width="12.7109375" customWidth="1"/>
    <col min="23" max="23" width="11.5703125" customWidth="1"/>
    <col min="24" max="24" width="13.140625" customWidth="1"/>
    <col min="27" max="27" width="15.5703125" customWidth="1"/>
    <col min="28" max="28" width="11.85546875" customWidth="1"/>
    <col min="29" max="29" width="9.140625" style="53"/>
    <col min="30" max="30" width="10.85546875" style="126" customWidth="1"/>
    <col min="31" max="31" width="12.42578125" customWidth="1"/>
    <col min="33" max="33" width="11.42578125" customWidth="1"/>
    <col min="34" max="34" width="17" customWidth="1"/>
    <col min="35" max="35" width="11.42578125" customWidth="1"/>
    <col min="36" max="36" width="13.140625" customWidth="1"/>
    <col min="37" max="37" width="14.7109375" customWidth="1"/>
    <col min="38" max="38" width="10.140625" customWidth="1"/>
    <col min="39" max="39" width="8.85546875" style="2" customWidth="1"/>
    <col min="40" max="40" width="10.85546875" style="2" customWidth="1"/>
    <col min="41" max="41" width="10" style="2" customWidth="1"/>
    <col min="42" max="42" width="14" style="102" customWidth="1"/>
    <col min="43" max="43" width="15.7109375" style="2" customWidth="1"/>
    <col min="44" max="44" width="16" customWidth="1"/>
  </cols>
  <sheetData>
    <row r="1" spans="1:43" s="1" customFormat="1" ht="20.25" thickBot="1" x14ac:dyDescent="0.35">
      <c r="A1" s="39" t="s">
        <v>0</v>
      </c>
      <c r="B1" s="67" t="s">
        <v>101</v>
      </c>
      <c r="C1" s="664" t="s">
        <v>2</v>
      </c>
      <c r="D1" s="664"/>
      <c r="E1" s="664"/>
      <c r="F1" s="664"/>
      <c r="G1" s="665"/>
      <c r="H1" s="666" t="s">
        <v>3</v>
      </c>
      <c r="I1" s="664"/>
      <c r="J1" s="664"/>
      <c r="K1" s="665"/>
      <c r="L1" s="662" t="s">
        <v>4</v>
      </c>
      <c r="M1" s="663"/>
      <c r="N1" s="663"/>
      <c r="O1" s="663"/>
      <c r="P1" s="663"/>
      <c r="Q1" s="663"/>
      <c r="R1" s="663"/>
      <c r="S1" s="663"/>
      <c r="T1" s="680"/>
      <c r="U1" s="662" t="s">
        <v>70</v>
      </c>
      <c r="V1" s="665"/>
      <c r="W1" s="662" t="s">
        <v>68</v>
      </c>
      <c r="X1" s="663"/>
      <c r="Y1" s="663"/>
      <c r="Z1" s="663"/>
      <c r="AA1" s="663"/>
      <c r="AB1" s="663"/>
      <c r="AC1" s="663"/>
      <c r="AD1" s="680"/>
      <c r="AE1" s="663" t="s">
        <v>5</v>
      </c>
      <c r="AF1" s="663"/>
      <c r="AG1" s="663"/>
      <c r="AH1" s="663"/>
      <c r="AI1" s="663"/>
      <c r="AJ1" s="663"/>
      <c r="AK1" s="681"/>
      <c r="AL1" s="677" t="s">
        <v>71</v>
      </c>
      <c r="AM1" s="678"/>
      <c r="AN1" s="678"/>
      <c r="AO1" s="679"/>
      <c r="AP1" s="100" t="s">
        <v>103</v>
      </c>
      <c r="AQ1" s="82" t="s">
        <v>94</v>
      </c>
    </row>
    <row r="2" spans="1:43" ht="62.25" customHeight="1" thickTop="1" thickBot="1" x14ac:dyDescent="0.3">
      <c r="A2" s="337" t="s">
        <v>130</v>
      </c>
      <c r="B2" s="92"/>
      <c r="C2" s="93" t="s">
        <v>6</v>
      </c>
      <c r="D2" s="93" t="s">
        <v>7</v>
      </c>
      <c r="E2" s="94" t="s">
        <v>8</v>
      </c>
      <c r="F2" s="95" t="s">
        <v>9</v>
      </c>
      <c r="G2" s="96" t="s">
        <v>10</v>
      </c>
      <c r="H2" s="93" t="s">
        <v>11</v>
      </c>
      <c r="I2" s="93" t="s">
        <v>12</v>
      </c>
      <c r="J2" s="94" t="s">
        <v>60</v>
      </c>
      <c r="K2" s="97" t="s">
        <v>69</v>
      </c>
      <c r="L2" s="93" t="s">
        <v>13</v>
      </c>
      <c r="M2" s="93" t="s">
        <v>14</v>
      </c>
      <c r="N2" s="93" t="s">
        <v>15</v>
      </c>
      <c r="O2" s="94" t="s">
        <v>16</v>
      </c>
      <c r="P2" s="93" t="s">
        <v>17</v>
      </c>
      <c r="Q2" s="93" t="s">
        <v>18</v>
      </c>
      <c r="R2" s="93" t="s">
        <v>19</v>
      </c>
      <c r="S2" s="93" t="s">
        <v>155</v>
      </c>
      <c r="T2" s="98" t="s">
        <v>20</v>
      </c>
      <c r="U2" s="94" t="s">
        <v>60</v>
      </c>
      <c r="V2" s="97" t="s">
        <v>69</v>
      </c>
      <c r="W2" s="93" t="s">
        <v>13</v>
      </c>
      <c r="X2" s="93" t="s">
        <v>14</v>
      </c>
      <c r="Y2" s="93" t="s">
        <v>15</v>
      </c>
      <c r="Z2" s="94" t="s">
        <v>16</v>
      </c>
      <c r="AA2" s="93" t="s">
        <v>17</v>
      </c>
      <c r="AB2" s="93" t="s">
        <v>18</v>
      </c>
      <c r="AC2" s="93" t="s">
        <v>19</v>
      </c>
      <c r="AD2" s="98" t="s">
        <v>155</v>
      </c>
      <c r="AE2" s="88" t="s">
        <v>21</v>
      </c>
      <c r="AF2" s="88" t="s">
        <v>22</v>
      </c>
      <c r="AG2" s="89" t="s">
        <v>23</v>
      </c>
      <c r="AH2" s="88" t="s">
        <v>24</v>
      </c>
      <c r="AI2" s="88" t="s">
        <v>25</v>
      </c>
      <c r="AJ2" s="88" t="s">
        <v>26</v>
      </c>
      <c r="AK2" s="90" t="s">
        <v>27</v>
      </c>
      <c r="AL2" s="114" t="s">
        <v>105</v>
      </c>
      <c r="AM2" s="99" t="s">
        <v>106</v>
      </c>
      <c r="AN2" s="115" t="s">
        <v>107</v>
      </c>
      <c r="AO2" s="91" t="s">
        <v>108</v>
      </c>
      <c r="AP2" s="101" t="s">
        <v>104</v>
      </c>
      <c r="AQ2" s="91" t="s">
        <v>102</v>
      </c>
    </row>
    <row r="3" spans="1:43" ht="15.75" thickTop="1" x14ac:dyDescent="0.25">
      <c r="A3" s="2" t="str">
        <f>IF(K3=SUM(L3:S3), " ","Error")</f>
        <v xml:space="preserve"> </v>
      </c>
      <c r="B3" s="78" t="s">
        <v>28</v>
      </c>
      <c r="C3" s="3">
        <f t="shared" ref="C3:L3" si="0">SUM(C4:C5)</f>
        <v>3316</v>
      </c>
      <c r="D3" s="3">
        <f t="shared" si="0"/>
        <v>797</v>
      </c>
      <c r="E3" s="3">
        <f t="shared" si="0"/>
        <v>0</v>
      </c>
      <c r="F3" s="3">
        <f t="shared" si="0"/>
        <v>2342</v>
      </c>
      <c r="G3" s="4">
        <f t="shared" si="0"/>
        <v>177</v>
      </c>
      <c r="H3" s="3">
        <f t="shared" si="0"/>
        <v>84</v>
      </c>
      <c r="I3" s="3">
        <f t="shared" si="0"/>
        <v>37</v>
      </c>
      <c r="J3" s="3">
        <f t="shared" si="0"/>
        <v>31</v>
      </c>
      <c r="K3" s="4">
        <f t="shared" si="0"/>
        <v>6</v>
      </c>
      <c r="L3" s="3">
        <f t="shared" si="0"/>
        <v>1</v>
      </c>
      <c r="M3" s="3">
        <f t="shared" ref="M3:S3" si="1">SUM(M4:M5)</f>
        <v>1</v>
      </c>
      <c r="N3" s="3">
        <f t="shared" si="1"/>
        <v>0</v>
      </c>
      <c r="O3" s="3">
        <f t="shared" si="1"/>
        <v>1</v>
      </c>
      <c r="P3" s="3">
        <f t="shared" si="1"/>
        <v>1</v>
      </c>
      <c r="Q3" s="3">
        <f t="shared" si="1"/>
        <v>2</v>
      </c>
      <c r="R3" s="3">
        <f t="shared" si="1"/>
        <v>0</v>
      </c>
      <c r="S3" s="3">
        <f t="shared" si="1"/>
        <v>0</v>
      </c>
      <c r="T3" s="4"/>
      <c r="U3" s="43">
        <f>IF(I3=0,"NA",J3/I3)</f>
        <v>0.83783783783783783</v>
      </c>
      <c r="V3" s="45">
        <f>IF(I3=0,"NA",K3/I3)</f>
        <v>0.16216216216216217</v>
      </c>
      <c r="W3" s="43">
        <f>+IF(L3=0,"NA",L3/I3)</f>
        <v>2.7027027027027029E-2</v>
      </c>
      <c r="X3" s="43">
        <f>+IF(I3=0,"NA",M3/I3)</f>
        <v>2.7027027027027029E-2</v>
      </c>
      <c r="Y3" s="43">
        <f>+IF(I3=0,"NA",N3/I3)</f>
        <v>0</v>
      </c>
      <c r="Z3" s="43">
        <f>+IF(I3=0,"NA",O3/I3)</f>
        <v>2.7027027027027029E-2</v>
      </c>
      <c r="AA3" s="43">
        <f>+IF(I3=0,"NA",P3/I3)</f>
        <v>2.7027027027027029E-2</v>
      </c>
      <c r="AB3" s="43">
        <f>+IF(I3=0,"NA",Q3/I3)</f>
        <v>5.4054054054054057E-2</v>
      </c>
      <c r="AC3" s="297">
        <f>+IF(I3=0,"NA",R3/I3)</f>
        <v>0</v>
      </c>
      <c r="AD3" s="45">
        <f>+IF(I3=0,"NA",S3/I3)</f>
        <v>0</v>
      </c>
      <c r="AE3" s="3">
        <f>IF(C3=0,"NA",(C3/AQ3)*100000)</f>
        <v>1029.4971421829935</v>
      </c>
      <c r="AF3" s="85">
        <f>IF(C3=0,"NA",(H3/C3)*100000)</f>
        <v>2533.1724969843185</v>
      </c>
      <c r="AG3" s="85">
        <f>IF(C3=0,"NA",(C3/AQ3)*100000)</f>
        <v>1029.4971421829935</v>
      </c>
      <c r="AH3" s="85">
        <f>IF(C3=0,"NA",(I3/C3)*100000)</f>
        <v>1115.8021712907118</v>
      </c>
      <c r="AI3" s="85">
        <f>IF(I3=0,"NA",(I3/AQ3)*100000)</f>
        <v>11.487151465853666</v>
      </c>
      <c r="AJ3" s="85">
        <f>IF(C3=0,"NA",(J3/C3)*100000)</f>
        <v>934.8612786489748</v>
      </c>
      <c r="AK3" s="86">
        <f>IF(I3=0,"NA",(J3/AQ3)*100000)</f>
        <v>9.6243701470665854</v>
      </c>
      <c r="AL3" s="119">
        <f>AM3*7</f>
        <v>0.70958904109589038</v>
      </c>
      <c r="AM3" s="120">
        <f>I3/365</f>
        <v>0.10136986301369863</v>
      </c>
      <c r="AN3" s="119">
        <f>AO3*7</f>
        <v>0.59452054794520548</v>
      </c>
      <c r="AO3" s="120">
        <f>J3/365</f>
        <v>8.4931506849315067E-2</v>
      </c>
      <c r="AP3" s="447">
        <f>'Vital Stats'!Q41</f>
        <v>761.07034252473352</v>
      </c>
      <c r="AQ3" s="104">
        <f>'Vital Stats'!P67</f>
        <v>322099</v>
      </c>
    </row>
    <row r="4" spans="1:43" x14ac:dyDescent="0.25">
      <c r="B4" s="144" t="s">
        <v>116</v>
      </c>
      <c r="C4" s="7">
        <f>SUM(D4:G4)</f>
        <v>1458</v>
      </c>
      <c r="D4" s="8">
        <v>298</v>
      </c>
      <c r="E4" s="8" t="s">
        <v>124</v>
      </c>
      <c r="F4" s="8">
        <v>1160</v>
      </c>
      <c r="G4" s="9">
        <v>0</v>
      </c>
      <c r="H4" s="7">
        <v>39</v>
      </c>
      <c r="I4" s="8">
        <v>16</v>
      </c>
      <c r="J4" s="8">
        <v>12</v>
      </c>
      <c r="K4" s="9">
        <v>4</v>
      </c>
      <c r="L4" s="7">
        <v>1</v>
      </c>
      <c r="M4" s="8">
        <v>0</v>
      </c>
      <c r="N4" s="8">
        <v>0</v>
      </c>
      <c r="O4" s="8">
        <v>1</v>
      </c>
      <c r="P4" s="8">
        <v>1</v>
      </c>
      <c r="Q4" s="8">
        <v>1</v>
      </c>
      <c r="R4" s="8">
        <v>0</v>
      </c>
      <c r="S4" s="205">
        <v>0</v>
      </c>
      <c r="T4" s="9"/>
      <c r="U4" s="40">
        <f>IF(I4=0,"NA",J4/I4)</f>
        <v>0.75</v>
      </c>
      <c r="V4" s="41">
        <f>IF(I4=0,"NA",K4/I4)</f>
        <v>0.25</v>
      </c>
      <c r="W4" s="42">
        <f>IF(I4=0,"NA",L4/I4)</f>
        <v>6.25E-2</v>
      </c>
      <c r="X4" s="42">
        <f>IF(I4=0,"NA",M4/I4)</f>
        <v>0</v>
      </c>
      <c r="Y4" s="42">
        <f>IF(I4=0,"NA",N4/I4)</f>
        <v>0</v>
      </c>
      <c r="Z4" s="42">
        <f>IF(I4=0,"NA",O4/I4)</f>
        <v>6.25E-2</v>
      </c>
      <c r="AA4" s="42">
        <f>IF(I4=0,"NA",P4/I4)</f>
        <v>6.25E-2</v>
      </c>
      <c r="AB4" s="42">
        <f>IF(I4=0,"NA",Q4/I4)</f>
        <v>6.25E-2</v>
      </c>
      <c r="AC4" s="298">
        <f>IF(I4=0,"NA",R4/I4)</f>
        <v>0</v>
      </c>
      <c r="AD4" s="44">
        <f>IF(I4=0,"NA",S4/I4)</f>
        <v>0</v>
      </c>
      <c r="AE4" s="7">
        <f>IF(C4=0,"NA",(C4/AQ4)*100000)</f>
        <v>452.65586046526067</v>
      </c>
      <c r="AF4" s="8">
        <f>IF(C4=0,"NA",(H4/C4)*100000)</f>
        <v>2674.8971193415637</v>
      </c>
      <c r="AG4" s="8">
        <f>IF(C4=0,"NA",(C4/AQ4)*100000)</f>
        <v>452.65586046526067</v>
      </c>
      <c r="AH4" s="8">
        <f>IF(C4=0,"NA",(I4/C4)*100000)</f>
        <v>1097.3936899862824</v>
      </c>
      <c r="AI4" s="8">
        <f>IF(I4=0,"NA",(I4/AQ4)*100000)</f>
        <v>4.9674168500988829</v>
      </c>
      <c r="AJ4" s="8">
        <f>IF(C4=0,"NA",(J4/C4)*100000)</f>
        <v>823.04526748971205</v>
      </c>
      <c r="AK4" s="10">
        <f>IF(I4=0,"NA",(J4/AQ4)*100000)</f>
        <v>3.725562637574162</v>
      </c>
      <c r="AL4" s="116">
        <f>AM4*7</f>
        <v>0.61202185792349728</v>
      </c>
      <c r="AM4" s="117">
        <f>I4/_xlfn.DAYS("10 June 2016","10 December 2015")</f>
        <v>8.7431693989071038E-2</v>
      </c>
      <c r="AN4" s="116">
        <f>AO4*7</f>
        <v>0.45901639344262296</v>
      </c>
      <c r="AO4" s="117">
        <f>J4/_xlfn.DAYS("10 June 2016","10 December 2015")</f>
        <v>6.5573770491803282E-2</v>
      </c>
      <c r="AP4" s="448"/>
      <c r="AQ4" s="106">
        <f>'Vital Stats'!P67</f>
        <v>322099</v>
      </c>
    </row>
    <row r="5" spans="1:43" x14ac:dyDescent="0.25">
      <c r="B5" s="145" t="s">
        <v>30</v>
      </c>
      <c r="C5" s="7">
        <f>SUM(D5:G5)</f>
        <v>1858</v>
      </c>
      <c r="D5" s="8">
        <v>499</v>
      </c>
      <c r="E5" s="8" t="s">
        <v>124</v>
      </c>
      <c r="F5" s="8">
        <v>1182</v>
      </c>
      <c r="G5" s="9">
        <v>177</v>
      </c>
      <c r="H5" s="7">
        <v>45</v>
      </c>
      <c r="I5" s="8">
        <v>21</v>
      </c>
      <c r="J5" s="8">
        <v>19</v>
      </c>
      <c r="K5" s="9">
        <v>2</v>
      </c>
      <c r="L5" s="7">
        <v>0</v>
      </c>
      <c r="M5" s="8">
        <v>1</v>
      </c>
      <c r="N5" s="8">
        <v>0</v>
      </c>
      <c r="O5" s="8">
        <v>0</v>
      </c>
      <c r="P5" s="8">
        <v>0</v>
      </c>
      <c r="Q5" s="8">
        <v>1</v>
      </c>
      <c r="R5" s="8">
        <v>0</v>
      </c>
      <c r="S5" s="205">
        <v>0</v>
      </c>
      <c r="T5" s="9"/>
      <c r="U5" s="40">
        <f>IF(I5=0,"NA",J5/I5)</f>
        <v>0.90476190476190477</v>
      </c>
      <c r="V5" s="41">
        <f>IF(I5=0,"NA",K5/I5)</f>
        <v>9.5238095238095233E-2</v>
      </c>
      <c r="W5" s="42">
        <f>IF(I5=0,"NA",L5/I5)</f>
        <v>0</v>
      </c>
      <c r="X5" s="42">
        <f>IF(I5=0,"NA",M5/I5)</f>
        <v>4.7619047619047616E-2</v>
      </c>
      <c r="Y5" s="42">
        <f>IF(I5=0,"NA",N5/I5)</f>
        <v>0</v>
      </c>
      <c r="Z5" s="42">
        <f>IF(I5=0,"NA",O5/I5)</f>
        <v>0</v>
      </c>
      <c r="AA5" s="42">
        <f>IF(I5=0,"NA",P5/I5)</f>
        <v>0</v>
      </c>
      <c r="AB5" s="42">
        <f>IF(I5=0,"NA",Q5/I5)</f>
        <v>4.7619047619047616E-2</v>
      </c>
      <c r="AC5" s="298">
        <f>IF(I5=0,"NA",R5/I5)</f>
        <v>0</v>
      </c>
      <c r="AD5" s="44">
        <f>IF(I5=0,"NA",S5/I5)</f>
        <v>0</v>
      </c>
      <c r="AE5" s="7">
        <f>IF(C5=0,"NA",(C5/AQ5)*100000)</f>
        <v>576.84128171773273</v>
      </c>
      <c r="AF5" s="8">
        <f>IF(C5=0,"NA",(H5/C5)*100000)</f>
        <v>2421.9590958019376</v>
      </c>
      <c r="AG5" s="8">
        <f>IF(C5=0,"NA",(C5/AQ5)*100000)</f>
        <v>576.84128171773273</v>
      </c>
      <c r="AH5" s="8">
        <f>IF(C5=0,"NA",(I5/C5)*100000)</f>
        <v>1130.2475780409043</v>
      </c>
      <c r="AI5" s="8">
        <f>IF(I5=0,"NA",(I5/AQ5)*100000)</f>
        <v>6.5197346157547837</v>
      </c>
      <c r="AJ5" s="8">
        <f>IF(C5=0,"NA",(J5/C5)*100000)</f>
        <v>1022.604951560818</v>
      </c>
      <c r="AK5" s="10">
        <f>IF(I5=0,"NA",(J5/AQ5)*100000)</f>
        <v>5.8988075094924231</v>
      </c>
      <c r="AL5" s="116">
        <f>AM5*7</f>
        <v>0.80327868852459017</v>
      </c>
      <c r="AM5" s="117">
        <f>I5/_xlfn.DAYS("10 December 2016","10 June 2016")</f>
        <v>0.11475409836065574</v>
      </c>
      <c r="AN5" s="116">
        <f>AO5*7</f>
        <v>0.72677595628415304</v>
      </c>
      <c r="AO5" s="117">
        <f>J5/_xlfn.DAYS("10 December 2016","10 June 2016")</f>
        <v>0.10382513661202186</v>
      </c>
      <c r="AP5" s="448"/>
      <c r="AQ5" s="106">
        <f>'Vital Stats'!P67</f>
        <v>322099</v>
      </c>
    </row>
    <row r="6" spans="1:43" x14ac:dyDescent="0.25">
      <c r="B6" s="79"/>
      <c r="C6" s="7"/>
      <c r="D6" s="8"/>
      <c r="E6" s="8"/>
      <c r="F6" s="8"/>
      <c r="G6" s="9"/>
      <c r="H6" s="7"/>
      <c r="I6" s="8"/>
      <c r="J6" s="8"/>
      <c r="K6" s="9"/>
      <c r="L6" s="7"/>
      <c r="M6" s="8"/>
      <c r="N6" s="8"/>
      <c r="O6" s="8"/>
      <c r="P6" s="8"/>
      <c r="Q6" s="8"/>
      <c r="R6" s="8"/>
      <c r="S6" s="205"/>
      <c r="T6" s="9"/>
      <c r="U6" s="40"/>
      <c r="V6" s="41"/>
      <c r="W6" s="7"/>
      <c r="X6" s="8"/>
      <c r="Y6" s="8"/>
      <c r="Z6" s="8"/>
      <c r="AA6" s="8"/>
      <c r="AB6" s="8"/>
      <c r="AC6" s="205"/>
      <c r="AD6" s="9"/>
      <c r="AE6" s="7"/>
      <c r="AF6" s="8"/>
      <c r="AG6" s="8"/>
      <c r="AH6" s="8"/>
      <c r="AI6" s="8"/>
      <c r="AJ6" s="8"/>
      <c r="AK6" s="10"/>
      <c r="AL6" s="116"/>
      <c r="AM6" s="117"/>
      <c r="AN6" s="116"/>
      <c r="AO6" s="117"/>
      <c r="AP6" s="448"/>
      <c r="AQ6" s="107"/>
    </row>
    <row r="7" spans="1:43" x14ac:dyDescent="0.25">
      <c r="A7" s="2" t="str">
        <f>IF(K7=SUM(L7:S7), " ","Error")</f>
        <v xml:space="preserve"> </v>
      </c>
      <c r="B7" s="80" t="s">
        <v>31</v>
      </c>
      <c r="C7" s="3">
        <f t="shared" ref="C7:L7" si="2">SUM(C8:C9)</f>
        <v>3702</v>
      </c>
      <c r="D7" s="3">
        <f t="shared" si="2"/>
        <v>594</v>
      </c>
      <c r="E7" s="3">
        <f t="shared" si="2"/>
        <v>25</v>
      </c>
      <c r="F7" s="3">
        <f t="shared" si="2"/>
        <v>2876</v>
      </c>
      <c r="G7" s="4">
        <f t="shared" si="2"/>
        <v>207</v>
      </c>
      <c r="H7" s="3">
        <f t="shared" si="2"/>
        <v>111</v>
      </c>
      <c r="I7" s="3">
        <f t="shared" si="2"/>
        <v>74</v>
      </c>
      <c r="J7" s="3">
        <f t="shared" si="2"/>
        <v>51</v>
      </c>
      <c r="K7" s="4">
        <f t="shared" si="2"/>
        <v>23</v>
      </c>
      <c r="L7" s="3">
        <f t="shared" si="2"/>
        <v>3</v>
      </c>
      <c r="M7" s="3">
        <f t="shared" ref="M7:S7" si="3">SUM(M8:M9)</f>
        <v>2</v>
      </c>
      <c r="N7" s="3">
        <f t="shared" si="3"/>
        <v>0</v>
      </c>
      <c r="O7" s="3">
        <f t="shared" si="3"/>
        <v>14</v>
      </c>
      <c r="P7" s="3">
        <f t="shared" si="3"/>
        <v>4</v>
      </c>
      <c r="Q7" s="3">
        <f t="shared" si="3"/>
        <v>0</v>
      </c>
      <c r="R7" s="3">
        <f t="shared" si="3"/>
        <v>0</v>
      </c>
      <c r="S7" s="3">
        <f t="shared" si="3"/>
        <v>0</v>
      </c>
      <c r="T7" s="11"/>
      <c r="U7" s="43">
        <f>IF(I7=0,"NA",J7/I7)</f>
        <v>0.68918918918918914</v>
      </c>
      <c r="V7" s="46">
        <f>IF(I7=0,"NA",K7/I7)</f>
        <v>0.3108108108108108</v>
      </c>
      <c r="W7" s="43">
        <f>+IF(L7=0,"NA",L7/I7)</f>
        <v>4.0540540540540543E-2</v>
      </c>
      <c r="X7" s="43">
        <f>+IF(I7=0,"NA",M7/I7)</f>
        <v>2.7027027027027029E-2</v>
      </c>
      <c r="Y7" s="43">
        <f>+IF(I7=0,"NA",N7/I7)</f>
        <v>0</v>
      </c>
      <c r="Z7" s="43">
        <f>+IF(I7=0,"NA",O7/I7)</f>
        <v>0.1891891891891892</v>
      </c>
      <c r="AA7" s="43">
        <f>+IF(I7=0,"NA",P7/I7)</f>
        <v>5.4054054054054057E-2</v>
      </c>
      <c r="AB7" s="43">
        <f>+IF(I7=0,"NA",Q7/I7)</f>
        <v>0</v>
      </c>
      <c r="AC7" s="297">
        <f>+IF(I7=0,"NA",R7/I7)</f>
        <v>0</v>
      </c>
      <c r="AD7" s="45">
        <f>+IF(I7=0,"NA",S7/I7)</f>
        <v>0</v>
      </c>
      <c r="AE7" s="3">
        <f>IF(C7=0,"NA",(C7/AQ7)*100000)</f>
        <v>1149.3360736916291</v>
      </c>
      <c r="AF7" s="5">
        <f>IF(C7=0,"NA",(H7/C7)*100000)</f>
        <v>2998.3792544570501</v>
      </c>
      <c r="AG7" s="5">
        <f>IF(C7=0,"NA",(C7/AQ7)*100000)</f>
        <v>1149.3360736916291</v>
      </c>
      <c r="AH7" s="5">
        <f>IF(C7=0,"NA",(I7/C7)*100000)</f>
        <v>1998.9195029713667</v>
      </c>
      <c r="AI7" s="5">
        <f>IF(I7=0,"NA",(I7/AQ7)*100000)</f>
        <v>22.974302931707332</v>
      </c>
      <c r="AJ7" s="5">
        <f>IF(C7=0,"NA",(J7/C7)*100000)</f>
        <v>1377.6337115072934</v>
      </c>
      <c r="AK7" s="6">
        <f>IF(I7=0,"NA",(J7/AQ7)*100000)</f>
        <v>15.833641209690187</v>
      </c>
      <c r="AL7" s="121">
        <f>AM7*7</f>
        <v>1.4191780821917808</v>
      </c>
      <c r="AM7" s="118">
        <f>I7/_xlfn.DAYS("10 December 2017","10 December 2016")</f>
        <v>0.20273972602739726</v>
      </c>
      <c r="AN7" s="122">
        <f>AO7*7</f>
        <v>0.97808219178082201</v>
      </c>
      <c r="AO7" s="118">
        <f>J7/_xlfn.DAYS("10 December 2017","10 December 2016")</f>
        <v>0.13972602739726028</v>
      </c>
      <c r="AP7" s="449">
        <f>'Vital Stats'!Q41</f>
        <v>761.07034252473352</v>
      </c>
      <c r="AQ7" s="108">
        <f>'Vital Stats'!P67</f>
        <v>322099</v>
      </c>
    </row>
    <row r="8" spans="1:43" x14ac:dyDescent="0.25">
      <c r="A8" s="2" t="s">
        <v>131</v>
      </c>
      <c r="B8" s="144" t="s">
        <v>32</v>
      </c>
      <c r="C8" s="7">
        <f>SUM(D8:G8)</f>
        <v>1729</v>
      </c>
      <c r="D8" s="8" t="s">
        <v>124</v>
      </c>
      <c r="E8" s="8" t="s">
        <v>124</v>
      </c>
      <c r="F8" s="8">
        <v>1729</v>
      </c>
      <c r="G8" s="9" t="s">
        <v>124</v>
      </c>
      <c r="H8" s="7">
        <v>57</v>
      </c>
      <c r="I8" s="8">
        <v>30</v>
      </c>
      <c r="J8" s="8">
        <v>21</v>
      </c>
      <c r="K8" s="9">
        <v>9</v>
      </c>
      <c r="L8" s="7">
        <v>2</v>
      </c>
      <c r="M8" s="8">
        <v>0</v>
      </c>
      <c r="N8" s="8">
        <v>0</v>
      </c>
      <c r="O8" s="8">
        <v>7</v>
      </c>
      <c r="P8" s="8">
        <v>0</v>
      </c>
      <c r="Q8" s="8">
        <v>0</v>
      </c>
      <c r="R8" s="8">
        <v>0</v>
      </c>
      <c r="S8" s="205">
        <v>0</v>
      </c>
      <c r="T8" s="9"/>
      <c r="U8" s="40">
        <f>IF(I8=0,"NA",J8/I8)</f>
        <v>0.7</v>
      </c>
      <c r="V8" s="41">
        <f>IF(I8=0,"NA",K8/I8)</f>
        <v>0.3</v>
      </c>
      <c r="W8" s="42">
        <f>IF(I8=0,"NA",L8/I8)</f>
        <v>6.6666666666666666E-2</v>
      </c>
      <c r="X8" s="42">
        <f>IF(I8=0,"NA",M8/I8)</f>
        <v>0</v>
      </c>
      <c r="Y8" s="42">
        <f>IF(I8=0,"NA",N8/I8)</f>
        <v>0</v>
      </c>
      <c r="Z8" s="42">
        <f>IF(I8=0,"NA",O8/I8)</f>
        <v>0.23333333333333334</v>
      </c>
      <c r="AA8" s="42">
        <f>IF(I8=0,"NA",P8/I8)</f>
        <v>0</v>
      </c>
      <c r="AB8" s="42">
        <f>IF(I8=0,"NA",Q8/I8)</f>
        <v>0</v>
      </c>
      <c r="AC8" s="298">
        <f>IF(I8=0,"NA",R8/I8)</f>
        <v>0</v>
      </c>
      <c r="AD8" s="44">
        <f>IF(I8=0,"NA",S8/I8)</f>
        <v>0</v>
      </c>
      <c r="AE8" s="7">
        <f>IF(C8=0,"NA",(C8/AQ8)*100000)</f>
        <v>536.79148336381047</v>
      </c>
      <c r="AF8" s="8">
        <f>IF(C8=0,"NA",(H8/C8)*100000)</f>
        <v>3296.7032967032969</v>
      </c>
      <c r="AG8" s="8">
        <f>IF(C8=0,"NA",(C8/AQ8)*100000)</f>
        <v>536.79148336381047</v>
      </c>
      <c r="AH8" s="8">
        <f>IF(C8=0,"NA",(I8/C8)*100000)</f>
        <v>1735.106998264893</v>
      </c>
      <c r="AI8" s="8">
        <f>IF(I8=0,"NA",(I8/AQ8)*100000)</f>
        <v>9.3139065939354051</v>
      </c>
      <c r="AJ8" s="8">
        <f>IF(C8=0,"NA",(J8/C8)*100000)</f>
        <v>1214.5748987854251</v>
      </c>
      <c r="AK8" s="10">
        <f>IF(I8=0,"NA",(J8/AQ8)*100000)</f>
        <v>6.5197346157547837</v>
      </c>
      <c r="AL8" s="116">
        <f>AM8*7</f>
        <v>1.1538461538461537</v>
      </c>
      <c r="AM8" s="117">
        <f>I8/_xlfn.DAYS("10 June 2017","10 December 2016")</f>
        <v>0.16483516483516483</v>
      </c>
      <c r="AN8" s="116">
        <f>AO8*7</f>
        <v>0.80769230769230771</v>
      </c>
      <c r="AO8" s="117">
        <f>J8/_xlfn.DAYS("10 June 2017","10 December 2016")</f>
        <v>0.11538461538461539</v>
      </c>
      <c r="AP8" s="448"/>
      <c r="AQ8" s="106">
        <f>'Vital Stats'!P67</f>
        <v>322099</v>
      </c>
    </row>
    <row r="9" spans="1:43" x14ac:dyDescent="0.25">
      <c r="B9" s="144" t="s">
        <v>33</v>
      </c>
      <c r="C9" s="7">
        <f>SUM(D9:G9)</f>
        <v>1973</v>
      </c>
      <c r="D9" s="8">
        <v>594</v>
      </c>
      <c r="E9" s="8">
        <v>25</v>
      </c>
      <c r="F9" s="8">
        <v>1147</v>
      </c>
      <c r="G9" s="9">
        <v>207</v>
      </c>
      <c r="H9" s="7">
        <v>54</v>
      </c>
      <c r="I9" s="8">
        <v>44</v>
      </c>
      <c r="J9" s="8">
        <v>30</v>
      </c>
      <c r="K9" s="9">
        <v>14</v>
      </c>
      <c r="L9" s="7">
        <v>1</v>
      </c>
      <c r="M9" s="8">
        <v>2</v>
      </c>
      <c r="N9" s="8">
        <v>0</v>
      </c>
      <c r="O9" s="8">
        <v>7</v>
      </c>
      <c r="P9" s="8">
        <v>4</v>
      </c>
      <c r="Q9" s="8">
        <v>0</v>
      </c>
      <c r="R9" s="8">
        <v>0</v>
      </c>
      <c r="S9" s="205">
        <v>0</v>
      </c>
      <c r="T9" s="9"/>
      <c r="U9" s="40">
        <f>IF(I9=0,"NA",J9/I9)</f>
        <v>0.68181818181818177</v>
      </c>
      <c r="V9" s="41">
        <f>IF(I9=0,"NA",K9/I9)</f>
        <v>0.31818181818181818</v>
      </c>
      <c r="W9" s="42">
        <f>IF(I9=0,"NA",L9/I9)</f>
        <v>2.2727272727272728E-2</v>
      </c>
      <c r="X9" s="42">
        <f>IF(I9=0,"NA",M9/I9)</f>
        <v>4.5454545454545456E-2</v>
      </c>
      <c r="Y9" s="42">
        <f>IF(I9=0,"NA",N9/I9)</f>
        <v>0</v>
      </c>
      <c r="Z9" s="42">
        <f>IF(I9=0,"NA",O9/I9)</f>
        <v>0.15909090909090909</v>
      </c>
      <c r="AA9" s="42">
        <f>IF(I9=0,"NA",P9/I9)</f>
        <v>9.0909090909090912E-2</v>
      </c>
      <c r="AB9" s="42">
        <f>IF(I9=0,"NA",Q9/I9)</f>
        <v>0</v>
      </c>
      <c r="AC9" s="298">
        <f>IF(I9=0,"NA",R9/I9)</f>
        <v>0</v>
      </c>
      <c r="AD9" s="44">
        <f>IF(I9=0,"NA",S9/I9)</f>
        <v>0</v>
      </c>
      <c r="AE9" s="7">
        <f>IF(C9=0,"NA",(C9/AQ9)*100000)</f>
        <v>612.54459032781847</v>
      </c>
      <c r="AF9" s="8">
        <f>IF(C9=0,"NA",(H9/C9)*100000)</f>
        <v>2736.9488089204256</v>
      </c>
      <c r="AG9" s="8">
        <f>IF(C9=0,"NA",(C9/AQ9)*100000)</f>
        <v>612.54459032781847</v>
      </c>
      <c r="AH9" s="8">
        <f>IF(C9=0,"NA",(I9/C9)*100000)</f>
        <v>2230.1064368981247</v>
      </c>
      <c r="AI9" s="8">
        <f>IF(I9=0,"NA",(I9/AQ9)*100000)</f>
        <v>13.660396337771926</v>
      </c>
      <c r="AJ9" s="8">
        <f>IF(C9=0,"NA",(J9/C9)*100000)</f>
        <v>1520.5271160669031</v>
      </c>
      <c r="AK9" s="10">
        <f>IF(I9=0,"NA",(J9/AQ9)*100000)</f>
        <v>9.3139065939354051</v>
      </c>
      <c r="AL9" s="116">
        <f>AM9*7</f>
        <v>1.6830601092896174</v>
      </c>
      <c r="AM9" s="117">
        <f>I9/_xlfn.DAYS("10 December 2017","10 June 2017")</f>
        <v>0.24043715846994534</v>
      </c>
      <c r="AN9" s="116">
        <f>AO9*7</f>
        <v>1.1475409836065573</v>
      </c>
      <c r="AO9" s="117">
        <f>J9/_xlfn.DAYS("10 December 2017","10 June 2017")</f>
        <v>0.16393442622950818</v>
      </c>
      <c r="AP9" s="448"/>
      <c r="AQ9" s="106">
        <f>'Vital Stats'!P67</f>
        <v>322099</v>
      </c>
    </row>
    <row r="10" spans="1:43" x14ac:dyDescent="0.25">
      <c r="C10" s="7"/>
      <c r="D10" s="8"/>
      <c r="E10" s="8"/>
      <c r="F10" s="8"/>
      <c r="G10" s="9"/>
      <c r="H10" s="7"/>
      <c r="I10" s="8"/>
      <c r="J10" s="8"/>
      <c r="K10" s="9"/>
      <c r="L10" s="7"/>
      <c r="M10" s="8"/>
      <c r="N10" s="8"/>
      <c r="O10" s="8"/>
      <c r="P10" s="8"/>
      <c r="Q10" s="8"/>
      <c r="R10" s="8"/>
      <c r="S10" s="205"/>
      <c r="T10" s="9"/>
      <c r="U10" s="8"/>
      <c r="V10" s="9"/>
      <c r="W10" s="7"/>
      <c r="X10" s="8"/>
      <c r="Y10" s="8"/>
      <c r="Z10" s="8"/>
      <c r="AA10" s="8"/>
      <c r="AB10" s="8"/>
      <c r="AC10" s="205"/>
      <c r="AD10" s="9"/>
      <c r="AE10" s="7"/>
      <c r="AF10" s="8"/>
      <c r="AG10" s="8"/>
      <c r="AH10" s="8"/>
      <c r="AI10" s="8"/>
      <c r="AJ10" s="8"/>
      <c r="AK10" s="10"/>
      <c r="AL10" s="113"/>
      <c r="AM10" s="14"/>
      <c r="AN10" s="113"/>
      <c r="AO10" s="14"/>
      <c r="AP10" s="105"/>
      <c r="AQ10" s="109"/>
    </row>
    <row r="11" spans="1:43" x14ac:dyDescent="0.25">
      <c r="C11" s="7"/>
      <c r="D11" s="8"/>
      <c r="E11" s="8"/>
      <c r="F11" s="8"/>
      <c r="G11" s="9"/>
      <c r="H11" s="7"/>
      <c r="I11" s="8"/>
      <c r="J11" s="8"/>
      <c r="K11" s="9"/>
      <c r="L11" s="7"/>
      <c r="M11" s="8"/>
      <c r="N11" s="8"/>
      <c r="O11" s="8"/>
      <c r="P11" s="8"/>
      <c r="Q11" s="8"/>
      <c r="R11" s="8"/>
      <c r="S11" s="205"/>
      <c r="T11" s="9"/>
      <c r="U11" s="8"/>
      <c r="V11" s="9"/>
      <c r="W11" s="7"/>
      <c r="X11" s="8"/>
      <c r="Y11" s="8"/>
      <c r="Z11" s="8"/>
      <c r="AA11" s="8"/>
      <c r="AB11" s="8"/>
      <c r="AC11" s="205"/>
      <c r="AD11" s="9"/>
      <c r="AE11" s="7"/>
      <c r="AF11" s="8"/>
      <c r="AG11" s="8"/>
      <c r="AH11" s="8"/>
      <c r="AI11" s="8"/>
      <c r="AJ11" s="8"/>
      <c r="AK11" s="10"/>
      <c r="AL11" s="113"/>
      <c r="AM11" s="14"/>
      <c r="AN11" s="113"/>
      <c r="AO11" s="14"/>
      <c r="AP11" s="105"/>
      <c r="AQ11" s="109"/>
    </row>
    <row r="12" spans="1:43" x14ac:dyDescent="0.25">
      <c r="C12" s="7"/>
      <c r="D12" s="8"/>
      <c r="E12" s="8"/>
      <c r="F12" s="8"/>
      <c r="G12" s="9"/>
      <c r="H12" s="7"/>
      <c r="I12" s="8"/>
      <c r="J12" s="8"/>
      <c r="K12" s="9"/>
      <c r="L12" s="7"/>
      <c r="M12" s="8"/>
      <c r="N12" s="8"/>
      <c r="O12" s="8"/>
      <c r="P12" s="8"/>
      <c r="Q12" s="8"/>
      <c r="R12" s="8"/>
      <c r="S12" s="205"/>
      <c r="T12" s="9"/>
      <c r="U12" s="8"/>
      <c r="V12" s="9"/>
      <c r="W12" s="7"/>
      <c r="X12" s="8"/>
      <c r="Y12" s="8"/>
      <c r="Z12" s="8"/>
      <c r="AA12" s="8"/>
      <c r="AB12" s="8"/>
      <c r="AC12" s="205"/>
      <c r="AD12" s="9"/>
      <c r="AE12" s="7"/>
      <c r="AF12" s="8"/>
      <c r="AG12" s="8"/>
      <c r="AH12" s="8"/>
      <c r="AI12" s="8"/>
      <c r="AJ12" s="8"/>
      <c r="AK12" s="10"/>
      <c r="AL12" s="113"/>
      <c r="AM12" s="14"/>
      <c r="AN12" s="113"/>
      <c r="AO12" s="14"/>
      <c r="AP12" s="105"/>
      <c r="AQ12" s="109"/>
    </row>
    <row r="13" spans="1:43" x14ac:dyDescent="0.25">
      <c r="C13" s="7"/>
      <c r="D13" s="8"/>
      <c r="E13" s="8"/>
      <c r="F13" s="8"/>
      <c r="G13" s="9"/>
      <c r="H13" s="7"/>
      <c r="I13" s="8"/>
      <c r="J13" s="8"/>
      <c r="K13" s="9"/>
      <c r="L13" s="7"/>
      <c r="M13" s="8"/>
      <c r="N13" s="8"/>
      <c r="O13" s="8"/>
      <c r="P13" s="8"/>
      <c r="Q13" s="8"/>
      <c r="R13" s="8"/>
      <c r="S13" s="205"/>
      <c r="T13" s="9"/>
      <c r="U13" s="8"/>
      <c r="V13" s="9"/>
      <c r="W13" s="7"/>
      <c r="X13" s="8"/>
      <c r="Y13" s="8"/>
      <c r="Z13" s="8"/>
      <c r="AA13" s="8"/>
      <c r="AB13" s="8"/>
      <c r="AC13" s="205"/>
      <c r="AD13" s="9"/>
      <c r="AE13" s="7"/>
      <c r="AF13" s="8"/>
      <c r="AG13" s="8"/>
      <c r="AH13" s="8"/>
      <c r="AI13" s="8"/>
      <c r="AJ13" s="8"/>
      <c r="AK13" s="10"/>
      <c r="AL13" s="113"/>
      <c r="AM13" s="14"/>
      <c r="AN13" s="113"/>
      <c r="AO13" s="14"/>
      <c r="AP13" s="105"/>
      <c r="AQ13" s="109"/>
    </row>
    <row r="14" spans="1:43" x14ac:dyDescent="0.25">
      <c r="C14" s="7"/>
      <c r="D14" s="8"/>
      <c r="E14" s="8"/>
      <c r="F14" s="8"/>
      <c r="G14" s="9"/>
      <c r="H14" s="7"/>
      <c r="I14" s="8"/>
      <c r="J14" s="8"/>
      <c r="K14" s="9"/>
      <c r="L14" s="7"/>
      <c r="M14" s="8"/>
      <c r="N14" s="8"/>
      <c r="O14" s="8"/>
      <c r="P14" s="8"/>
      <c r="Q14" s="8"/>
      <c r="R14" s="8"/>
      <c r="S14" s="205"/>
      <c r="T14" s="9"/>
      <c r="U14" s="8"/>
      <c r="V14" s="9"/>
      <c r="W14" s="7"/>
      <c r="X14" s="8"/>
      <c r="Y14" s="8"/>
      <c r="Z14" s="8"/>
      <c r="AA14" s="8"/>
      <c r="AB14" s="8"/>
      <c r="AC14" s="205"/>
      <c r="AD14" s="9"/>
      <c r="AE14" s="7"/>
      <c r="AF14" s="8"/>
      <c r="AG14" s="8"/>
      <c r="AH14" s="8"/>
      <c r="AI14" s="8"/>
      <c r="AJ14" s="8"/>
      <c r="AK14" s="10"/>
      <c r="AL14" s="113"/>
      <c r="AM14" s="14"/>
      <c r="AN14" s="113"/>
      <c r="AO14" s="14"/>
      <c r="AP14" s="105"/>
      <c r="AQ14" s="109"/>
    </row>
    <row r="15" spans="1:43" x14ac:dyDescent="0.25">
      <c r="C15" s="7"/>
      <c r="D15" s="8"/>
      <c r="E15" s="8"/>
      <c r="F15" s="8"/>
      <c r="G15" s="9"/>
      <c r="H15" s="7"/>
      <c r="I15" s="8"/>
      <c r="J15" s="8"/>
      <c r="K15" s="9"/>
      <c r="L15" s="7"/>
      <c r="M15" s="8"/>
      <c r="N15" s="8"/>
      <c r="O15" s="8"/>
      <c r="P15" s="8"/>
      <c r="Q15" s="8"/>
      <c r="R15" s="8"/>
      <c r="S15" s="205"/>
      <c r="T15" s="9"/>
      <c r="U15" s="8"/>
      <c r="V15" s="9"/>
      <c r="W15" s="7"/>
      <c r="X15" s="8"/>
      <c r="Y15" s="8"/>
      <c r="Z15" s="8"/>
      <c r="AA15" s="8"/>
      <c r="AB15" s="8"/>
      <c r="AC15" s="205"/>
      <c r="AD15" s="9"/>
      <c r="AE15" s="7"/>
      <c r="AF15" s="8"/>
      <c r="AG15" s="8"/>
      <c r="AH15" s="8"/>
      <c r="AI15" s="8"/>
      <c r="AJ15" s="8"/>
      <c r="AK15" s="10"/>
      <c r="AL15" s="113"/>
      <c r="AM15" s="14"/>
      <c r="AN15" s="113"/>
      <c r="AO15" s="14"/>
      <c r="AP15" s="105"/>
      <c r="AQ15" s="109"/>
    </row>
    <row r="16" spans="1:43" x14ac:dyDescent="0.25">
      <c r="C16" s="7"/>
      <c r="D16" s="8"/>
      <c r="E16" s="8"/>
      <c r="F16" s="8"/>
      <c r="G16" s="9"/>
      <c r="H16" s="7"/>
      <c r="I16" s="8"/>
      <c r="J16" s="8"/>
      <c r="K16" s="9"/>
      <c r="L16" s="7"/>
      <c r="M16" s="8"/>
      <c r="N16" s="8"/>
      <c r="O16" s="8"/>
      <c r="P16" s="8"/>
      <c r="Q16" s="8"/>
      <c r="R16" s="8"/>
      <c r="S16" s="205"/>
      <c r="T16" s="9"/>
      <c r="U16" s="8"/>
      <c r="V16" s="9"/>
      <c r="W16" s="7"/>
      <c r="X16" s="8"/>
      <c r="Y16" s="8"/>
      <c r="Z16" s="8"/>
      <c r="AA16" s="8"/>
      <c r="AB16" s="8"/>
      <c r="AC16" s="205"/>
      <c r="AD16" s="9"/>
      <c r="AE16" s="7"/>
      <c r="AF16" s="8"/>
      <c r="AG16" s="8"/>
      <c r="AH16" s="8"/>
      <c r="AI16" s="8"/>
      <c r="AJ16" s="8"/>
      <c r="AK16" s="10"/>
      <c r="AL16" s="113"/>
      <c r="AM16" s="14"/>
      <c r="AN16" s="113"/>
      <c r="AO16" s="14"/>
      <c r="AP16" s="105"/>
      <c r="AQ16" s="109"/>
    </row>
    <row r="17" spans="3:43" x14ac:dyDescent="0.25">
      <c r="C17" s="7"/>
      <c r="D17" s="8"/>
      <c r="E17" s="8"/>
      <c r="F17" s="8"/>
      <c r="G17" s="9"/>
      <c r="H17" s="7"/>
      <c r="I17" s="8"/>
      <c r="J17" s="8"/>
      <c r="K17" s="9"/>
      <c r="L17" s="7"/>
      <c r="M17" s="8"/>
      <c r="N17" s="8"/>
      <c r="O17" s="8"/>
      <c r="P17" s="8"/>
      <c r="Q17" s="8"/>
      <c r="R17" s="8"/>
      <c r="S17" s="205"/>
      <c r="T17" s="9"/>
      <c r="U17" s="8"/>
      <c r="V17" s="9"/>
      <c r="W17" s="7"/>
      <c r="X17" s="8"/>
      <c r="Y17" s="8"/>
      <c r="Z17" s="8"/>
      <c r="AA17" s="8"/>
      <c r="AB17" s="8"/>
      <c r="AC17" s="205"/>
      <c r="AD17" s="9"/>
      <c r="AE17" s="7"/>
      <c r="AF17" s="8"/>
      <c r="AG17" s="8"/>
      <c r="AH17" s="8"/>
      <c r="AI17" s="8"/>
      <c r="AJ17" s="8"/>
      <c r="AK17" s="10"/>
      <c r="AL17" s="113"/>
      <c r="AM17" s="14"/>
      <c r="AN17" s="113"/>
      <c r="AO17" s="14"/>
      <c r="AP17" s="105"/>
      <c r="AQ17" s="109"/>
    </row>
    <row r="18" spans="3:43" x14ac:dyDescent="0.25">
      <c r="C18" s="7"/>
      <c r="D18" s="8"/>
      <c r="E18" s="8"/>
      <c r="F18" s="8"/>
      <c r="G18" s="9"/>
      <c r="H18" s="7"/>
      <c r="I18" s="8"/>
      <c r="J18" s="8"/>
      <c r="K18" s="9"/>
      <c r="L18" s="7"/>
      <c r="M18" s="8"/>
      <c r="N18" s="8"/>
      <c r="O18" s="8"/>
      <c r="P18" s="8"/>
      <c r="Q18" s="8"/>
      <c r="R18" s="8"/>
      <c r="S18" s="205"/>
      <c r="T18" s="9"/>
      <c r="U18" s="8"/>
      <c r="V18" s="9"/>
      <c r="W18" s="7"/>
      <c r="X18" s="8"/>
      <c r="Y18" s="8"/>
      <c r="Z18" s="8"/>
      <c r="AA18" s="8"/>
      <c r="AB18" s="8"/>
      <c r="AC18" s="205"/>
      <c r="AD18" s="9"/>
      <c r="AE18" s="7"/>
      <c r="AF18" s="8"/>
      <c r="AG18" s="8"/>
      <c r="AH18" s="8"/>
      <c r="AI18" s="8"/>
      <c r="AJ18" s="8"/>
      <c r="AK18" s="10"/>
      <c r="AL18" s="113"/>
      <c r="AM18" s="14"/>
      <c r="AN18" s="113"/>
      <c r="AO18" s="14"/>
      <c r="AP18" s="105"/>
      <c r="AQ18" s="109"/>
    </row>
    <row r="19" spans="3:43" x14ac:dyDescent="0.25">
      <c r="C19" s="7"/>
      <c r="D19" s="8"/>
      <c r="E19" s="8"/>
      <c r="F19" s="8"/>
      <c r="G19" s="9"/>
      <c r="H19" s="7"/>
      <c r="I19" s="8"/>
      <c r="J19" s="8"/>
      <c r="K19" s="9"/>
      <c r="L19" s="7"/>
      <c r="M19" s="8"/>
      <c r="N19" s="8"/>
      <c r="O19" s="8"/>
      <c r="P19" s="8"/>
      <c r="Q19" s="8"/>
      <c r="R19" s="8"/>
      <c r="S19" s="205"/>
      <c r="T19" s="9"/>
      <c r="U19" s="8"/>
      <c r="V19" s="9"/>
      <c r="W19" s="7"/>
      <c r="X19" s="8"/>
      <c r="Y19" s="8"/>
      <c r="Z19" s="8"/>
      <c r="AA19" s="8"/>
      <c r="AB19" s="8"/>
      <c r="AC19" s="205"/>
      <c r="AD19" s="9"/>
      <c r="AE19" s="7"/>
      <c r="AF19" s="8"/>
      <c r="AG19" s="8"/>
      <c r="AH19" s="8"/>
      <c r="AI19" s="8"/>
      <c r="AJ19" s="8"/>
      <c r="AK19" s="10"/>
      <c r="AL19" s="113"/>
      <c r="AM19" s="14"/>
      <c r="AN19" s="113"/>
      <c r="AO19" s="14"/>
      <c r="AP19" s="105"/>
      <c r="AQ19" s="109"/>
    </row>
    <row r="20" spans="3:43" x14ac:dyDescent="0.25">
      <c r="C20" s="7"/>
      <c r="D20" s="8"/>
      <c r="E20" s="8"/>
      <c r="F20" s="8"/>
      <c r="G20" s="9"/>
      <c r="H20" s="7"/>
      <c r="I20" s="8"/>
      <c r="J20" s="8"/>
      <c r="K20" s="9"/>
      <c r="L20" s="7"/>
      <c r="M20" s="8"/>
      <c r="N20" s="8"/>
      <c r="O20" s="8"/>
      <c r="P20" s="8"/>
      <c r="Q20" s="8"/>
      <c r="R20" s="8"/>
      <c r="S20" s="205"/>
      <c r="T20" s="9"/>
      <c r="U20" s="8"/>
      <c r="V20" s="9"/>
      <c r="W20" s="7"/>
      <c r="X20" s="8"/>
      <c r="Y20" s="8"/>
      <c r="Z20" s="8"/>
      <c r="AA20" s="8"/>
      <c r="AB20" s="8"/>
      <c r="AC20" s="205"/>
      <c r="AD20" s="9"/>
      <c r="AE20" s="7"/>
      <c r="AF20" s="8"/>
      <c r="AG20" s="8"/>
      <c r="AH20" s="8"/>
      <c r="AI20" s="8"/>
      <c r="AJ20" s="8"/>
      <c r="AK20" s="10"/>
      <c r="AL20" s="113"/>
      <c r="AM20" s="14"/>
      <c r="AN20" s="113"/>
      <c r="AO20" s="14"/>
      <c r="AP20" s="105"/>
      <c r="AQ20" s="109"/>
    </row>
    <row r="21" spans="3:43" x14ac:dyDescent="0.25">
      <c r="C21" s="7"/>
      <c r="D21" s="8"/>
      <c r="E21" s="8"/>
      <c r="F21" s="8"/>
      <c r="G21" s="9"/>
      <c r="H21" s="7"/>
      <c r="I21" s="8"/>
      <c r="J21" s="8"/>
      <c r="K21" s="9"/>
      <c r="L21" s="7"/>
      <c r="M21" s="8"/>
      <c r="N21" s="8"/>
      <c r="O21" s="8"/>
      <c r="P21" s="8"/>
      <c r="Q21" s="8"/>
      <c r="R21" s="8"/>
      <c r="S21" s="205"/>
      <c r="T21" s="9"/>
      <c r="U21" s="8"/>
      <c r="V21" s="9"/>
      <c r="W21" s="7"/>
      <c r="X21" s="8"/>
      <c r="Y21" s="8"/>
      <c r="Z21" s="8"/>
      <c r="AA21" s="8"/>
      <c r="AB21" s="8"/>
      <c r="AC21" s="205"/>
      <c r="AD21" s="9"/>
      <c r="AE21" s="7"/>
      <c r="AF21" s="8"/>
      <c r="AG21" s="8"/>
      <c r="AH21" s="8"/>
      <c r="AI21" s="8"/>
      <c r="AJ21" s="8"/>
      <c r="AK21" s="10"/>
      <c r="AL21" s="113"/>
      <c r="AM21" s="14"/>
      <c r="AN21" s="113"/>
      <c r="AO21" s="14"/>
      <c r="AP21" s="105"/>
      <c r="AQ21" s="109"/>
    </row>
    <row r="22" spans="3:43" x14ac:dyDescent="0.25">
      <c r="C22" s="7"/>
      <c r="D22" s="8"/>
      <c r="E22" s="8"/>
      <c r="F22" s="8"/>
      <c r="G22" s="9"/>
      <c r="H22" s="7"/>
      <c r="I22" s="8"/>
      <c r="J22" s="8"/>
      <c r="K22" s="9"/>
      <c r="L22" s="7"/>
      <c r="M22" s="8"/>
      <c r="N22" s="8"/>
      <c r="O22" s="8"/>
      <c r="P22" s="8"/>
      <c r="Q22" s="8"/>
      <c r="R22" s="8"/>
      <c r="S22" s="205"/>
      <c r="T22" s="9"/>
      <c r="U22" s="8"/>
      <c r="V22" s="9"/>
      <c r="W22" s="7"/>
      <c r="X22" s="8"/>
      <c r="Y22" s="8"/>
      <c r="Z22" s="8"/>
      <c r="AA22" s="8"/>
      <c r="AB22" s="8"/>
      <c r="AC22" s="205"/>
      <c r="AD22" s="9"/>
      <c r="AE22" s="7"/>
      <c r="AF22" s="8"/>
      <c r="AG22" s="8"/>
      <c r="AH22" s="8"/>
      <c r="AI22" s="8"/>
      <c r="AJ22" s="8"/>
      <c r="AK22" s="10"/>
      <c r="AL22" s="113"/>
      <c r="AM22" s="14"/>
      <c r="AN22" s="113"/>
      <c r="AO22" s="14"/>
      <c r="AP22" s="105"/>
      <c r="AQ22" s="109"/>
    </row>
    <row r="23" spans="3:43" x14ac:dyDescent="0.25">
      <c r="C23" s="7"/>
      <c r="D23" s="8"/>
      <c r="E23" s="8"/>
      <c r="F23" s="8"/>
      <c r="G23" s="9"/>
      <c r="H23" s="7"/>
      <c r="I23" s="8"/>
      <c r="J23" s="8"/>
      <c r="K23" s="9"/>
      <c r="L23" s="7"/>
      <c r="M23" s="8"/>
      <c r="N23" s="8"/>
      <c r="O23" s="8"/>
      <c r="P23" s="8"/>
      <c r="Q23" s="8"/>
      <c r="R23" s="8"/>
      <c r="S23" s="205"/>
      <c r="T23" s="9"/>
      <c r="U23" s="8"/>
      <c r="V23" s="9"/>
      <c r="W23" s="7"/>
      <c r="X23" s="8"/>
      <c r="Y23" s="8"/>
      <c r="Z23" s="8"/>
      <c r="AA23" s="8"/>
      <c r="AB23" s="8"/>
      <c r="AC23" s="205"/>
      <c r="AD23" s="9"/>
      <c r="AE23" s="7"/>
      <c r="AF23" s="8"/>
      <c r="AG23" s="8"/>
      <c r="AH23" s="8"/>
      <c r="AI23" s="8"/>
      <c r="AJ23" s="8"/>
      <c r="AK23" s="10"/>
      <c r="AL23" s="113"/>
      <c r="AM23" s="14"/>
      <c r="AN23" s="113"/>
      <c r="AO23" s="14"/>
      <c r="AP23" s="105"/>
      <c r="AQ23" s="109"/>
    </row>
    <row r="24" spans="3:43" x14ac:dyDescent="0.25">
      <c r="C24" s="7"/>
      <c r="D24" s="8"/>
      <c r="E24" s="8"/>
      <c r="F24" s="8"/>
      <c r="G24" s="9"/>
      <c r="H24" s="7"/>
      <c r="I24" s="8"/>
      <c r="J24" s="8"/>
      <c r="K24" s="9"/>
      <c r="L24" s="7"/>
      <c r="M24" s="8"/>
      <c r="N24" s="8"/>
      <c r="O24" s="8"/>
      <c r="P24" s="8"/>
      <c r="Q24" s="8"/>
      <c r="R24" s="8"/>
      <c r="S24" s="205"/>
      <c r="T24" s="9"/>
      <c r="U24" s="8"/>
      <c r="V24" s="9"/>
      <c r="W24" s="7"/>
      <c r="X24" s="8"/>
      <c r="Y24" s="8"/>
      <c r="Z24" s="8"/>
      <c r="AA24" s="8"/>
      <c r="AB24" s="8"/>
      <c r="AC24" s="205"/>
      <c r="AD24" s="9"/>
      <c r="AE24" s="7"/>
      <c r="AF24" s="8"/>
      <c r="AG24" s="8"/>
      <c r="AH24" s="8"/>
      <c r="AI24" s="8"/>
      <c r="AJ24" s="8"/>
      <c r="AK24" s="10"/>
      <c r="AL24" s="113"/>
      <c r="AM24" s="14"/>
      <c r="AN24" s="113"/>
      <c r="AO24" s="14"/>
      <c r="AP24" s="105"/>
      <c r="AQ24" s="109"/>
    </row>
    <row r="25" spans="3:43" x14ac:dyDescent="0.25">
      <c r="C25" s="7"/>
      <c r="D25" s="8"/>
      <c r="E25" s="8"/>
      <c r="F25" s="8"/>
      <c r="G25" s="9"/>
      <c r="H25" s="7"/>
      <c r="I25" s="8"/>
      <c r="J25" s="8"/>
      <c r="K25" s="9"/>
      <c r="L25" s="7"/>
      <c r="M25" s="8"/>
      <c r="N25" s="8"/>
      <c r="O25" s="8"/>
      <c r="P25" s="8"/>
      <c r="Q25" s="8"/>
      <c r="R25" s="8"/>
      <c r="S25" s="205"/>
      <c r="T25" s="9"/>
      <c r="U25" s="8"/>
      <c r="V25" s="9"/>
      <c r="W25" s="7"/>
      <c r="X25" s="8"/>
      <c r="Y25" s="8"/>
      <c r="Z25" s="8"/>
      <c r="AA25" s="8"/>
      <c r="AB25" s="8"/>
      <c r="AC25" s="205"/>
      <c r="AD25" s="9"/>
      <c r="AE25" s="7"/>
      <c r="AF25" s="8"/>
      <c r="AG25" s="8"/>
      <c r="AH25" s="8"/>
      <c r="AI25" s="8"/>
      <c r="AJ25" s="8"/>
      <c r="AK25" s="10"/>
      <c r="AL25" s="113"/>
      <c r="AM25" s="14"/>
      <c r="AN25" s="113"/>
      <c r="AO25" s="14"/>
      <c r="AP25" s="105"/>
      <c r="AQ25" s="109"/>
    </row>
    <row r="26" spans="3:43" x14ac:dyDescent="0.25">
      <c r="C26" s="7"/>
      <c r="D26" s="8"/>
      <c r="E26" s="8"/>
      <c r="F26" s="8"/>
      <c r="G26" s="9"/>
      <c r="H26" s="7"/>
      <c r="I26" s="8"/>
      <c r="J26" s="8"/>
      <c r="K26" s="9"/>
      <c r="L26" s="7"/>
      <c r="M26" s="8"/>
      <c r="N26" s="8"/>
      <c r="O26" s="8"/>
      <c r="P26" s="8"/>
      <c r="Q26" s="8"/>
      <c r="R26" s="8"/>
      <c r="S26" s="205"/>
      <c r="T26" s="9"/>
      <c r="U26" s="8"/>
      <c r="V26" s="9"/>
      <c r="W26" s="7"/>
      <c r="X26" s="8"/>
      <c r="Y26" s="8"/>
      <c r="Z26" s="8"/>
      <c r="AA26" s="8"/>
      <c r="AB26" s="8"/>
      <c r="AC26" s="205"/>
      <c r="AD26" s="9"/>
      <c r="AE26" s="7"/>
      <c r="AF26" s="8"/>
      <c r="AG26" s="8"/>
      <c r="AH26" s="8"/>
      <c r="AI26" s="8"/>
      <c r="AJ26" s="8"/>
      <c r="AK26" s="10"/>
      <c r="AL26" s="113"/>
      <c r="AM26" s="14"/>
      <c r="AN26" s="113"/>
      <c r="AO26" s="14"/>
      <c r="AP26" s="105"/>
      <c r="AQ26" s="109"/>
    </row>
    <row r="27" spans="3:43" x14ac:dyDescent="0.25">
      <c r="C27" s="7"/>
      <c r="D27" s="8"/>
      <c r="E27" s="8"/>
      <c r="F27" s="8"/>
      <c r="G27" s="9"/>
      <c r="H27" s="7"/>
      <c r="I27" s="8"/>
      <c r="J27" s="8"/>
      <c r="K27" s="9"/>
      <c r="L27" s="7"/>
      <c r="M27" s="8"/>
      <c r="N27" s="8"/>
      <c r="O27" s="8"/>
      <c r="P27" s="8"/>
      <c r="Q27" s="8"/>
      <c r="R27" s="8"/>
      <c r="S27" s="205"/>
      <c r="T27" s="9"/>
      <c r="U27" s="8"/>
      <c r="V27" s="9"/>
      <c r="W27" s="7"/>
      <c r="X27" s="8"/>
      <c r="Y27" s="8"/>
      <c r="Z27" s="8"/>
      <c r="AA27" s="8"/>
      <c r="AB27" s="8"/>
      <c r="AC27" s="205"/>
      <c r="AD27" s="9"/>
      <c r="AE27" s="7"/>
      <c r="AF27" s="8"/>
      <c r="AG27" s="8"/>
      <c r="AH27" s="8"/>
      <c r="AI27" s="8"/>
      <c r="AJ27" s="8"/>
      <c r="AK27" s="10"/>
      <c r="AL27" s="113"/>
      <c r="AM27" s="14"/>
      <c r="AN27" s="113"/>
      <c r="AO27" s="14"/>
      <c r="AP27" s="105"/>
      <c r="AQ27" s="109"/>
    </row>
    <row r="28" spans="3:43" x14ac:dyDescent="0.25">
      <c r="C28" s="7"/>
      <c r="D28" s="8"/>
      <c r="E28" s="8"/>
      <c r="F28" s="8"/>
      <c r="G28" s="9"/>
      <c r="H28" s="7"/>
      <c r="I28" s="8"/>
      <c r="J28" s="8"/>
      <c r="K28" s="9"/>
      <c r="L28" s="7"/>
      <c r="M28" s="8"/>
      <c r="N28" s="8"/>
      <c r="O28" s="8"/>
      <c r="P28" s="8"/>
      <c r="Q28" s="8"/>
      <c r="R28" s="8"/>
      <c r="S28" s="205"/>
      <c r="T28" s="9"/>
      <c r="U28" s="8"/>
      <c r="V28" s="9"/>
      <c r="W28" s="7"/>
      <c r="X28" s="8"/>
      <c r="Y28" s="8"/>
      <c r="Z28" s="8"/>
      <c r="AA28" s="8"/>
      <c r="AB28" s="8"/>
      <c r="AC28" s="205"/>
      <c r="AD28" s="9"/>
      <c r="AE28" s="7"/>
      <c r="AF28" s="8"/>
      <c r="AG28" s="8"/>
      <c r="AH28" s="8"/>
      <c r="AI28" s="8"/>
      <c r="AJ28" s="8"/>
      <c r="AK28" s="10"/>
      <c r="AL28" s="113"/>
      <c r="AM28" s="14"/>
      <c r="AN28" s="113"/>
      <c r="AO28" s="14"/>
      <c r="AP28" s="105"/>
      <c r="AQ28" s="109"/>
    </row>
    <row r="29" spans="3:43" x14ac:dyDescent="0.25">
      <c r="C29" s="7"/>
      <c r="D29" s="8"/>
      <c r="E29" s="8"/>
      <c r="F29" s="8"/>
      <c r="G29" s="9"/>
      <c r="H29" s="7"/>
      <c r="I29" s="8"/>
      <c r="J29" s="8"/>
      <c r="K29" s="9"/>
      <c r="L29" s="7"/>
      <c r="M29" s="8"/>
      <c r="N29" s="8"/>
      <c r="O29" s="8"/>
      <c r="P29" s="8"/>
      <c r="Q29" s="8"/>
      <c r="R29" s="8"/>
      <c r="S29" s="205"/>
      <c r="T29" s="9"/>
      <c r="U29" s="8"/>
      <c r="V29" s="9"/>
      <c r="W29" s="7"/>
      <c r="X29" s="8"/>
      <c r="Y29" s="8"/>
      <c r="Z29" s="8"/>
      <c r="AA29" s="8"/>
      <c r="AB29" s="8"/>
      <c r="AC29" s="205"/>
      <c r="AD29" s="9"/>
      <c r="AE29" s="7"/>
      <c r="AF29" s="8"/>
      <c r="AG29" s="8"/>
      <c r="AH29" s="8"/>
      <c r="AI29" s="8"/>
      <c r="AJ29" s="8"/>
      <c r="AK29" s="10"/>
      <c r="AL29" s="113"/>
      <c r="AM29" s="14"/>
      <c r="AN29" s="113"/>
      <c r="AO29" s="14"/>
      <c r="AP29" s="105"/>
      <c r="AQ29" s="109"/>
    </row>
    <row r="30" spans="3:43" x14ac:dyDescent="0.25">
      <c r="C30" s="7"/>
      <c r="D30" s="8"/>
      <c r="E30" s="8"/>
      <c r="F30" s="8"/>
      <c r="G30" s="9"/>
      <c r="H30" s="7"/>
      <c r="I30" s="8"/>
      <c r="J30" s="8"/>
      <c r="K30" s="9"/>
      <c r="L30" s="7"/>
      <c r="M30" s="8"/>
      <c r="N30" s="8"/>
      <c r="O30" s="8"/>
      <c r="P30" s="8"/>
      <c r="Q30" s="8"/>
      <c r="R30" s="8"/>
      <c r="S30" s="205"/>
      <c r="T30" s="9"/>
      <c r="U30" s="8"/>
      <c r="V30" s="9"/>
      <c r="W30" s="7"/>
      <c r="X30" s="8"/>
      <c r="Y30" s="8"/>
      <c r="Z30" s="8"/>
      <c r="AA30" s="8"/>
      <c r="AB30" s="8"/>
      <c r="AC30" s="205"/>
      <c r="AD30" s="9"/>
      <c r="AE30" s="7"/>
      <c r="AF30" s="8"/>
      <c r="AG30" s="8"/>
      <c r="AH30" s="8"/>
      <c r="AI30" s="8"/>
      <c r="AJ30" s="8"/>
      <c r="AK30" s="10"/>
      <c r="AL30" s="113"/>
      <c r="AM30" s="14"/>
      <c r="AN30" s="113"/>
      <c r="AO30" s="14"/>
      <c r="AP30" s="105"/>
      <c r="AQ30" s="109"/>
    </row>
    <row r="31" spans="3:43" x14ac:dyDescent="0.25">
      <c r="C31" s="7"/>
      <c r="D31" s="8"/>
      <c r="E31" s="8"/>
      <c r="F31" s="8"/>
      <c r="G31" s="9"/>
      <c r="H31" s="7"/>
      <c r="I31" s="8"/>
      <c r="J31" s="8"/>
      <c r="K31" s="9"/>
      <c r="L31" s="7"/>
      <c r="M31" s="8"/>
      <c r="N31" s="8"/>
      <c r="O31" s="8"/>
      <c r="P31" s="8"/>
      <c r="Q31" s="8"/>
      <c r="R31" s="8"/>
      <c r="S31" s="205"/>
      <c r="T31" s="9"/>
      <c r="U31" s="8"/>
      <c r="V31" s="9"/>
      <c r="W31" s="7"/>
      <c r="X31" s="8"/>
      <c r="Y31" s="8"/>
      <c r="Z31" s="8"/>
      <c r="AA31" s="8"/>
      <c r="AB31" s="8"/>
      <c r="AC31" s="205"/>
      <c r="AD31" s="9"/>
      <c r="AE31" s="7"/>
      <c r="AF31" s="8"/>
      <c r="AG31" s="8"/>
      <c r="AH31" s="8"/>
      <c r="AI31" s="8"/>
      <c r="AJ31" s="8"/>
      <c r="AK31" s="10"/>
      <c r="AL31" s="113"/>
      <c r="AM31" s="14"/>
      <c r="AN31" s="113"/>
      <c r="AO31" s="14"/>
      <c r="AP31" s="105"/>
      <c r="AQ31" s="109"/>
    </row>
    <row r="32" spans="3:43" x14ac:dyDescent="0.25">
      <c r="C32" s="7"/>
      <c r="D32" s="8"/>
      <c r="E32" s="8"/>
      <c r="F32" s="8"/>
      <c r="G32" s="9"/>
      <c r="H32" s="7"/>
      <c r="I32" s="8"/>
      <c r="J32" s="8"/>
      <c r="K32" s="9"/>
      <c r="L32" s="7"/>
      <c r="M32" s="8"/>
      <c r="N32" s="8"/>
      <c r="O32" s="8"/>
      <c r="P32" s="8"/>
      <c r="Q32" s="8"/>
      <c r="R32" s="8"/>
      <c r="S32" s="205"/>
      <c r="T32" s="9"/>
      <c r="U32" s="8"/>
      <c r="V32" s="9"/>
      <c r="W32" s="7"/>
      <c r="X32" s="8"/>
      <c r="Y32" s="8"/>
      <c r="Z32" s="8"/>
      <c r="AA32" s="8"/>
      <c r="AB32" s="8"/>
      <c r="AC32" s="205"/>
      <c r="AD32" s="9"/>
      <c r="AE32" s="7"/>
      <c r="AF32" s="8"/>
      <c r="AG32" s="8"/>
      <c r="AH32" s="8"/>
      <c r="AI32" s="8"/>
      <c r="AJ32" s="8"/>
      <c r="AK32" s="10"/>
      <c r="AL32" s="113"/>
      <c r="AM32" s="14"/>
      <c r="AN32" s="113"/>
      <c r="AO32" s="14"/>
      <c r="AP32" s="105"/>
      <c r="AQ32" s="109"/>
    </row>
    <row r="33" spans="3:43" x14ac:dyDescent="0.25">
      <c r="C33" s="7"/>
      <c r="D33" s="8"/>
      <c r="E33" s="8"/>
      <c r="F33" s="8"/>
      <c r="G33" s="9"/>
      <c r="H33" s="7"/>
      <c r="I33" s="8"/>
      <c r="J33" s="8"/>
      <c r="K33" s="9"/>
      <c r="L33" s="7"/>
      <c r="M33" s="8"/>
      <c r="N33" s="8"/>
      <c r="O33" s="8"/>
      <c r="P33" s="8"/>
      <c r="Q33" s="8"/>
      <c r="R33" s="8"/>
      <c r="S33" s="205"/>
      <c r="T33" s="9"/>
      <c r="U33" s="8"/>
      <c r="V33" s="9"/>
      <c r="W33" s="7"/>
      <c r="X33" s="8"/>
      <c r="Y33" s="8"/>
      <c r="Z33" s="8"/>
      <c r="AA33" s="8"/>
      <c r="AB33" s="8"/>
      <c r="AC33" s="205"/>
      <c r="AD33" s="9"/>
      <c r="AE33" s="7"/>
      <c r="AF33" s="8"/>
      <c r="AG33" s="8"/>
      <c r="AH33" s="8"/>
      <c r="AI33" s="8"/>
      <c r="AJ33" s="8"/>
      <c r="AK33" s="10"/>
      <c r="AL33" s="113"/>
      <c r="AM33" s="14"/>
      <c r="AN33" s="113"/>
      <c r="AO33" s="14"/>
      <c r="AP33" s="105"/>
      <c r="AQ33" s="109"/>
    </row>
    <row r="34" spans="3:43" x14ac:dyDescent="0.25">
      <c r="C34" s="7"/>
      <c r="D34" s="8"/>
      <c r="E34" s="8"/>
      <c r="F34" s="8"/>
      <c r="G34" s="9"/>
      <c r="H34" s="7"/>
      <c r="I34" s="8"/>
      <c r="J34" s="8"/>
      <c r="K34" s="9"/>
      <c r="L34" s="7"/>
      <c r="M34" s="8"/>
      <c r="N34" s="8"/>
      <c r="O34" s="8"/>
      <c r="P34" s="8"/>
      <c r="Q34" s="8"/>
      <c r="R34" s="8"/>
      <c r="S34" s="205"/>
      <c r="T34" s="9"/>
      <c r="U34" s="8"/>
      <c r="V34" s="9"/>
      <c r="W34" s="7"/>
      <c r="X34" s="8"/>
      <c r="Y34" s="8"/>
      <c r="Z34" s="8"/>
      <c r="AA34" s="8"/>
      <c r="AB34" s="8"/>
      <c r="AC34" s="205"/>
      <c r="AD34" s="9"/>
      <c r="AE34" s="7"/>
      <c r="AF34" s="8"/>
      <c r="AG34" s="8"/>
      <c r="AH34" s="8"/>
      <c r="AI34" s="8"/>
      <c r="AJ34" s="8"/>
      <c r="AK34" s="10"/>
      <c r="AL34" s="113"/>
      <c r="AM34" s="14"/>
      <c r="AN34" s="113"/>
      <c r="AO34" s="14"/>
      <c r="AP34" s="105"/>
      <c r="AQ34" s="109"/>
    </row>
    <row r="35" spans="3:43" x14ac:dyDescent="0.25">
      <c r="C35" s="7"/>
      <c r="D35" s="8"/>
      <c r="E35" s="8"/>
      <c r="F35" s="8"/>
      <c r="G35" s="9"/>
      <c r="H35" s="7"/>
      <c r="I35" s="8"/>
      <c r="J35" s="8"/>
      <c r="K35" s="9"/>
      <c r="L35" s="7"/>
      <c r="M35" s="8"/>
      <c r="N35" s="8"/>
      <c r="O35" s="8"/>
      <c r="P35" s="8"/>
      <c r="Q35" s="8"/>
      <c r="R35" s="8"/>
      <c r="S35" s="205"/>
      <c r="T35" s="9"/>
      <c r="U35" s="8"/>
      <c r="V35" s="9"/>
      <c r="W35" s="7"/>
      <c r="X35" s="8"/>
      <c r="Y35" s="8"/>
      <c r="Z35" s="8"/>
      <c r="AA35" s="8"/>
      <c r="AB35" s="8"/>
      <c r="AC35" s="205"/>
      <c r="AD35" s="9"/>
      <c r="AE35" s="7"/>
      <c r="AF35" s="8"/>
      <c r="AG35" s="8"/>
      <c r="AH35" s="8"/>
      <c r="AI35" s="8"/>
      <c r="AJ35" s="8"/>
      <c r="AK35" s="10"/>
      <c r="AL35" s="113"/>
      <c r="AM35" s="14"/>
      <c r="AN35" s="113"/>
      <c r="AO35" s="14"/>
      <c r="AP35" s="105"/>
      <c r="AQ35" s="109"/>
    </row>
    <row r="36" spans="3:43" x14ac:dyDescent="0.25">
      <c r="C36" s="7"/>
      <c r="D36" s="8"/>
      <c r="E36" s="8"/>
      <c r="F36" s="8"/>
      <c r="G36" s="9"/>
      <c r="H36" s="7"/>
      <c r="I36" s="8"/>
      <c r="J36" s="8"/>
      <c r="K36" s="9"/>
      <c r="L36" s="7"/>
      <c r="M36" s="8"/>
      <c r="N36" s="8"/>
      <c r="O36" s="8"/>
      <c r="P36" s="8"/>
      <c r="Q36" s="8"/>
      <c r="R36" s="8"/>
      <c r="S36" s="205"/>
      <c r="T36" s="9"/>
      <c r="U36" s="8"/>
      <c r="V36" s="9"/>
      <c r="W36" s="7"/>
      <c r="X36" s="8"/>
      <c r="Y36" s="8"/>
      <c r="Z36" s="8"/>
      <c r="AA36" s="8"/>
      <c r="AB36" s="8"/>
      <c r="AC36" s="205"/>
      <c r="AD36" s="9"/>
      <c r="AE36" s="7"/>
      <c r="AF36" s="8"/>
      <c r="AG36" s="8"/>
      <c r="AH36" s="8"/>
      <c r="AI36" s="8"/>
      <c r="AJ36" s="8"/>
      <c r="AK36" s="10"/>
      <c r="AL36" s="113"/>
      <c r="AM36" s="14"/>
      <c r="AN36" s="113"/>
      <c r="AO36" s="14"/>
      <c r="AP36" s="105"/>
      <c r="AQ36" s="109"/>
    </row>
    <row r="37" spans="3:43" x14ac:dyDescent="0.25">
      <c r="C37" s="7"/>
      <c r="D37" s="8"/>
      <c r="E37" s="8"/>
      <c r="F37" s="8"/>
      <c r="G37" s="9"/>
      <c r="H37" s="7"/>
      <c r="I37" s="8"/>
      <c r="J37" s="8"/>
      <c r="K37" s="9"/>
      <c r="L37" s="7"/>
      <c r="M37" s="8"/>
      <c r="N37" s="8"/>
      <c r="O37" s="8"/>
      <c r="P37" s="8"/>
      <c r="Q37" s="8"/>
      <c r="R37" s="8"/>
      <c r="S37" s="205"/>
      <c r="T37" s="9"/>
      <c r="U37" s="8"/>
      <c r="V37" s="9"/>
      <c r="W37" s="7"/>
      <c r="X37" s="8"/>
      <c r="Y37" s="8"/>
      <c r="Z37" s="8"/>
      <c r="AA37" s="8"/>
      <c r="AB37" s="8"/>
      <c r="AC37" s="205"/>
      <c r="AD37" s="9"/>
      <c r="AE37" s="7"/>
      <c r="AF37" s="8"/>
      <c r="AG37" s="8"/>
      <c r="AH37" s="8"/>
      <c r="AI37" s="8"/>
      <c r="AJ37" s="8"/>
      <c r="AK37" s="10"/>
      <c r="AL37" s="113"/>
      <c r="AM37" s="14"/>
      <c r="AN37" s="113"/>
      <c r="AO37" s="14"/>
      <c r="AP37" s="105"/>
      <c r="AQ37" s="109"/>
    </row>
    <row r="38" spans="3:43" x14ac:dyDescent="0.25">
      <c r="C38" s="7"/>
      <c r="D38" s="8"/>
      <c r="E38" s="8"/>
      <c r="F38" s="8"/>
      <c r="G38" s="9"/>
      <c r="H38" s="7"/>
      <c r="I38" s="8"/>
      <c r="J38" s="8"/>
      <c r="K38" s="9"/>
      <c r="L38" s="7"/>
      <c r="M38" s="8"/>
      <c r="N38" s="8"/>
      <c r="O38" s="8"/>
      <c r="P38" s="8"/>
      <c r="Q38" s="8"/>
      <c r="R38" s="8"/>
      <c r="S38" s="205"/>
      <c r="T38" s="9"/>
      <c r="U38" s="8"/>
      <c r="V38" s="9"/>
      <c r="W38" s="7"/>
      <c r="X38" s="8"/>
      <c r="Y38" s="8"/>
      <c r="Z38" s="8"/>
      <c r="AA38" s="8"/>
      <c r="AB38" s="8"/>
      <c r="AC38" s="205"/>
      <c r="AD38" s="9"/>
      <c r="AE38" s="7"/>
      <c r="AF38" s="8"/>
      <c r="AG38" s="8"/>
      <c r="AH38" s="8"/>
      <c r="AI38" s="8"/>
      <c r="AJ38" s="8"/>
      <c r="AK38" s="10"/>
      <c r="AL38" s="113"/>
      <c r="AM38" s="14"/>
      <c r="AN38" s="113"/>
      <c r="AO38" s="14"/>
      <c r="AP38" s="105"/>
      <c r="AQ38" s="109"/>
    </row>
    <row r="39" spans="3:43" x14ac:dyDescent="0.25">
      <c r="C39" s="7"/>
      <c r="D39" s="8"/>
      <c r="E39" s="8"/>
      <c r="F39" s="8"/>
      <c r="G39" s="9"/>
      <c r="H39" s="7"/>
      <c r="I39" s="8"/>
      <c r="J39" s="8"/>
      <c r="K39" s="9"/>
      <c r="L39" s="7"/>
      <c r="M39" s="8"/>
      <c r="N39" s="8"/>
      <c r="O39" s="8"/>
      <c r="P39" s="8"/>
      <c r="Q39" s="8"/>
      <c r="R39" s="8"/>
      <c r="S39" s="205"/>
      <c r="T39" s="9"/>
      <c r="U39" s="8"/>
      <c r="V39" s="9"/>
      <c r="W39" s="7"/>
      <c r="X39" s="8"/>
      <c r="Y39" s="8"/>
      <c r="Z39" s="8"/>
      <c r="AA39" s="8"/>
      <c r="AB39" s="8"/>
      <c r="AC39" s="205"/>
      <c r="AD39" s="9"/>
      <c r="AE39" s="7"/>
      <c r="AF39" s="8"/>
      <c r="AG39" s="8"/>
      <c r="AH39" s="8"/>
      <c r="AI39" s="8"/>
      <c r="AJ39" s="8"/>
      <c r="AK39" s="10"/>
      <c r="AL39" s="113"/>
      <c r="AM39" s="14"/>
      <c r="AN39" s="113"/>
      <c r="AO39" s="14"/>
      <c r="AP39" s="105"/>
      <c r="AQ39" s="109"/>
    </row>
    <row r="40" spans="3:43" x14ac:dyDescent="0.25">
      <c r="C40" s="7"/>
      <c r="D40" s="8"/>
      <c r="E40" s="8"/>
      <c r="F40" s="8"/>
      <c r="G40" s="9"/>
      <c r="H40" s="7"/>
      <c r="I40" s="8"/>
      <c r="J40" s="8"/>
      <c r="K40" s="9"/>
      <c r="L40" s="7"/>
      <c r="M40" s="8"/>
      <c r="N40" s="8"/>
      <c r="O40" s="8"/>
      <c r="P40" s="8"/>
      <c r="Q40" s="8"/>
      <c r="R40" s="8"/>
      <c r="S40" s="205"/>
      <c r="T40" s="9"/>
      <c r="U40" s="8"/>
      <c r="V40" s="9"/>
      <c r="W40" s="7"/>
      <c r="X40" s="8"/>
      <c r="Y40" s="8"/>
      <c r="Z40" s="8"/>
      <c r="AA40" s="8"/>
      <c r="AB40" s="8"/>
      <c r="AC40" s="205"/>
      <c r="AD40" s="9"/>
      <c r="AE40" s="7"/>
      <c r="AF40" s="8"/>
      <c r="AG40" s="8"/>
      <c r="AH40" s="8"/>
      <c r="AI40" s="8"/>
      <c r="AJ40" s="8"/>
      <c r="AK40" s="10"/>
      <c r="AL40" s="113"/>
      <c r="AM40" s="14"/>
      <c r="AN40" s="113"/>
      <c r="AO40" s="14"/>
      <c r="AP40" s="105"/>
      <c r="AQ40" s="109"/>
    </row>
    <row r="41" spans="3:43" x14ac:dyDescent="0.25">
      <c r="C41" s="7"/>
      <c r="D41" s="8"/>
      <c r="E41" s="8"/>
      <c r="F41" s="8"/>
      <c r="G41" s="9"/>
      <c r="H41" s="7"/>
      <c r="I41" s="8"/>
      <c r="J41" s="8"/>
      <c r="K41" s="9"/>
      <c r="L41" s="7"/>
      <c r="M41" s="8"/>
      <c r="N41" s="8"/>
      <c r="O41" s="8"/>
      <c r="P41" s="8"/>
      <c r="Q41" s="8"/>
      <c r="R41" s="8"/>
      <c r="S41" s="205"/>
      <c r="T41" s="9"/>
      <c r="U41" s="8"/>
      <c r="V41" s="9"/>
      <c r="W41" s="7"/>
      <c r="X41" s="8"/>
      <c r="Y41" s="8"/>
      <c r="Z41" s="8"/>
      <c r="AA41" s="8"/>
      <c r="AB41" s="8"/>
      <c r="AC41" s="205"/>
      <c r="AD41" s="9"/>
      <c r="AE41" s="7"/>
      <c r="AF41" s="8"/>
      <c r="AG41" s="8"/>
      <c r="AH41" s="8"/>
      <c r="AI41" s="8"/>
      <c r="AJ41" s="8"/>
      <c r="AK41" s="10"/>
      <c r="AL41" s="113"/>
      <c r="AM41" s="14"/>
      <c r="AN41" s="113"/>
      <c r="AO41" s="14"/>
      <c r="AP41" s="105"/>
      <c r="AQ41" s="109"/>
    </row>
    <row r="42" spans="3:43" x14ac:dyDescent="0.25">
      <c r="C42" s="7"/>
      <c r="D42" s="8"/>
      <c r="E42" s="8"/>
      <c r="F42" s="8"/>
      <c r="G42" s="9"/>
      <c r="H42" s="7"/>
      <c r="I42" s="8"/>
      <c r="J42" s="8"/>
      <c r="K42" s="9"/>
      <c r="L42" s="7"/>
      <c r="M42" s="8"/>
      <c r="N42" s="8"/>
      <c r="O42" s="8"/>
      <c r="P42" s="8"/>
      <c r="Q42" s="8"/>
      <c r="R42" s="8"/>
      <c r="S42" s="205"/>
      <c r="T42" s="9"/>
      <c r="U42" s="8"/>
      <c r="V42" s="9"/>
      <c r="W42" s="7"/>
      <c r="X42" s="8"/>
      <c r="Y42" s="8"/>
      <c r="Z42" s="8"/>
      <c r="AA42" s="8"/>
      <c r="AB42" s="8"/>
      <c r="AC42" s="205"/>
      <c r="AD42" s="9"/>
      <c r="AE42" s="7"/>
      <c r="AF42" s="8"/>
      <c r="AG42" s="8"/>
      <c r="AH42" s="8"/>
      <c r="AI42" s="8"/>
      <c r="AJ42" s="8"/>
      <c r="AK42" s="10"/>
      <c r="AL42" s="113"/>
      <c r="AM42" s="14"/>
      <c r="AN42" s="113"/>
      <c r="AO42" s="14"/>
      <c r="AP42" s="105"/>
      <c r="AQ42" s="109"/>
    </row>
    <row r="43" spans="3:43" x14ac:dyDescent="0.25">
      <c r="C43" s="7"/>
      <c r="D43" s="8"/>
      <c r="E43" s="8"/>
      <c r="F43" s="8"/>
      <c r="G43" s="9"/>
      <c r="H43" s="7"/>
      <c r="I43" s="8"/>
      <c r="J43" s="8"/>
      <c r="K43" s="9"/>
      <c r="L43" s="7"/>
      <c r="M43" s="8"/>
      <c r="N43" s="8"/>
      <c r="O43" s="8"/>
      <c r="P43" s="8"/>
      <c r="Q43" s="8"/>
      <c r="R43" s="8"/>
      <c r="S43" s="205"/>
      <c r="T43" s="9"/>
      <c r="U43" s="8"/>
      <c r="V43" s="9"/>
      <c r="W43" s="7"/>
      <c r="X43" s="8"/>
      <c r="Y43" s="8"/>
      <c r="Z43" s="8"/>
      <c r="AA43" s="8"/>
      <c r="AB43" s="8"/>
      <c r="AC43" s="205"/>
      <c r="AD43" s="9"/>
      <c r="AE43" s="7"/>
      <c r="AF43" s="8"/>
      <c r="AG43" s="8"/>
      <c r="AH43" s="8"/>
      <c r="AI43" s="8"/>
      <c r="AJ43" s="8"/>
      <c r="AK43" s="10"/>
      <c r="AL43" s="113"/>
      <c r="AM43" s="14"/>
      <c r="AN43" s="113"/>
      <c r="AO43" s="14"/>
      <c r="AP43" s="105"/>
      <c r="AQ43" s="109"/>
    </row>
    <row r="44" spans="3:43" x14ac:dyDescent="0.25">
      <c r="C44" s="7"/>
      <c r="D44" s="8"/>
      <c r="E44" s="8"/>
      <c r="F44" s="8"/>
      <c r="G44" s="9"/>
      <c r="H44" s="7"/>
      <c r="I44" s="8"/>
      <c r="J44" s="8"/>
      <c r="K44" s="9"/>
      <c r="L44" s="7"/>
      <c r="M44" s="8"/>
      <c r="N44" s="8"/>
      <c r="O44" s="8"/>
      <c r="P44" s="8"/>
      <c r="Q44" s="8"/>
      <c r="R44" s="8"/>
      <c r="S44" s="205"/>
      <c r="T44" s="9"/>
      <c r="U44" s="8"/>
      <c r="V44" s="9"/>
      <c r="W44" s="7"/>
      <c r="X44" s="8"/>
      <c r="Y44" s="8"/>
      <c r="Z44" s="8"/>
      <c r="AA44" s="8"/>
      <c r="AB44" s="8"/>
      <c r="AC44" s="205"/>
      <c r="AD44" s="9"/>
      <c r="AE44" s="7"/>
      <c r="AF44" s="8"/>
      <c r="AG44" s="8"/>
      <c r="AH44" s="8"/>
      <c r="AI44" s="8"/>
      <c r="AJ44" s="8"/>
      <c r="AK44" s="10"/>
      <c r="AL44" s="113"/>
      <c r="AM44" s="14"/>
      <c r="AN44" s="113"/>
      <c r="AO44" s="14"/>
      <c r="AP44" s="105"/>
      <c r="AQ44" s="109"/>
    </row>
    <row r="45" spans="3:43" x14ac:dyDescent="0.25">
      <c r="C45" s="7"/>
      <c r="D45" s="8"/>
      <c r="E45" s="8"/>
      <c r="F45" s="8"/>
      <c r="G45" s="9"/>
      <c r="H45" s="7"/>
      <c r="I45" s="8"/>
      <c r="J45" s="8"/>
      <c r="K45" s="9"/>
      <c r="L45" s="7"/>
      <c r="M45" s="8"/>
      <c r="N45" s="8"/>
      <c r="O45" s="8"/>
      <c r="P45" s="8"/>
      <c r="Q45" s="8"/>
      <c r="R45" s="8"/>
      <c r="S45" s="205"/>
      <c r="T45" s="9"/>
      <c r="U45" s="8"/>
      <c r="V45" s="9"/>
      <c r="W45" s="7"/>
      <c r="X45" s="8"/>
      <c r="Y45" s="8"/>
      <c r="Z45" s="8"/>
      <c r="AA45" s="8"/>
      <c r="AB45" s="8"/>
      <c r="AC45" s="205"/>
      <c r="AD45" s="9"/>
      <c r="AE45" s="7"/>
      <c r="AF45" s="8"/>
      <c r="AG45" s="8"/>
      <c r="AH45" s="8"/>
      <c r="AI45" s="8"/>
      <c r="AJ45" s="8"/>
      <c r="AK45" s="10"/>
      <c r="AL45" s="113"/>
      <c r="AM45" s="14"/>
      <c r="AN45" s="113"/>
      <c r="AO45" s="14"/>
      <c r="AP45" s="105"/>
      <c r="AQ45" s="109"/>
    </row>
    <row r="46" spans="3:43" x14ac:dyDescent="0.25">
      <c r="C46" s="7"/>
      <c r="D46" s="8"/>
      <c r="E46" s="8"/>
      <c r="F46" s="8"/>
      <c r="G46" s="9"/>
      <c r="H46" s="7"/>
      <c r="I46" s="8"/>
      <c r="J46" s="8"/>
      <c r="K46" s="9"/>
      <c r="L46" s="7"/>
      <c r="M46" s="8"/>
      <c r="N46" s="8"/>
      <c r="O46" s="8"/>
      <c r="P46" s="8"/>
      <c r="Q46" s="8"/>
      <c r="R46" s="8"/>
      <c r="S46" s="205"/>
      <c r="T46" s="9"/>
      <c r="U46" s="8"/>
      <c r="V46" s="9"/>
      <c r="W46" s="7"/>
      <c r="X46" s="8"/>
      <c r="Y46" s="8"/>
      <c r="Z46" s="8"/>
      <c r="AA46" s="8"/>
      <c r="AB46" s="8"/>
      <c r="AC46" s="205"/>
      <c r="AD46" s="9"/>
      <c r="AE46" s="7"/>
      <c r="AF46" s="8"/>
      <c r="AG46" s="8"/>
      <c r="AH46" s="8"/>
      <c r="AI46" s="8"/>
      <c r="AJ46" s="8"/>
      <c r="AK46" s="10"/>
      <c r="AL46" s="113"/>
      <c r="AM46" s="14"/>
      <c r="AN46" s="113"/>
      <c r="AO46" s="14"/>
      <c r="AP46" s="105"/>
      <c r="AQ46" s="109"/>
    </row>
    <row r="47" spans="3:43" x14ac:dyDescent="0.25">
      <c r="C47" s="7"/>
      <c r="D47" s="8"/>
      <c r="E47" s="8"/>
      <c r="F47" s="8"/>
      <c r="G47" s="9"/>
      <c r="H47" s="7"/>
      <c r="I47" s="8"/>
      <c r="J47" s="8"/>
      <c r="K47" s="9"/>
      <c r="L47" s="7"/>
      <c r="M47" s="8"/>
      <c r="N47" s="8"/>
      <c r="O47" s="8"/>
      <c r="P47" s="8"/>
      <c r="Q47" s="8"/>
      <c r="R47" s="8"/>
      <c r="S47" s="205"/>
      <c r="T47" s="9"/>
      <c r="U47" s="8"/>
      <c r="V47" s="9"/>
      <c r="W47" s="7"/>
      <c r="X47" s="8"/>
      <c r="Y47" s="8"/>
      <c r="Z47" s="8"/>
      <c r="AA47" s="8"/>
      <c r="AB47" s="8"/>
      <c r="AC47" s="205"/>
      <c r="AD47" s="9"/>
      <c r="AE47" s="7"/>
      <c r="AF47" s="8"/>
      <c r="AG47" s="8"/>
      <c r="AH47" s="8"/>
      <c r="AI47" s="8"/>
      <c r="AJ47" s="8"/>
      <c r="AK47" s="10"/>
      <c r="AL47" s="113"/>
      <c r="AM47" s="14"/>
      <c r="AN47" s="113"/>
      <c r="AO47" s="14"/>
      <c r="AP47" s="105"/>
      <c r="AQ47" s="109"/>
    </row>
    <row r="48" spans="3:43" x14ac:dyDescent="0.25">
      <c r="C48" s="7"/>
      <c r="D48" s="8"/>
      <c r="E48" s="8"/>
      <c r="F48" s="8"/>
      <c r="G48" s="9"/>
      <c r="H48" s="7"/>
      <c r="I48" s="8"/>
      <c r="J48" s="8"/>
      <c r="K48" s="9"/>
      <c r="L48" s="7"/>
      <c r="M48" s="8"/>
      <c r="N48" s="8"/>
      <c r="O48" s="8"/>
      <c r="P48" s="8"/>
      <c r="Q48" s="8"/>
      <c r="R48" s="8"/>
      <c r="S48" s="205"/>
      <c r="T48" s="9"/>
      <c r="U48" s="8"/>
      <c r="V48" s="9"/>
      <c r="W48" s="7"/>
      <c r="X48" s="8"/>
      <c r="Y48" s="8"/>
      <c r="Z48" s="8"/>
      <c r="AA48" s="8"/>
      <c r="AB48" s="8"/>
      <c r="AC48" s="205"/>
      <c r="AD48" s="9"/>
      <c r="AE48" s="7"/>
      <c r="AF48" s="8"/>
      <c r="AG48" s="8"/>
      <c r="AH48" s="8"/>
      <c r="AI48" s="8"/>
      <c r="AJ48" s="8"/>
      <c r="AK48" s="10"/>
      <c r="AL48" s="113"/>
      <c r="AM48" s="14"/>
      <c r="AN48" s="113"/>
      <c r="AO48" s="14"/>
      <c r="AP48" s="105"/>
      <c r="AQ48" s="109"/>
    </row>
    <row r="49" spans="3:43" x14ac:dyDescent="0.25">
      <c r="C49" s="7"/>
      <c r="D49" s="8"/>
      <c r="E49" s="8"/>
      <c r="F49" s="8"/>
      <c r="G49" s="8"/>
      <c r="H49" s="8"/>
      <c r="I49" s="8"/>
      <c r="J49" s="8"/>
      <c r="K49" s="9"/>
      <c r="L49" s="7"/>
      <c r="M49" s="8"/>
      <c r="N49" s="8"/>
      <c r="O49" s="8"/>
      <c r="P49" s="8"/>
      <c r="Q49" s="8"/>
      <c r="R49" s="8"/>
      <c r="S49" s="205"/>
      <c r="T49" s="9"/>
      <c r="U49" s="8"/>
      <c r="V49" s="9"/>
      <c r="W49" s="7"/>
      <c r="X49" s="8"/>
      <c r="Y49" s="8"/>
      <c r="Z49" s="8"/>
      <c r="AA49" s="8"/>
      <c r="AB49" s="8"/>
      <c r="AC49" s="205"/>
      <c r="AD49" s="9"/>
      <c r="AE49" s="7"/>
      <c r="AF49" s="8"/>
      <c r="AG49" s="8"/>
      <c r="AH49" s="8"/>
      <c r="AI49" s="8"/>
      <c r="AJ49" s="8"/>
      <c r="AK49" s="10"/>
      <c r="AL49" s="113"/>
      <c r="AM49" s="14"/>
      <c r="AN49" s="113"/>
      <c r="AO49" s="14"/>
      <c r="AP49" s="105"/>
      <c r="AQ49" s="109"/>
    </row>
    <row r="50" spans="3:43" x14ac:dyDescent="0.25">
      <c r="C50" s="7"/>
      <c r="D50" s="8"/>
      <c r="E50" s="8"/>
      <c r="F50" s="8"/>
      <c r="G50" s="8"/>
      <c r="H50" s="8"/>
      <c r="I50" s="8"/>
      <c r="J50" s="8"/>
      <c r="K50" s="9"/>
      <c r="L50" s="7"/>
      <c r="M50" s="8"/>
      <c r="N50" s="8"/>
      <c r="O50" s="8"/>
      <c r="P50" s="8"/>
      <c r="Q50" s="8"/>
      <c r="R50" s="8"/>
      <c r="S50" s="205"/>
      <c r="T50" s="9"/>
      <c r="U50" s="8"/>
      <c r="V50" s="9"/>
      <c r="W50" s="7"/>
      <c r="X50" s="8"/>
      <c r="Y50" s="8"/>
      <c r="Z50" s="8"/>
      <c r="AA50" s="8"/>
      <c r="AB50" s="8"/>
      <c r="AC50" s="205"/>
      <c r="AD50" s="9"/>
      <c r="AE50" s="7"/>
      <c r="AF50" s="8"/>
      <c r="AG50" s="8"/>
      <c r="AH50" s="8"/>
      <c r="AI50" s="8"/>
      <c r="AJ50" s="8"/>
      <c r="AK50" s="10"/>
      <c r="AL50" s="113"/>
      <c r="AM50" s="14"/>
      <c r="AN50" s="113"/>
      <c r="AO50" s="14"/>
      <c r="AP50" s="105"/>
      <c r="AQ50" s="109"/>
    </row>
    <row r="51" spans="3:43" x14ac:dyDescent="0.25">
      <c r="C51" s="7"/>
      <c r="D51" s="8"/>
      <c r="E51" s="8"/>
      <c r="F51" s="8"/>
      <c r="G51" s="8"/>
      <c r="H51" s="8"/>
      <c r="I51" s="8"/>
      <c r="J51" s="8"/>
      <c r="K51" s="9"/>
      <c r="L51" s="7"/>
      <c r="M51" s="8"/>
      <c r="N51" s="8"/>
      <c r="O51" s="8"/>
      <c r="P51" s="8"/>
      <c r="Q51" s="8"/>
      <c r="R51" s="8"/>
      <c r="S51" s="205"/>
      <c r="T51" s="9"/>
      <c r="U51" s="8"/>
      <c r="V51" s="9"/>
      <c r="W51" s="7"/>
      <c r="X51" s="8"/>
      <c r="Y51" s="8"/>
      <c r="Z51" s="8"/>
      <c r="AA51" s="8"/>
      <c r="AB51" s="8"/>
      <c r="AC51" s="205"/>
      <c r="AD51" s="9"/>
      <c r="AE51" s="7"/>
      <c r="AF51" s="8"/>
      <c r="AG51" s="8"/>
      <c r="AH51" s="8"/>
      <c r="AI51" s="8"/>
      <c r="AJ51" s="8"/>
      <c r="AK51" s="10"/>
      <c r="AL51" s="113"/>
      <c r="AM51" s="14"/>
      <c r="AN51" s="113"/>
      <c r="AO51" s="14"/>
      <c r="AP51" s="105"/>
      <c r="AQ51" s="109"/>
    </row>
    <row r="52" spans="3:43" x14ac:dyDescent="0.25">
      <c r="C52" s="7"/>
      <c r="D52" s="8"/>
      <c r="E52" s="8"/>
      <c r="F52" s="8"/>
      <c r="G52" s="8"/>
      <c r="H52" s="8"/>
      <c r="I52" s="8"/>
      <c r="J52" s="8"/>
      <c r="K52" s="9"/>
      <c r="L52" s="7"/>
      <c r="M52" s="8"/>
      <c r="N52" s="8"/>
      <c r="O52" s="8"/>
      <c r="P52" s="8"/>
      <c r="Q52" s="8"/>
      <c r="R52" s="8"/>
      <c r="S52" s="205"/>
      <c r="T52" s="9"/>
      <c r="U52" s="8"/>
      <c r="V52" s="9"/>
      <c r="W52" s="7"/>
      <c r="X52" s="8"/>
      <c r="Y52" s="8"/>
      <c r="Z52" s="8"/>
      <c r="AA52" s="8"/>
      <c r="AB52" s="8"/>
      <c r="AC52" s="205"/>
      <c r="AD52" s="9"/>
      <c r="AE52" s="7"/>
      <c r="AF52" s="8"/>
      <c r="AG52" s="8"/>
      <c r="AH52" s="8"/>
      <c r="AI52" s="8"/>
      <c r="AJ52" s="8"/>
      <c r="AK52" s="10"/>
      <c r="AL52" s="113"/>
      <c r="AM52" s="14"/>
      <c r="AN52" s="113"/>
      <c r="AO52" s="14"/>
      <c r="AP52" s="105"/>
      <c r="AQ52" s="109"/>
    </row>
    <row r="53" spans="3:43" x14ac:dyDescent="0.25">
      <c r="C53" s="7"/>
      <c r="D53" s="8"/>
      <c r="E53" s="8"/>
      <c r="F53" s="8"/>
      <c r="G53" s="8"/>
      <c r="H53" s="8"/>
      <c r="I53" s="8"/>
      <c r="J53" s="8"/>
      <c r="K53" s="9"/>
      <c r="L53" s="7"/>
      <c r="M53" s="8"/>
      <c r="N53" s="8"/>
      <c r="O53" s="8"/>
      <c r="P53" s="8"/>
      <c r="Q53" s="8"/>
      <c r="R53" s="8"/>
      <c r="S53" s="205"/>
      <c r="T53" s="9"/>
      <c r="U53" s="8"/>
      <c r="V53" s="9"/>
      <c r="W53" s="7"/>
      <c r="X53" s="8"/>
      <c r="Y53" s="8"/>
      <c r="Z53" s="8"/>
      <c r="AA53" s="8"/>
      <c r="AB53" s="8"/>
      <c r="AC53" s="205"/>
      <c r="AD53" s="9"/>
      <c r="AE53" s="7"/>
      <c r="AF53" s="8"/>
      <c r="AG53" s="8"/>
      <c r="AH53" s="8"/>
      <c r="AI53" s="8"/>
      <c r="AJ53" s="8"/>
      <c r="AK53" s="10"/>
      <c r="AL53" s="113"/>
      <c r="AM53" s="14"/>
      <c r="AN53" s="113"/>
      <c r="AO53" s="14"/>
      <c r="AP53" s="105"/>
      <c r="AQ53" s="109"/>
    </row>
    <row r="54" spans="3:43" x14ac:dyDescent="0.25">
      <c r="C54" s="7"/>
      <c r="D54" s="8"/>
      <c r="E54" s="8"/>
      <c r="F54" s="8"/>
      <c r="G54" s="8"/>
      <c r="H54" s="8"/>
      <c r="I54" s="8"/>
      <c r="J54" s="8"/>
      <c r="K54" s="9"/>
      <c r="L54" s="7"/>
      <c r="M54" s="8"/>
      <c r="N54" s="8"/>
      <c r="O54" s="8"/>
      <c r="P54" s="8"/>
      <c r="Q54" s="8"/>
      <c r="R54" s="8"/>
      <c r="S54" s="205"/>
      <c r="T54" s="9"/>
      <c r="U54" s="8"/>
      <c r="V54" s="9"/>
      <c r="W54" s="7"/>
      <c r="X54" s="8"/>
      <c r="Y54" s="8"/>
      <c r="Z54" s="8"/>
      <c r="AA54" s="8"/>
      <c r="AB54" s="8"/>
      <c r="AC54" s="205"/>
      <c r="AD54" s="9"/>
      <c r="AE54" s="7"/>
      <c r="AF54" s="8"/>
      <c r="AG54" s="8"/>
      <c r="AH54" s="8"/>
      <c r="AI54" s="8"/>
      <c r="AJ54" s="8"/>
      <c r="AK54" s="10"/>
      <c r="AL54" s="113"/>
      <c r="AM54" s="14"/>
      <c r="AN54" s="113"/>
      <c r="AO54" s="14"/>
      <c r="AP54" s="105"/>
      <c r="AQ54" s="109"/>
    </row>
    <row r="55" spans="3:43" x14ac:dyDescent="0.25">
      <c r="C55" s="7"/>
      <c r="D55" s="8"/>
      <c r="E55" s="8"/>
      <c r="F55" s="8"/>
      <c r="G55" s="8"/>
      <c r="H55" s="8"/>
      <c r="I55" s="8"/>
      <c r="J55" s="8"/>
      <c r="K55" s="8"/>
      <c r="L55" s="8"/>
      <c r="M55" s="8"/>
      <c r="N55" s="8"/>
      <c r="O55" s="8"/>
      <c r="P55" s="8"/>
      <c r="Q55" s="8"/>
      <c r="R55" s="8"/>
      <c r="S55" s="205"/>
      <c r="T55" s="9"/>
      <c r="U55" s="8"/>
      <c r="V55" s="8"/>
      <c r="W55" s="8"/>
      <c r="X55" s="8"/>
      <c r="Y55" s="8"/>
      <c r="Z55" s="8"/>
      <c r="AA55" s="8"/>
      <c r="AB55" s="8"/>
      <c r="AC55" s="205"/>
      <c r="AD55" s="9"/>
      <c r="AE55" s="7"/>
      <c r="AF55" s="8"/>
      <c r="AG55" s="8"/>
      <c r="AH55" s="8"/>
      <c r="AI55" s="8"/>
      <c r="AJ55" s="8"/>
      <c r="AK55" s="10"/>
      <c r="AL55" s="113"/>
      <c r="AM55" s="14"/>
      <c r="AN55" s="113"/>
      <c r="AO55" s="14"/>
      <c r="AP55" s="105"/>
      <c r="AQ55" s="109"/>
    </row>
    <row r="56" spans="3:43" x14ac:dyDescent="0.25">
      <c r="C56" s="7"/>
      <c r="D56" s="8"/>
      <c r="E56" s="8"/>
      <c r="F56" s="8"/>
      <c r="G56" s="8"/>
      <c r="H56" s="8"/>
      <c r="I56" s="8"/>
      <c r="J56" s="8"/>
      <c r="K56" s="8"/>
      <c r="L56" s="8"/>
      <c r="M56" s="8"/>
      <c r="N56" s="8"/>
      <c r="O56" s="8"/>
      <c r="P56" s="8"/>
      <c r="Q56" s="8"/>
      <c r="R56" s="8"/>
      <c r="S56" s="205"/>
      <c r="T56" s="9"/>
      <c r="U56" s="8"/>
      <c r="V56" s="8"/>
      <c r="W56" s="8"/>
      <c r="X56" s="8"/>
      <c r="Y56" s="8"/>
      <c r="Z56" s="8"/>
      <c r="AA56" s="8"/>
      <c r="AB56" s="8"/>
      <c r="AC56" s="205"/>
      <c r="AD56" s="9"/>
      <c r="AE56" s="7"/>
      <c r="AF56" s="8"/>
      <c r="AG56" s="8"/>
      <c r="AH56" s="8"/>
      <c r="AI56" s="8"/>
      <c r="AJ56" s="8"/>
      <c r="AK56" s="10"/>
      <c r="AL56" s="113"/>
      <c r="AM56" s="14"/>
      <c r="AN56" s="113"/>
      <c r="AO56" s="14"/>
      <c r="AP56" s="105"/>
      <c r="AQ56" s="109"/>
    </row>
    <row r="57" spans="3:43" x14ac:dyDescent="0.25">
      <c r="C57" s="7"/>
      <c r="D57" s="8"/>
      <c r="E57" s="8"/>
      <c r="F57" s="8"/>
      <c r="G57" s="8"/>
      <c r="H57" s="8"/>
      <c r="I57" s="8"/>
      <c r="J57" s="8"/>
      <c r="K57" s="8"/>
      <c r="L57" s="8"/>
      <c r="M57" s="8"/>
      <c r="N57" s="8"/>
      <c r="O57" s="8"/>
      <c r="P57" s="8"/>
      <c r="Q57" s="8"/>
      <c r="R57" s="8"/>
      <c r="S57" s="205"/>
      <c r="T57" s="9"/>
      <c r="U57" s="8"/>
      <c r="V57" s="8"/>
      <c r="W57" s="8"/>
      <c r="X57" s="8"/>
      <c r="Y57" s="8"/>
      <c r="Z57" s="8"/>
      <c r="AA57" s="8"/>
      <c r="AB57" s="8"/>
      <c r="AC57" s="205"/>
      <c r="AD57" s="9"/>
      <c r="AE57" s="7"/>
      <c r="AF57" s="8"/>
      <c r="AG57" s="8"/>
      <c r="AH57" s="8"/>
      <c r="AI57" s="8"/>
      <c r="AJ57" s="8"/>
      <c r="AK57" s="10"/>
      <c r="AL57" s="113"/>
      <c r="AM57" s="14"/>
      <c r="AN57" s="113"/>
      <c r="AO57" s="14"/>
      <c r="AP57" s="105"/>
      <c r="AQ57" s="109"/>
    </row>
    <row r="58" spans="3:43" x14ac:dyDescent="0.25">
      <c r="C58" s="7"/>
      <c r="D58" s="8"/>
      <c r="E58" s="8"/>
      <c r="F58" s="8"/>
      <c r="G58" s="8"/>
      <c r="H58" s="8"/>
      <c r="I58" s="8"/>
      <c r="J58" s="8"/>
      <c r="K58" s="8"/>
      <c r="L58" s="8"/>
      <c r="M58" s="8"/>
      <c r="N58" s="8"/>
      <c r="O58" s="8"/>
      <c r="P58" s="8"/>
      <c r="Q58" s="8"/>
      <c r="R58" s="8"/>
      <c r="S58" s="205"/>
      <c r="T58" s="9"/>
      <c r="U58" s="8"/>
      <c r="V58" s="8"/>
      <c r="W58" s="8"/>
      <c r="X58" s="8"/>
      <c r="Y58" s="8"/>
      <c r="Z58" s="8"/>
      <c r="AA58" s="8"/>
      <c r="AB58" s="8"/>
      <c r="AC58" s="205"/>
      <c r="AD58" s="9"/>
      <c r="AE58" s="7"/>
      <c r="AF58" s="8"/>
      <c r="AG58" s="8"/>
      <c r="AH58" s="8"/>
      <c r="AI58" s="8"/>
      <c r="AJ58" s="8"/>
      <c r="AK58" s="10"/>
      <c r="AL58" s="113"/>
      <c r="AM58" s="14"/>
      <c r="AN58" s="113"/>
      <c r="AO58" s="14"/>
      <c r="AP58" s="105"/>
      <c r="AQ58" s="109"/>
    </row>
    <row r="59" spans="3:43" x14ac:dyDescent="0.25">
      <c r="C59" s="7"/>
      <c r="D59" s="8"/>
      <c r="E59" s="8"/>
      <c r="F59" s="8"/>
      <c r="G59" s="8"/>
      <c r="H59" s="8"/>
      <c r="I59" s="8"/>
      <c r="J59" s="8"/>
      <c r="K59" s="8"/>
      <c r="L59" s="8"/>
      <c r="M59" s="8"/>
      <c r="N59" s="8"/>
      <c r="O59" s="8"/>
      <c r="P59" s="8"/>
      <c r="Q59" s="8"/>
      <c r="R59" s="8"/>
      <c r="S59" s="205"/>
      <c r="T59" s="9"/>
      <c r="U59" s="8"/>
      <c r="V59" s="8"/>
      <c r="W59" s="8"/>
      <c r="X59" s="8"/>
      <c r="Y59" s="8"/>
      <c r="Z59" s="8"/>
      <c r="AA59" s="8"/>
      <c r="AB59" s="8"/>
      <c r="AC59" s="205"/>
      <c r="AD59" s="9"/>
      <c r="AE59" s="7"/>
      <c r="AF59" s="8"/>
      <c r="AG59" s="8"/>
      <c r="AH59" s="8"/>
      <c r="AI59" s="8"/>
      <c r="AJ59" s="8"/>
      <c r="AK59" s="10"/>
      <c r="AL59" s="113"/>
      <c r="AM59" s="14"/>
      <c r="AN59" s="113"/>
      <c r="AO59" s="14"/>
      <c r="AP59" s="105"/>
      <c r="AQ59" s="109"/>
    </row>
    <row r="60" spans="3:43" x14ac:dyDescent="0.25">
      <c r="C60" s="7"/>
      <c r="D60" s="8"/>
      <c r="E60" s="8"/>
      <c r="F60" s="8"/>
      <c r="G60" s="8"/>
      <c r="H60" s="8"/>
      <c r="I60" s="8"/>
      <c r="J60" s="8"/>
      <c r="K60" s="8"/>
      <c r="L60" s="8"/>
      <c r="M60" s="8"/>
      <c r="N60" s="8"/>
      <c r="O60" s="8"/>
      <c r="P60" s="8"/>
      <c r="Q60" s="8"/>
      <c r="R60" s="8"/>
      <c r="S60" s="205"/>
      <c r="T60" s="9"/>
      <c r="U60" s="8"/>
      <c r="V60" s="8"/>
      <c r="W60" s="8"/>
      <c r="X60" s="8"/>
      <c r="Y60" s="8"/>
      <c r="Z60" s="8"/>
      <c r="AA60" s="8"/>
      <c r="AB60" s="8"/>
      <c r="AC60" s="205"/>
      <c r="AD60" s="9"/>
      <c r="AE60" s="7"/>
      <c r="AF60" s="8"/>
      <c r="AG60" s="8"/>
      <c r="AH60" s="8"/>
      <c r="AI60" s="8"/>
      <c r="AJ60" s="8"/>
      <c r="AK60" s="10"/>
      <c r="AL60" s="113"/>
      <c r="AM60" s="14"/>
      <c r="AN60" s="113"/>
      <c r="AO60" s="14"/>
      <c r="AP60" s="105"/>
      <c r="AQ60" s="109"/>
    </row>
    <row r="61" spans="3:43" x14ac:dyDescent="0.25">
      <c r="C61" s="7"/>
      <c r="D61" s="8"/>
      <c r="E61" s="8"/>
      <c r="F61" s="8"/>
      <c r="G61" s="8"/>
      <c r="H61" s="8"/>
      <c r="I61" s="8"/>
      <c r="J61" s="8"/>
      <c r="K61" s="8"/>
      <c r="L61" s="8"/>
      <c r="M61" s="8"/>
      <c r="N61" s="8"/>
      <c r="O61" s="8"/>
      <c r="P61" s="8"/>
      <c r="Q61" s="8"/>
      <c r="R61" s="8"/>
      <c r="S61" s="205"/>
      <c r="T61" s="9"/>
      <c r="U61" s="8"/>
      <c r="V61" s="8"/>
      <c r="W61" s="8"/>
      <c r="X61" s="8"/>
      <c r="Y61" s="8"/>
      <c r="Z61" s="8"/>
      <c r="AA61" s="8"/>
      <c r="AB61" s="8"/>
      <c r="AC61" s="205"/>
      <c r="AD61" s="9"/>
      <c r="AE61" s="7"/>
      <c r="AF61" s="8"/>
      <c r="AG61" s="8"/>
      <c r="AH61" s="8"/>
      <c r="AI61" s="8"/>
      <c r="AJ61" s="8"/>
      <c r="AK61" s="10"/>
      <c r="AL61" s="113"/>
      <c r="AM61" s="14"/>
      <c r="AN61" s="113"/>
      <c r="AO61" s="14"/>
      <c r="AP61" s="105"/>
      <c r="AQ61" s="109"/>
    </row>
    <row r="62" spans="3:43" x14ac:dyDescent="0.25">
      <c r="C62" s="7"/>
      <c r="D62" s="8"/>
      <c r="E62" s="8"/>
      <c r="F62" s="8"/>
      <c r="G62" s="8"/>
      <c r="H62" s="8"/>
      <c r="I62" s="8"/>
      <c r="J62" s="8"/>
      <c r="K62" s="8"/>
      <c r="L62" s="8"/>
      <c r="M62" s="8"/>
      <c r="N62" s="8"/>
      <c r="O62" s="8"/>
      <c r="P62" s="8"/>
      <c r="Q62" s="8"/>
      <c r="R62" s="8"/>
      <c r="S62" s="205"/>
      <c r="T62" s="9"/>
      <c r="U62" s="8"/>
      <c r="V62" s="8"/>
      <c r="W62" s="8"/>
      <c r="X62" s="8"/>
      <c r="Y62" s="8"/>
      <c r="Z62" s="8"/>
      <c r="AA62" s="8"/>
      <c r="AB62" s="8"/>
      <c r="AC62" s="205"/>
      <c r="AD62" s="9"/>
      <c r="AE62" s="7"/>
      <c r="AF62" s="8"/>
      <c r="AG62" s="8"/>
      <c r="AH62" s="8"/>
      <c r="AI62" s="8"/>
      <c r="AJ62" s="8"/>
      <c r="AK62" s="10"/>
      <c r="AL62" s="113"/>
      <c r="AM62" s="14"/>
      <c r="AN62" s="113"/>
      <c r="AO62" s="14"/>
      <c r="AP62" s="105"/>
      <c r="AQ62" s="109"/>
    </row>
    <row r="63" spans="3:43" x14ac:dyDescent="0.25">
      <c r="C63" s="7"/>
      <c r="D63" s="8"/>
      <c r="E63" s="8"/>
      <c r="F63" s="8"/>
      <c r="G63" s="8"/>
      <c r="H63" s="8"/>
      <c r="I63" s="8"/>
      <c r="J63" s="8"/>
      <c r="K63" s="8"/>
      <c r="L63" s="8"/>
      <c r="M63" s="8"/>
      <c r="N63" s="8"/>
      <c r="O63" s="8"/>
      <c r="P63" s="8"/>
      <c r="Q63" s="8"/>
      <c r="R63" s="8"/>
      <c r="S63" s="205"/>
      <c r="T63" s="9"/>
      <c r="U63" s="8"/>
      <c r="V63" s="8"/>
      <c r="W63" s="8"/>
      <c r="X63" s="8"/>
      <c r="Y63" s="8"/>
      <c r="Z63" s="8"/>
      <c r="AA63" s="8"/>
      <c r="AB63" s="8"/>
      <c r="AC63" s="205"/>
      <c r="AD63" s="9"/>
      <c r="AE63" s="7"/>
      <c r="AF63" s="8"/>
      <c r="AG63" s="8"/>
      <c r="AH63" s="8"/>
      <c r="AI63" s="8"/>
      <c r="AJ63" s="8"/>
      <c r="AK63" s="10"/>
      <c r="AL63" s="113"/>
      <c r="AM63" s="14"/>
      <c r="AN63" s="113"/>
      <c r="AO63" s="14"/>
      <c r="AP63" s="105"/>
      <c r="AQ63" s="109"/>
    </row>
    <row r="64" spans="3:43" x14ac:dyDescent="0.25">
      <c r="C64" s="7"/>
      <c r="D64" s="8"/>
      <c r="E64" s="8"/>
      <c r="F64" s="8"/>
      <c r="G64" s="8"/>
      <c r="H64" s="8"/>
      <c r="I64" s="8"/>
      <c r="J64" s="8"/>
      <c r="K64" s="8"/>
      <c r="L64" s="8"/>
      <c r="M64" s="8"/>
      <c r="N64" s="8"/>
      <c r="O64" s="8"/>
      <c r="P64" s="8"/>
      <c r="Q64" s="8"/>
      <c r="R64" s="8"/>
      <c r="S64" s="205"/>
      <c r="T64" s="9"/>
      <c r="U64" s="8"/>
      <c r="V64" s="8"/>
      <c r="W64" s="8"/>
      <c r="X64" s="8"/>
      <c r="Y64" s="8"/>
      <c r="Z64" s="8"/>
      <c r="AA64" s="8"/>
      <c r="AB64" s="8"/>
      <c r="AC64" s="205"/>
      <c r="AD64" s="9"/>
      <c r="AE64" s="7"/>
      <c r="AF64" s="8"/>
      <c r="AG64" s="8"/>
      <c r="AH64" s="8"/>
      <c r="AI64" s="8"/>
      <c r="AJ64" s="8"/>
      <c r="AK64" s="10"/>
      <c r="AL64" s="113"/>
      <c r="AM64" s="14"/>
      <c r="AN64" s="113"/>
      <c r="AO64" s="14"/>
      <c r="AP64" s="105"/>
      <c r="AQ64" s="109"/>
    </row>
    <row r="65" spans="3:43" x14ac:dyDescent="0.25">
      <c r="C65" s="7"/>
      <c r="D65" s="8"/>
      <c r="E65" s="8"/>
      <c r="F65" s="8"/>
      <c r="G65" s="8"/>
      <c r="H65" s="8"/>
      <c r="I65" s="8"/>
      <c r="J65" s="8"/>
      <c r="K65" s="8"/>
      <c r="L65" s="8"/>
      <c r="M65" s="8"/>
      <c r="N65" s="8"/>
      <c r="O65" s="8"/>
      <c r="P65" s="8"/>
      <c r="Q65" s="8"/>
      <c r="R65" s="8"/>
      <c r="S65" s="205"/>
      <c r="T65" s="9"/>
      <c r="U65" s="8"/>
      <c r="V65" s="8"/>
      <c r="W65" s="8"/>
      <c r="X65" s="8"/>
      <c r="Y65" s="8"/>
      <c r="Z65" s="8"/>
      <c r="AA65" s="8"/>
      <c r="AB65" s="8"/>
      <c r="AC65" s="205"/>
      <c r="AD65" s="9"/>
      <c r="AE65" s="7"/>
      <c r="AF65" s="8"/>
      <c r="AG65" s="8"/>
      <c r="AH65" s="8"/>
      <c r="AI65" s="8"/>
      <c r="AJ65" s="8"/>
      <c r="AK65" s="10"/>
      <c r="AL65" s="113"/>
      <c r="AM65" s="14"/>
      <c r="AN65" s="113"/>
      <c r="AO65" s="14"/>
      <c r="AP65" s="105"/>
      <c r="AQ65" s="109"/>
    </row>
    <row r="66" spans="3:43" x14ac:dyDescent="0.25">
      <c r="C66" s="7"/>
      <c r="D66" s="8"/>
      <c r="E66" s="8"/>
      <c r="F66" s="8"/>
      <c r="G66" s="8"/>
      <c r="H66" s="8"/>
      <c r="I66" s="8"/>
      <c r="J66" s="8"/>
      <c r="K66" s="8"/>
      <c r="L66" s="8"/>
      <c r="M66" s="8"/>
      <c r="N66" s="8"/>
      <c r="O66" s="8"/>
      <c r="P66" s="8"/>
      <c r="Q66" s="8"/>
      <c r="R66" s="8"/>
      <c r="S66" s="205"/>
      <c r="T66" s="9"/>
      <c r="U66" s="8"/>
      <c r="V66" s="8"/>
      <c r="W66" s="8"/>
      <c r="X66" s="8"/>
      <c r="Y66" s="8"/>
      <c r="Z66" s="8"/>
      <c r="AA66" s="8"/>
      <c r="AB66" s="8"/>
      <c r="AC66" s="205"/>
      <c r="AD66" s="9"/>
      <c r="AE66" s="7"/>
      <c r="AF66" s="8"/>
      <c r="AG66" s="8"/>
      <c r="AH66" s="8"/>
      <c r="AI66" s="8"/>
      <c r="AJ66" s="8"/>
      <c r="AK66" s="10"/>
      <c r="AL66" s="113"/>
      <c r="AM66" s="14"/>
      <c r="AN66" s="113"/>
      <c r="AO66" s="14"/>
      <c r="AP66" s="105"/>
      <c r="AQ66" s="109"/>
    </row>
    <row r="67" spans="3:43" x14ac:dyDescent="0.25">
      <c r="C67" s="7"/>
      <c r="D67" s="8"/>
      <c r="E67" s="8"/>
      <c r="F67" s="8"/>
      <c r="G67" s="8"/>
      <c r="H67" s="8"/>
      <c r="I67" s="8"/>
      <c r="J67" s="8"/>
      <c r="K67" s="8"/>
      <c r="L67" s="8"/>
      <c r="M67" s="8"/>
      <c r="N67" s="8"/>
      <c r="O67" s="8"/>
      <c r="P67" s="8"/>
      <c r="Q67" s="8"/>
      <c r="R67" s="8"/>
      <c r="S67" s="205"/>
      <c r="T67" s="9"/>
      <c r="U67" s="8"/>
      <c r="V67" s="8"/>
      <c r="W67" s="8"/>
      <c r="X67" s="8"/>
      <c r="Y67" s="8"/>
      <c r="Z67" s="8"/>
      <c r="AA67" s="8"/>
      <c r="AB67" s="8"/>
      <c r="AC67" s="205"/>
      <c r="AD67" s="9"/>
      <c r="AE67" s="7"/>
      <c r="AF67" s="8"/>
      <c r="AG67" s="8"/>
      <c r="AH67" s="8"/>
      <c r="AI67" s="8"/>
      <c r="AJ67" s="8"/>
      <c r="AK67" s="10"/>
      <c r="AL67" s="113"/>
      <c r="AM67" s="14"/>
      <c r="AN67" s="113"/>
      <c r="AO67" s="14"/>
      <c r="AP67" s="105"/>
      <c r="AQ67" s="109"/>
    </row>
    <row r="68" spans="3:43" x14ac:dyDescent="0.25">
      <c r="C68" s="7"/>
      <c r="D68" s="8"/>
      <c r="E68" s="8"/>
      <c r="F68" s="8"/>
      <c r="G68" s="8"/>
      <c r="H68" s="8"/>
      <c r="I68" s="8"/>
      <c r="J68" s="8"/>
      <c r="K68" s="8"/>
      <c r="L68" s="8"/>
      <c r="M68" s="8"/>
      <c r="N68" s="8"/>
      <c r="O68" s="8"/>
      <c r="P68" s="8"/>
      <c r="Q68" s="8"/>
      <c r="R68" s="8"/>
      <c r="S68" s="205"/>
      <c r="T68" s="9"/>
      <c r="U68" s="8"/>
      <c r="V68" s="8"/>
      <c r="W68" s="8"/>
      <c r="X68" s="8"/>
      <c r="Y68" s="8"/>
      <c r="Z68" s="8"/>
      <c r="AA68" s="8"/>
      <c r="AB68" s="8"/>
      <c r="AC68" s="205"/>
      <c r="AD68" s="9"/>
      <c r="AE68" s="7"/>
      <c r="AF68" s="8"/>
      <c r="AG68" s="8"/>
      <c r="AH68" s="8"/>
      <c r="AI68" s="8"/>
      <c r="AJ68" s="8"/>
      <c r="AK68" s="10"/>
      <c r="AL68" s="113"/>
      <c r="AM68" s="14"/>
      <c r="AN68" s="113"/>
      <c r="AO68" s="14"/>
      <c r="AP68" s="105"/>
      <c r="AQ68" s="109"/>
    </row>
    <row r="69" spans="3:43" x14ac:dyDescent="0.25">
      <c r="C69" s="7"/>
      <c r="D69" s="8"/>
      <c r="E69" s="8"/>
      <c r="F69" s="8"/>
      <c r="G69" s="8"/>
      <c r="H69" s="8"/>
      <c r="I69" s="8"/>
      <c r="J69" s="8"/>
      <c r="K69" s="8"/>
      <c r="L69" s="8"/>
      <c r="M69" s="8"/>
      <c r="N69" s="8"/>
      <c r="O69" s="8"/>
      <c r="P69" s="8"/>
      <c r="Q69" s="8"/>
      <c r="R69" s="8"/>
      <c r="S69" s="205"/>
      <c r="T69" s="9"/>
      <c r="U69" s="8"/>
      <c r="V69" s="8"/>
      <c r="W69" s="8"/>
      <c r="X69" s="8"/>
      <c r="Y69" s="8"/>
      <c r="Z69" s="8"/>
      <c r="AA69" s="8"/>
      <c r="AB69" s="8"/>
      <c r="AC69" s="205"/>
      <c r="AD69" s="9"/>
      <c r="AE69" s="7"/>
      <c r="AF69" s="8"/>
      <c r="AG69" s="8"/>
      <c r="AH69" s="8"/>
      <c r="AI69" s="8"/>
      <c r="AJ69" s="8"/>
      <c r="AK69" s="10"/>
      <c r="AL69" s="113"/>
      <c r="AM69" s="14"/>
      <c r="AN69" s="113"/>
      <c r="AO69" s="14"/>
      <c r="AP69" s="105"/>
      <c r="AQ69" s="109"/>
    </row>
    <row r="70" spans="3:43" x14ac:dyDescent="0.25">
      <c r="C70" s="7"/>
      <c r="D70" s="8"/>
      <c r="E70" s="8"/>
      <c r="F70" s="8"/>
      <c r="G70" s="8"/>
      <c r="H70" s="8"/>
      <c r="I70" s="8"/>
      <c r="J70" s="8"/>
      <c r="K70" s="8"/>
      <c r="L70" s="8"/>
      <c r="M70" s="8"/>
      <c r="N70" s="8"/>
      <c r="O70" s="8"/>
      <c r="P70" s="8"/>
      <c r="Q70" s="8"/>
      <c r="R70" s="8"/>
      <c r="S70" s="205"/>
      <c r="T70" s="9"/>
      <c r="U70" s="8"/>
      <c r="V70" s="8"/>
      <c r="W70" s="8"/>
      <c r="X70" s="8"/>
      <c r="Y70" s="8"/>
      <c r="Z70" s="8"/>
      <c r="AA70" s="8"/>
      <c r="AB70" s="8"/>
      <c r="AC70" s="205"/>
      <c r="AD70" s="9"/>
      <c r="AE70" s="7"/>
      <c r="AF70" s="8"/>
      <c r="AG70" s="8"/>
      <c r="AH70" s="8"/>
      <c r="AI70" s="8"/>
      <c r="AJ70" s="8"/>
      <c r="AK70" s="10"/>
      <c r="AL70" s="113"/>
      <c r="AM70" s="14"/>
      <c r="AN70" s="113"/>
      <c r="AO70" s="14"/>
      <c r="AP70" s="105"/>
      <c r="AQ70" s="109"/>
    </row>
    <row r="71" spans="3:43" x14ac:dyDescent="0.25">
      <c r="C71" s="7"/>
      <c r="D71" s="8"/>
      <c r="E71" s="8"/>
      <c r="F71" s="8"/>
      <c r="G71" s="8"/>
      <c r="H71" s="8"/>
      <c r="I71" s="8"/>
      <c r="J71" s="8"/>
      <c r="K71" s="8"/>
      <c r="L71" s="8"/>
      <c r="M71" s="8"/>
      <c r="N71" s="8"/>
      <c r="O71" s="8"/>
      <c r="P71" s="8"/>
      <c r="Q71" s="8"/>
      <c r="R71" s="8"/>
      <c r="S71" s="205"/>
      <c r="T71" s="9"/>
      <c r="U71" s="8"/>
      <c r="V71" s="8"/>
      <c r="W71" s="8"/>
      <c r="X71" s="8"/>
      <c r="Y71" s="8"/>
      <c r="Z71" s="8"/>
      <c r="AA71" s="8"/>
      <c r="AB71" s="8"/>
      <c r="AC71" s="205"/>
      <c r="AD71" s="9"/>
      <c r="AE71" s="7"/>
      <c r="AF71" s="8"/>
      <c r="AG71" s="8"/>
      <c r="AH71" s="8"/>
      <c r="AI71" s="8"/>
      <c r="AJ71" s="8"/>
      <c r="AK71" s="10"/>
      <c r="AL71" s="113"/>
      <c r="AM71" s="14"/>
      <c r="AN71" s="113"/>
      <c r="AO71" s="14"/>
      <c r="AP71" s="105"/>
      <c r="AQ71" s="109"/>
    </row>
    <row r="72" spans="3:43" x14ac:dyDescent="0.25">
      <c r="C72" s="7"/>
      <c r="D72" s="8"/>
      <c r="E72" s="8"/>
      <c r="F72" s="8"/>
      <c r="G72" s="8"/>
      <c r="H72" s="8"/>
      <c r="I72" s="8"/>
      <c r="J72" s="8"/>
      <c r="K72" s="8"/>
      <c r="L72" s="8"/>
      <c r="M72" s="8"/>
      <c r="N72" s="8"/>
      <c r="O72" s="8"/>
      <c r="P72" s="8"/>
      <c r="Q72" s="8"/>
      <c r="R72" s="8"/>
      <c r="S72" s="205"/>
      <c r="T72" s="9"/>
      <c r="U72" s="8"/>
      <c r="V72" s="8"/>
      <c r="W72" s="8"/>
      <c r="X72" s="8"/>
      <c r="Y72" s="8"/>
      <c r="Z72" s="8"/>
      <c r="AA72" s="8"/>
      <c r="AB72" s="8"/>
      <c r="AC72" s="205"/>
      <c r="AD72" s="9"/>
      <c r="AE72" s="7"/>
      <c r="AF72" s="8"/>
      <c r="AG72" s="8"/>
      <c r="AH72" s="8"/>
      <c r="AI72" s="8"/>
      <c r="AJ72" s="8"/>
      <c r="AK72" s="10"/>
      <c r="AL72" s="113"/>
      <c r="AM72" s="14"/>
      <c r="AN72" s="113"/>
      <c r="AO72" s="14"/>
      <c r="AP72" s="105"/>
      <c r="AQ72" s="109"/>
    </row>
    <row r="73" spans="3:43" x14ac:dyDescent="0.25">
      <c r="C73" s="7"/>
      <c r="D73" s="8"/>
      <c r="E73" s="8"/>
      <c r="F73" s="8"/>
      <c r="G73" s="8"/>
      <c r="H73" s="8"/>
      <c r="I73" s="8"/>
      <c r="J73" s="8"/>
      <c r="K73" s="8"/>
      <c r="L73" s="8"/>
      <c r="M73" s="8"/>
      <c r="N73" s="8"/>
      <c r="O73" s="8"/>
      <c r="P73" s="8"/>
      <c r="Q73" s="8"/>
      <c r="R73" s="8"/>
      <c r="S73" s="205"/>
      <c r="T73" s="9"/>
      <c r="U73" s="8"/>
      <c r="V73" s="8"/>
      <c r="W73" s="8"/>
      <c r="X73" s="8"/>
      <c r="Y73" s="8"/>
      <c r="Z73" s="8"/>
      <c r="AA73" s="8"/>
      <c r="AB73" s="8"/>
      <c r="AC73" s="205"/>
      <c r="AD73" s="9"/>
      <c r="AE73" s="7"/>
      <c r="AF73" s="8"/>
      <c r="AG73" s="8"/>
      <c r="AH73" s="8"/>
      <c r="AI73" s="8"/>
      <c r="AJ73" s="8"/>
      <c r="AK73" s="10"/>
      <c r="AL73" s="113"/>
      <c r="AM73" s="14"/>
      <c r="AN73" s="113"/>
      <c r="AO73" s="14"/>
      <c r="AP73" s="105"/>
      <c r="AQ73" s="109"/>
    </row>
    <row r="74" spans="3:43" x14ac:dyDescent="0.25">
      <c r="C74" s="7"/>
      <c r="D74" s="8"/>
      <c r="E74" s="8"/>
      <c r="F74" s="8"/>
      <c r="G74" s="8"/>
      <c r="H74" s="8"/>
      <c r="I74" s="8"/>
      <c r="J74" s="8"/>
      <c r="K74" s="8"/>
      <c r="L74" s="8"/>
      <c r="M74" s="8"/>
      <c r="N74" s="8"/>
      <c r="O74" s="8"/>
      <c r="P74" s="8"/>
      <c r="Q74" s="8"/>
      <c r="R74" s="8"/>
      <c r="S74" s="205"/>
      <c r="T74" s="9"/>
      <c r="U74" s="8"/>
      <c r="V74" s="8"/>
      <c r="W74" s="8"/>
      <c r="X74" s="8"/>
      <c r="Y74" s="8"/>
      <c r="Z74" s="8"/>
      <c r="AA74" s="8"/>
      <c r="AB74" s="8"/>
      <c r="AC74" s="205"/>
      <c r="AD74" s="9"/>
      <c r="AE74" s="7"/>
      <c r="AF74" s="8"/>
      <c r="AG74" s="8"/>
      <c r="AH74" s="8"/>
      <c r="AI74" s="8"/>
      <c r="AJ74" s="8"/>
      <c r="AK74" s="10"/>
      <c r="AL74" s="113"/>
      <c r="AM74" s="14"/>
      <c r="AN74" s="113"/>
      <c r="AO74" s="14"/>
      <c r="AP74" s="105"/>
      <c r="AQ74" s="109"/>
    </row>
    <row r="75" spans="3:43" x14ac:dyDescent="0.25">
      <c r="C75" s="7"/>
      <c r="D75" s="8"/>
      <c r="E75" s="8"/>
      <c r="F75" s="8"/>
      <c r="G75" s="8"/>
      <c r="H75" s="8"/>
      <c r="I75" s="8"/>
      <c r="J75" s="8"/>
      <c r="K75" s="8"/>
      <c r="L75" s="8"/>
      <c r="M75" s="8"/>
      <c r="N75" s="8"/>
      <c r="O75" s="8"/>
      <c r="P75" s="8"/>
      <c r="Q75" s="8"/>
      <c r="R75" s="8"/>
      <c r="S75" s="205"/>
      <c r="T75" s="9"/>
      <c r="U75" s="8"/>
      <c r="V75" s="8"/>
      <c r="W75" s="8"/>
      <c r="X75" s="8"/>
      <c r="Y75" s="8"/>
      <c r="Z75" s="8"/>
      <c r="AA75" s="8"/>
      <c r="AB75" s="8"/>
      <c r="AC75" s="205"/>
      <c r="AD75" s="9"/>
      <c r="AE75" s="7"/>
      <c r="AF75" s="8"/>
      <c r="AG75" s="8"/>
      <c r="AH75" s="8"/>
      <c r="AI75" s="8"/>
      <c r="AJ75" s="8"/>
      <c r="AK75" s="10"/>
      <c r="AL75" s="113"/>
      <c r="AM75" s="14"/>
      <c r="AN75" s="113"/>
      <c r="AO75" s="14"/>
      <c r="AP75" s="105"/>
      <c r="AQ75" s="109"/>
    </row>
    <row r="76" spans="3:43" x14ac:dyDescent="0.25">
      <c r="C76" s="7"/>
      <c r="D76" s="8"/>
      <c r="E76" s="8"/>
      <c r="F76" s="8"/>
      <c r="G76" s="8"/>
      <c r="H76" s="8"/>
      <c r="I76" s="8"/>
      <c r="J76" s="8"/>
      <c r="K76" s="8"/>
      <c r="L76" s="8"/>
      <c r="M76" s="8"/>
      <c r="N76" s="8"/>
      <c r="O76" s="8"/>
      <c r="P76" s="8"/>
      <c r="Q76" s="8"/>
      <c r="R76" s="8"/>
      <c r="S76" s="205"/>
      <c r="T76" s="9"/>
      <c r="U76" s="8"/>
      <c r="V76" s="8"/>
      <c r="W76" s="8"/>
      <c r="X76" s="8"/>
      <c r="Y76" s="8"/>
      <c r="Z76" s="8"/>
      <c r="AA76" s="8"/>
      <c r="AB76" s="8"/>
      <c r="AC76" s="205"/>
      <c r="AD76" s="9"/>
      <c r="AE76" s="7"/>
      <c r="AF76" s="8"/>
      <c r="AG76" s="8"/>
      <c r="AH76" s="8"/>
      <c r="AI76" s="8"/>
      <c r="AJ76" s="8"/>
      <c r="AK76" s="10"/>
      <c r="AL76" s="113"/>
      <c r="AM76" s="14"/>
      <c r="AN76" s="113"/>
      <c r="AO76" s="14"/>
      <c r="AP76" s="105"/>
      <c r="AQ76" s="109"/>
    </row>
    <row r="77" spans="3:43" x14ac:dyDescent="0.25">
      <c r="C77" s="7"/>
      <c r="D77" s="8"/>
      <c r="E77" s="8"/>
      <c r="F77" s="8"/>
      <c r="G77" s="8"/>
      <c r="H77" s="8"/>
      <c r="I77" s="8"/>
      <c r="J77" s="8"/>
      <c r="K77" s="8"/>
      <c r="L77" s="8"/>
      <c r="M77" s="8"/>
      <c r="N77" s="8"/>
      <c r="O77" s="8"/>
      <c r="P77" s="8"/>
      <c r="Q77" s="8"/>
      <c r="R77" s="8"/>
      <c r="S77" s="205"/>
      <c r="T77" s="9"/>
      <c r="U77" s="8"/>
      <c r="V77" s="8"/>
      <c r="W77" s="8"/>
      <c r="X77" s="8"/>
      <c r="Y77" s="8"/>
      <c r="Z77" s="8"/>
      <c r="AA77" s="8"/>
      <c r="AB77" s="8"/>
      <c r="AC77" s="205"/>
      <c r="AD77" s="9"/>
      <c r="AE77" s="7"/>
      <c r="AF77" s="8"/>
      <c r="AG77" s="8"/>
      <c r="AH77" s="8"/>
      <c r="AI77" s="8"/>
      <c r="AJ77" s="8"/>
      <c r="AK77" s="10"/>
      <c r="AL77" s="113"/>
      <c r="AM77" s="14"/>
      <c r="AN77" s="113"/>
      <c r="AO77" s="14"/>
      <c r="AP77" s="105"/>
      <c r="AQ77" s="109"/>
    </row>
    <row r="78" spans="3:43" x14ac:dyDescent="0.25">
      <c r="C78" s="7"/>
      <c r="D78" s="8"/>
      <c r="E78" s="8"/>
      <c r="F78" s="8"/>
      <c r="G78" s="8"/>
      <c r="H78" s="8"/>
      <c r="I78" s="8"/>
      <c r="J78" s="8"/>
      <c r="K78" s="8"/>
      <c r="L78" s="8"/>
      <c r="M78" s="8"/>
      <c r="N78" s="8"/>
      <c r="O78" s="8"/>
      <c r="P78" s="8"/>
      <c r="Q78" s="8"/>
      <c r="R78" s="8"/>
      <c r="S78" s="205"/>
      <c r="T78" s="9"/>
      <c r="U78" s="8"/>
      <c r="V78" s="8"/>
      <c r="W78" s="8"/>
      <c r="X78" s="8"/>
      <c r="Y78" s="8"/>
      <c r="Z78" s="8"/>
      <c r="AA78" s="8"/>
      <c r="AB78" s="8"/>
      <c r="AC78" s="205"/>
      <c r="AD78" s="9"/>
      <c r="AE78" s="7"/>
      <c r="AF78" s="8"/>
      <c r="AG78" s="8"/>
      <c r="AH78" s="8"/>
      <c r="AI78" s="8"/>
      <c r="AJ78" s="8"/>
      <c r="AK78" s="10"/>
      <c r="AL78" s="113"/>
      <c r="AM78" s="14"/>
      <c r="AN78" s="113"/>
      <c r="AO78" s="14"/>
      <c r="AP78" s="105"/>
      <c r="AQ78" s="109"/>
    </row>
    <row r="79" spans="3:43" x14ac:dyDescent="0.25">
      <c r="C79" s="7"/>
      <c r="D79" s="8"/>
      <c r="E79" s="8"/>
      <c r="F79" s="8"/>
      <c r="G79" s="8"/>
      <c r="H79" s="8"/>
      <c r="I79" s="8"/>
      <c r="J79" s="8"/>
      <c r="K79" s="8"/>
      <c r="L79" s="8"/>
      <c r="M79" s="8"/>
      <c r="N79" s="8"/>
      <c r="O79" s="8"/>
      <c r="P79" s="8"/>
      <c r="Q79" s="8"/>
      <c r="R79" s="8"/>
      <c r="S79" s="205"/>
      <c r="T79" s="9"/>
      <c r="U79" s="8"/>
      <c r="V79" s="8"/>
      <c r="W79" s="8"/>
      <c r="X79" s="8"/>
      <c r="Y79" s="8"/>
      <c r="Z79" s="8"/>
      <c r="AA79" s="8"/>
      <c r="AB79" s="8"/>
      <c r="AC79" s="205"/>
      <c r="AD79" s="9"/>
      <c r="AE79" s="7"/>
      <c r="AF79" s="8"/>
      <c r="AG79" s="8"/>
      <c r="AH79" s="8"/>
      <c r="AI79" s="8"/>
      <c r="AJ79" s="8"/>
      <c r="AK79" s="10"/>
      <c r="AL79" s="113"/>
      <c r="AM79" s="14"/>
      <c r="AN79" s="113"/>
      <c r="AO79" s="14"/>
      <c r="AP79" s="105"/>
      <c r="AQ79" s="109"/>
    </row>
    <row r="80" spans="3:43" x14ac:dyDescent="0.25">
      <c r="C80" s="7"/>
      <c r="D80" s="8"/>
      <c r="E80" s="8"/>
      <c r="F80" s="8"/>
      <c r="G80" s="8"/>
      <c r="H80" s="8"/>
      <c r="I80" s="8"/>
      <c r="J80" s="8"/>
      <c r="K80" s="8"/>
      <c r="L80" s="8"/>
      <c r="M80" s="8"/>
      <c r="N80" s="8"/>
      <c r="O80" s="8"/>
      <c r="P80" s="8"/>
      <c r="Q80" s="8"/>
      <c r="R80" s="8"/>
      <c r="S80" s="205"/>
      <c r="T80" s="9"/>
      <c r="U80" s="8"/>
      <c r="V80" s="8"/>
      <c r="W80" s="8"/>
      <c r="X80" s="8"/>
      <c r="Y80" s="8"/>
      <c r="Z80" s="8"/>
      <c r="AA80" s="8"/>
      <c r="AB80" s="8"/>
      <c r="AC80" s="205"/>
      <c r="AD80" s="9"/>
      <c r="AE80" s="7"/>
      <c r="AF80" s="8"/>
      <c r="AG80" s="8"/>
      <c r="AH80" s="8"/>
      <c r="AI80" s="8"/>
      <c r="AJ80" s="8"/>
      <c r="AK80" s="10"/>
      <c r="AL80" s="113"/>
      <c r="AM80" s="14"/>
      <c r="AN80" s="113"/>
      <c r="AO80" s="14"/>
      <c r="AP80" s="105"/>
      <c r="AQ80" s="109"/>
    </row>
    <row r="81" spans="3:43" x14ac:dyDescent="0.25">
      <c r="C81" s="7"/>
      <c r="D81" s="8"/>
      <c r="E81" s="8"/>
      <c r="F81" s="8"/>
      <c r="G81" s="8"/>
      <c r="H81" s="8"/>
      <c r="I81" s="8"/>
      <c r="J81" s="8"/>
      <c r="K81" s="8"/>
      <c r="L81" s="8"/>
      <c r="M81" s="8"/>
      <c r="N81" s="8"/>
      <c r="O81" s="8"/>
      <c r="P81" s="8"/>
      <c r="Q81" s="8"/>
      <c r="R81" s="8"/>
      <c r="S81" s="205"/>
      <c r="T81" s="9"/>
      <c r="U81" s="8"/>
      <c r="V81" s="8"/>
      <c r="W81" s="8"/>
      <c r="X81" s="8"/>
      <c r="Y81" s="8"/>
      <c r="Z81" s="8"/>
      <c r="AA81" s="8"/>
      <c r="AB81" s="8"/>
      <c r="AC81" s="205"/>
      <c r="AD81" s="9"/>
      <c r="AE81" s="7"/>
      <c r="AF81" s="8"/>
      <c r="AG81" s="8"/>
      <c r="AH81" s="8"/>
      <c r="AI81" s="8"/>
      <c r="AJ81" s="8"/>
      <c r="AK81" s="10"/>
      <c r="AL81" s="113"/>
      <c r="AM81" s="14"/>
      <c r="AN81" s="113"/>
      <c r="AO81" s="14"/>
      <c r="AP81" s="105"/>
      <c r="AQ81" s="109"/>
    </row>
    <row r="82" spans="3:43" x14ac:dyDescent="0.25">
      <c r="C82" s="7"/>
      <c r="D82" s="8"/>
      <c r="E82" s="8"/>
      <c r="F82" s="8"/>
      <c r="G82" s="8"/>
      <c r="H82" s="8"/>
      <c r="I82" s="8"/>
      <c r="J82" s="8"/>
      <c r="K82" s="8"/>
      <c r="L82" s="8"/>
      <c r="M82" s="8"/>
      <c r="N82" s="8"/>
      <c r="O82" s="8"/>
      <c r="P82" s="8"/>
      <c r="Q82" s="8"/>
      <c r="R82" s="8"/>
      <c r="S82" s="205"/>
      <c r="T82" s="9"/>
      <c r="U82" s="8"/>
      <c r="V82" s="8"/>
      <c r="W82" s="8"/>
      <c r="X82" s="8"/>
      <c r="Y82" s="8"/>
      <c r="Z82" s="8"/>
      <c r="AA82" s="8"/>
      <c r="AB82" s="8"/>
      <c r="AC82" s="205"/>
      <c r="AD82" s="9"/>
      <c r="AE82" s="7"/>
      <c r="AF82" s="8"/>
      <c r="AG82" s="8"/>
      <c r="AH82" s="8"/>
      <c r="AI82" s="8"/>
      <c r="AJ82" s="8"/>
      <c r="AK82" s="10"/>
      <c r="AL82" s="113"/>
      <c r="AM82" s="14"/>
      <c r="AN82" s="113"/>
      <c r="AO82" s="14"/>
      <c r="AP82" s="105"/>
      <c r="AQ82" s="109"/>
    </row>
    <row r="83" spans="3:43" x14ac:dyDescent="0.25">
      <c r="C83" s="7"/>
      <c r="D83" s="8"/>
      <c r="E83" s="8"/>
      <c r="F83" s="8"/>
      <c r="G83" s="8"/>
      <c r="H83" s="8"/>
      <c r="I83" s="8"/>
      <c r="J83" s="8"/>
      <c r="K83" s="8"/>
      <c r="L83" s="8"/>
      <c r="M83" s="8"/>
      <c r="N83" s="8"/>
      <c r="O83" s="8"/>
      <c r="P83" s="8"/>
      <c r="Q83" s="8"/>
      <c r="R83" s="8"/>
      <c r="S83" s="205"/>
      <c r="T83" s="9"/>
      <c r="U83" s="8"/>
      <c r="V83" s="8"/>
      <c r="W83" s="8"/>
      <c r="X83" s="8"/>
      <c r="Y83" s="8"/>
      <c r="Z83" s="8"/>
      <c r="AA83" s="8"/>
      <c r="AB83" s="8"/>
      <c r="AC83" s="205"/>
      <c r="AD83" s="9"/>
      <c r="AE83" s="7"/>
      <c r="AF83" s="8"/>
      <c r="AG83" s="8"/>
      <c r="AH83" s="8"/>
      <c r="AI83" s="8"/>
      <c r="AJ83" s="8"/>
      <c r="AK83" s="10"/>
      <c r="AL83" s="113"/>
      <c r="AM83" s="14"/>
      <c r="AN83" s="113"/>
      <c r="AO83" s="14"/>
      <c r="AP83" s="105"/>
      <c r="AQ83" s="109"/>
    </row>
    <row r="84" spans="3:43" x14ac:dyDescent="0.25">
      <c r="C84" s="7"/>
      <c r="D84" s="8"/>
      <c r="E84" s="8"/>
      <c r="F84" s="8"/>
      <c r="G84" s="8"/>
      <c r="H84" s="8"/>
      <c r="I84" s="8"/>
      <c r="J84" s="8"/>
      <c r="K84" s="8"/>
      <c r="L84" s="8"/>
      <c r="M84" s="8"/>
      <c r="N84" s="8"/>
      <c r="O84" s="8"/>
      <c r="P84" s="8"/>
      <c r="Q84" s="8"/>
      <c r="R84" s="8"/>
      <c r="S84" s="205"/>
      <c r="T84" s="9"/>
      <c r="U84" s="8"/>
      <c r="V84" s="8"/>
      <c r="W84" s="8"/>
      <c r="X84" s="8"/>
      <c r="Y84" s="8"/>
      <c r="Z84" s="8"/>
      <c r="AA84" s="8"/>
      <c r="AB84" s="8"/>
      <c r="AC84" s="205"/>
      <c r="AD84" s="9"/>
      <c r="AE84" s="7"/>
      <c r="AF84" s="8"/>
      <c r="AG84" s="8"/>
      <c r="AH84" s="8"/>
      <c r="AI84" s="8"/>
      <c r="AJ84" s="8"/>
      <c r="AK84" s="10"/>
      <c r="AL84" s="113"/>
      <c r="AM84" s="14"/>
      <c r="AN84" s="113"/>
      <c r="AO84" s="14"/>
      <c r="AP84" s="105"/>
      <c r="AQ84" s="109"/>
    </row>
    <row r="85" spans="3:43" x14ac:dyDescent="0.25">
      <c r="C85" s="7"/>
      <c r="D85" s="8"/>
      <c r="E85" s="8"/>
      <c r="F85" s="8"/>
      <c r="G85" s="8"/>
      <c r="H85" s="8"/>
      <c r="I85" s="8"/>
      <c r="J85" s="8"/>
      <c r="K85" s="8"/>
      <c r="L85" s="8"/>
      <c r="M85" s="8"/>
      <c r="N85" s="8"/>
      <c r="O85" s="8"/>
      <c r="P85" s="8"/>
      <c r="Q85" s="8"/>
      <c r="R85" s="8"/>
      <c r="S85" s="205"/>
      <c r="T85" s="9"/>
      <c r="U85" s="8"/>
      <c r="V85" s="8"/>
      <c r="W85" s="8"/>
      <c r="X85" s="8"/>
      <c r="Y85" s="8"/>
      <c r="Z85" s="8"/>
      <c r="AA85" s="8"/>
      <c r="AB85" s="8"/>
      <c r="AC85" s="205"/>
      <c r="AD85" s="9"/>
      <c r="AE85" s="7"/>
      <c r="AF85" s="8"/>
      <c r="AG85" s="8"/>
      <c r="AH85" s="8"/>
      <c r="AI85" s="8"/>
      <c r="AJ85" s="8"/>
      <c r="AK85" s="10"/>
      <c r="AL85" s="113"/>
      <c r="AM85" s="14"/>
      <c r="AN85" s="113"/>
      <c r="AO85" s="14"/>
      <c r="AP85" s="105"/>
      <c r="AQ85" s="109"/>
    </row>
    <row r="86" spans="3:43" x14ac:dyDescent="0.25">
      <c r="C86" s="7"/>
      <c r="D86" s="8"/>
      <c r="E86" s="8"/>
      <c r="F86" s="8"/>
      <c r="G86" s="8"/>
      <c r="H86" s="8"/>
      <c r="I86" s="8"/>
      <c r="J86" s="8"/>
      <c r="K86" s="8"/>
      <c r="L86" s="8"/>
      <c r="M86" s="8"/>
      <c r="N86" s="8"/>
      <c r="O86" s="8"/>
      <c r="P86" s="8"/>
      <c r="Q86" s="8"/>
      <c r="R86" s="8"/>
      <c r="S86" s="205"/>
      <c r="T86" s="9"/>
      <c r="U86" s="8"/>
      <c r="V86" s="8"/>
      <c r="W86" s="8"/>
      <c r="X86" s="8"/>
      <c r="Y86" s="8"/>
      <c r="Z86" s="8"/>
      <c r="AA86" s="8"/>
      <c r="AB86" s="8"/>
      <c r="AC86" s="205"/>
      <c r="AD86" s="9"/>
      <c r="AE86" s="7"/>
      <c r="AF86" s="8"/>
      <c r="AG86" s="8"/>
      <c r="AH86" s="8"/>
      <c r="AI86" s="8"/>
      <c r="AJ86" s="8"/>
      <c r="AK86" s="10"/>
      <c r="AL86" s="113"/>
      <c r="AM86" s="14"/>
      <c r="AN86" s="113"/>
      <c r="AO86" s="14"/>
      <c r="AP86" s="105"/>
      <c r="AQ86" s="109"/>
    </row>
    <row r="87" spans="3:43" x14ac:dyDescent="0.25">
      <c r="C87" s="7"/>
      <c r="D87" s="8"/>
      <c r="E87" s="8"/>
      <c r="F87" s="8"/>
      <c r="G87" s="8"/>
      <c r="H87" s="8"/>
      <c r="I87" s="8"/>
      <c r="J87" s="8"/>
      <c r="K87" s="8"/>
      <c r="L87" s="8"/>
      <c r="M87" s="8"/>
      <c r="N87" s="8"/>
      <c r="O87" s="8"/>
      <c r="P87" s="8"/>
      <c r="Q87" s="8"/>
      <c r="R87" s="8"/>
      <c r="S87" s="205"/>
      <c r="T87" s="9"/>
      <c r="U87" s="8"/>
      <c r="V87" s="8"/>
      <c r="W87" s="8"/>
      <c r="X87" s="8"/>
      <c r="Y87" s="8"/>
      <c r="Z87" s="8"/>
      <c r="AA87" s="8"/>
      <c r="AB87" s="8"/>
      <c r="AC87" s="205"/>
      <c r="AD87" s="9"/>
      <c r="AE87" s="7"/>
      <c r="AF87" s="8"/>
      <c r="AG87" s="8"/>
      <c r="AH87" s="8"/>
      <c r="AI87" s="8"/>
      <c r="AJ87" s="8"/>
      <c r="AK87" s="10"/>
      <c r="AL87" s="113"/>
      <c r="AM87" s="14"/>
      <c r="AN87" s="113"/>
      <c r="AO87" s="14"/>
      <c r="AP87" s="105"/>
      <c r="AQ87" s="109"/>
    </row>
    <row r="88" spans="3:43" x14ac:dyDescent="0.25">
      <c r="C88" s="7"/>
      <c r="D88" s="8"/>
      <c r="E88" s="8"/>
      <c r="F88" s="8"/>
      <c r="G88" s="8"/>
      <c r="H88" s="8"/>
      <c r="I88" s="8"/>
      <c r="J88" s="8"/>
      <c r="K88" s="8"/>
      <c r="L88" s="8"/>
      <c r="M88" s="8"/>
      <c r="N88" s="8"/>
      <c r="O88" s="8"/>
      <c r="P88" s="8"/>
      <c r="Q88" s="8"/>
      <c r="R88" s="8"/>
      <c r="S88" s="205"/>
      <c r="T88" s="9"/>
      <c r="U88" s="8"/>
      <c r="V88" s="8"/>
      <c r="W88" s="8"/>
      <c r="X88" s="8"/>
      <c r="Y88" s="8"/>
      <c r="Z88" s="8"/>
      <c r="AA88" s="8"/>
      <c r="AB88" s="8"/>
      <c r="AC88" s="205"/>
      <c r="AD88" s="9"/>
      <c r="AE88" s="7"/>
      <c r="AF88" s="8"/>
      <c r="AG88" s="8"/>
      <c r="AH88" s="8"/>
      <c r="AI88" s="8"/>
      <c r="AJ88" s="8"/>
      <c r="AK88" s="10"/>
      <c r="AL88" s="113"/>
      <c r="AM88" s="14"/>
      <c r="AN88" s="113"/>
      <c r="AO88" s="14"/>
      <c r="AP88" s="105"/>
      <c r="AQ88" s="109"/>
    </row>
    <row r="89" spans="3:43" x14ac:dyDescent="0.25">
      <c r="C89" s="7"/>
      <c r="D89" s="8"/>
      <c r="E89" s="8"/>
      <c r="F89" s="8"/>
      <c r="G89" s="8"/>
      <c r="H89" s="8"/>
      <c r="I89" s="8"/>
      <c r="J89" s="8"/>
      <c r="K89" s="8"/>
      <c r="L89" s="8"/>
      <c r="M89" s="8"/>
      <c r="N89" s="8"/>
      <c r="O89" s="8"/>
      <c r="P89" s="8"/>
      <c r="Q89" s="8"/>
      <c r="R89" s="8"/>
      <c r="S89" s="205"/>
      <c r="T89" s="9"/>
      <c r="U89" s="8"/>
      <c r="V89" s="8"/>
      <c r="W89" s="8"/>
      <c r="X89" s="8"/>
      <c r="Y89" s="8"/>
      <c r="Z89" s="8"/>
      <c r="AA89" s="8"/>
      <c r="AB89" s="8"/>
      <c r="AC89" s="205"/>
      <c r="AD89" s="9"/>
      <c r="AE89" s="7"/>
      <c r="AF89" s="8"/>
      <c r="AG89" s="8"/>
      <c r="AH89" s="8"/>
      <c r="AI89" s="8"/>
      <c r="AJ89" s="8"/>
      <c r="AK89" s="10"/>
      <c r="AL89" s="113"/>
      <c r="AM89" s="14"/>
      <c r="AN89" s="113"/>
      <c r="AO89" s="14"/>
      <c r="AP89" s="105"/>
      <c r="AQ89" s="109"/>
    </row>
    <row r="90" spans="3:43" x14ac:dyDescent="0.25">
      <c r="C90" s="7"/>
      <c r="D90" s="8"/>
      <c r="E90" s="8"/>
      <c r="F90" s="8"/>
      <c r="G90" s="8"/>
      <c r="H90" s="8"/>
      <c r="I90" s="8"/>
      <c r="J90" s="8"/>
      <c r="K90" s="8"/>
      <c r="L90" s="8"/>
      <c r="M90" s="8"/>
      <c r="N90" s="8"/>
      <c r="O90" s="8"/>
      <c r="P90" s="8"/>
      <c r="Q90" s="8"/>
      <c r="R90" s="8"/>
      <c r="S90" s="205"/>
      <c r="T90" s="9"/>
      <c r="U90" s="8"/>
      <c r="V90" s="8"/>
      <c r="W90" s="8"/>
      <c r="X90" s="8"/>
      <c r="Y90" s="8"/>
      <c r="Z90" s="8"/>
      <c r="AA90" s="8"/>
      <c r="AB90" s="8"/>
      <c r="AC90" s="205"/>
      <c r="AD90" s="9"/>
      <c r="AE90" s="7"/>
      <c r="AF90" s="8"/>
      <c r="AG90" s="8"/>
      <c r="AH90" s="8"/>
      <c r="AI90" s="8"/>
      <c r="AJ90" s="8"/>
      <c r="AK90" s="10"/>
      <c r="AL90" s="113"/>
      <c r="AM90" s="14"/>
      <c r="AN90" s="113"/>
      <c r="AO90" s="14"/>
      <c r="AP90" s="105"/>
      <c r="AQ90" s="109"/>
    </row>
    <row r="91" spans="3:43" x14ac:dyDescent="0.25">
      <c r="C91" s="7"/>
      <c r="D91" s="8"/>
      <c r="E91" s="8"/>
      <c r="F91" s="8"/>
      <c r="G91" s="8"/>
      <c r="H91" s="8"/>
      <c r="I91" s="8"/>
      <c r="J91" s="8"/>
      <c r="K91" s="8"/>
      <c r="L91" s="8"/>
      <c r="M91" s="8"/>
      <c r="N91" s="8"/>
      <c r="O91" s="8"/>
      <c r="P91" s="8"/>
      <c r="Q91" s="8"/>
      <c r="R91" s="8"/>
      <c r="S91" s="205"/>
      <c r="T91" s="9"/>
      <c r="U91" s="8"/>
      <c r="V91" s="8"/>
      <c r="W91" s="8"/>
      <c r="X91" s="8"/>
      <c r="Y91" s="8"/>
      <c r="Z91" s="8"/>
      <c r="AA91" s="8"/>
      <c r="AB91" s="8"/>
      <c r="AC91" s="205"/>
      <c r="AD91" s="9"/>
      <c r="AE91" s="7"/>
      <c r="AF91" s="8"/>
      <c r="AG91" s="8"/>
      <c r="AH91" s="8"/>
      <c r="AI91" s="8"/>
      <c r="AJ91" s="8"/>
      <c r="AK91" s="10"/>
      <c r="AL91" s="113"/>
      <c r="AM91" s="14"/>
      <c r="AN91" s="113"/>
      <c r="AO91" s="14"/>
      <c r="AP91" s="105"/>
      <c r="AQ91" s="109"/>
    </row>
    <row r="92" spans="3:43" x14ac:dyDescent="0.25">
      <c r="C92" s="7"/>
      <c r="D92" s="8"/>
      <c r="E92" s="8"/>
      <c r="F92" s="8"/>
      <c r="G92" s="8"/>
      <c r="H92" s="8"/>
      <c r="I92" s="8"/>
      <c r="J92" s="8"/>
      <c r="K92" s="8"/>
      <c r="L92" s="8"/>
      <c r="M92" s="8"/>
      <c r="N92" s="8"/>
      <c r="O92" s="8"/>
      <c r="P92" s="8"/>
      <c r="Q92" s="8"/>
      <c r="R92" s="8"/>
      <c r="S92" s="205"/>
      <c r="T92" s="9"/>
      <c r="U92" s="8"/>
      <c r="V92" s="8"/>
      <c r="W92" s="8"/>
      <c r="X92" s="8"/>
      <c r="Y92" s="8"/>
      <c r="Z92" s="8"/>
      <c r="AA92" s="8"/>
      <c r="AB92" s="8"/>
      <c r="AC92" s="205"/>
      <c r="AD92" s="9"/>
      <c r="AE92" s="7"/>
      <c r="AF92" s="8"/>
      <c r="AG92" s="8"/>
      <c r="AH92" s="8"/>
      <c r="AI92" s="8"/>
      <c r="AJ92" s="8"/>
      <c r="AK92" s="10"/>
      <c r="AL92" s="113"/>
      <c r="AM92" s="14"/>
      <c r="AN92" s="113"/>
      <c r="AO92" s="14"/>
      <c r="AP92" s="105"/>
      <c r="AQ92" s="109"/>
    </row>
    <row r="93" spans="3:43" x14ac:dyDescent="0.25">
      <c r="C93" s="7"/>
      <c r="D93" s="8"/>
      <c r="E93" s="8"/>
      <c r="F93" s="8"/>
      <c r="G93" s="8"/>
      <c r="H93" s="8"/>
      <c r="I93" s="8"/>
      <c r="J93" s="8"/>
      <c r="K93" s="8"/>
      <c r="L93" s="8"/>
      <c r="M93" s="8"/>
      <c r="N93" s="8"/>
      <c r="O93" s="8"/>
      <c r="P93" s="8"/>
      <c r="Q93" s="8"/>
      <c r="R93" s="8"/>
      <c r="S93" s="205"/>
      <c r="T93" s="9"/>
      <c r="U93" s="8"/>
      <c r="V93" s="8"/>
      <c r="W93" s="8"/>
      <c r="X93" s="8"/>
      <c r="Y93" s="8"/>
      <c r="Z93" s="8"/>
      <c r="AA93" s="8"/>
      <c r="AB93" s="8"/>
      <c r="AC93" s="205"/>
      <c r="AD93" s="9"/>
      <c r="AE93" s="7"/>
      <c r="AF93" s="8"/>
      <c r="AG93" s="8"/>
      <c r="AH93" s="8"/>
      <c r="AI93" s="8"/>
      <c r="AJ93" s="8"/>
      <c r="AK93" s="10"/>
      <c r="AL93" s="113"/>
      <c r="AM93" s="14"/>
      <c r="AN93" s="113"/>
      <c r="AO93" s="14"/>
      <c r="AP93" s="105"/>
      <c r="AQ93" s="109"/>
    </row>
    <row r="94" spans="3:43" x14ac:dyDescent="0.25">
      <c r="C94" s="7"/>
      <c r="D94" s="8"/>
      <c r="E94" s="8"/>
      <c r="F94" s="8"/>
      <c r="G94" s="8"/>
      <c r="H94" s="8"/>
      <c r="I94" s="8"/>
      <c r="J94" s="8"/>
      <c r="K94" s="8"/>
      <c r="L94" s="8"/>
      <c r="M94" s="8"/>
      <c r="N94" s="8"/>
      <c r="O94" s="8"/>
      <c r="P94" s="8"/>
      <c r="Q94" s="8"/>
      <c r="R94" s="8"/>
      <c r="S94" s="205"/>
      <c r="T94" s="9"/>
      <c r="U94" s="8"/>
      <c r="V94" s="8"/>
      <c r="W94" s="8"/>
      <c r="X94" s="8"/>
      <c r="Y94" s="8"/>
      <c r="Z94" s="8"/>
      <c r="AA94" s="8"/>
      <c r="AB94" s="8"/>
      <c r="AC94" s="205"/>
      <c r="AD94" s="9"/>
      <c r="AE94" s="7"/>
      <c r="AF94" s="8"/>
      <c r="AG94" s="8"/>
      <c r="AH94" s="8"/>
      <c r="AI94" s="8"/>
      <c r="AJ94" s="8"/>
      <c r="AK94" s="10"/>
      <c r="AL94" s="113"/>
      <c r="AM94" s="14"/>
      <c r="AN94" s="113"/>
      <c r="AO94" s="14"/>
      <c r="AP94" s="105"/>
      <c r="AQ94" s="109"/>
    </row>
    <row r="95" spans="3:43" x14ac:dyDescent="0.25">
      <c r="C95" s="7"/>
      <c r="D95" s="8"/>
      <c r="E95" s="8"/>
      <c r="F95" s="8"/>
      <c r="G95" s="8"/>
      <c r="H95" s="8"/>
      <c r="I95" s="8"/>
      <c r="J95" s="8"/>
      <c r="K95" s="8"/>
      <c r="L95" s="8"/>
      <c r="M95" s="8"/>
      <c r="N95" s="8"/>
      <c r="O95" s="8"/>
      <c r="P95" s="8"/>
      <c r="Q95" s="8"/>
      <c r="R95" s="8"/>
      <c r="S95" s="205"/>
      <c r="T95" s="9"/>
      <c r="U95" s="8"/>
      <c r="V95" s="8"/>
      <c r="W95" s="8"/>
      <c r="X95" s="8"/>
      <c r="Y95" s="8"/>
      <c r="Z95" s="8"/>
      <c r="AA95" s="8"/>
      <c r="AB95" s="8"/>
      <c r="AC95" s="205"/>
      <c r="AD95" s="9"/>
      <c r="AE95" s="7"/>
      <c r="AF95" s="8"/>
      <c r="AG95" s="8"/>
      <c r="AH95" s="8"/>
      <c r="AI95" s="8"/>
      <c r="AJ95" s="8"/>
      <c r="AK95" s="10"/>
      <c r="AL95" s="113"/>
      <c r="AM95" s="14"/>
      <c r="AN95" s="113"/>
      <c r="AO95" s="14"/>
      <c r="AP95" s="105"/>
      <c r="AQ95" s="109"/>
    </row>
    <row r="96" spans="3:43" x14ac:dyDescent="0.25">
      <c r="C96" s="7"/>
      <c r="D96" s="8"/>
      <c r="E96" s="8"/>
      <c r="F96" s="8"/>
      <c r="G96" s="8"/>
      <c r="H96" s="8"/>
      <c r="I96" s="8"/>
      <c r="J96" s="8"/>
      <c r="K96" s="8"/>
      <c r="L96" s="8"/>
      <c r="M96" s="8"/>
      <c r="N96" s="8"/>
      <c r="O96" s="8"/>
      <c r="P96" s="8"/>
      <c r="Q96" s="8"/>
      <c r="R96" s="8"/>
      <c r="S96" s="205"/>
      <c r="T96" s="9"/>
      <c r="U96" s="8"/>
      <c r="V96" s="8"/>
      <c r="W96" s="8"/>
      <c r="X96" s="8"/>
      <c r="Y96" s="8"/>
      <c r="Z96" s="8"/>
      <c r="AA96" s="8"/>
      <c r="AB96" s="8"/>
      <c r="AC96" s="205"/>
      <c r="AD96" s="9"/>
      <c r="AE96" s="7"/>
      <c r="AF96" s="8"/>
      <c r="AG96" s="8"/>
      <c r="AH96" s="8"/>
      <c r="AI96" s="8"/>
      <c r="AJ96" s="8"/>
      <c r="AK96" s="10"/>
      <c r="AL96" s="113"/>
      <c r="AM96" s="14"/>
      <c r="AN96" s="113"/>
      <c r="AO96" s="14"/>
      <c r="AP96" s="105"/>
      <c r="AQ96" s="109"/>
    </row>
    <row r="97" spans="3:43" x14ac:dyDescent="0.25">
      <c r="C97" s="12"/>
      <c r="D97" s="13"/>
      <c r="E97" s="13"/>
      <c r="F97" s="13"/>
      <c r="G97" s="13"/>
      <c r="H97" s="13"/>
      <c r="I97" s="13"/>
      <c r="J97" s="13"/>
      <c r="K97" s="13"/>
      <c r="L97" s="13"/>
      <c r="M97" s="13"/>
      <c r="N97" s="13"/>
      <c r="O97" s="13"/>
      <c r="P97" s="13"/>
      <c r="Q97" s="13"/>
      <c r="R97" s="13"/>
      <c r="S97" s="206"/>
      <c r="T97" s="14"/>
      <c r="U97" s="13"/>
      <c r="V97" s="13"/>
      <c r="W97" s="13"/>
      <c r="X97" s="13"/>
      <c r="Y97" s="13"/>
      <c r="Z97" s="13"/>
      <c r="AA97" s="13"/>
      <c r="AB97" s="13"/>
      <c r="AC97" s="206"/>
      <c r="AD97" s="14"/>
      <c r="AE97" s="12"/>
      <c r="AF97" s="13"/>
      <c r="AG97" s="13"/>
      <c r="AH97" s="13"/>
      <c r="AI97" s="13"/>
      <c r="AJ97" s="13"/>
      <c r="AK97" s="15"/>
      <c r="AL97" s="113"/>
      <c r="AM97" s="14"/>
      <c r="AN97" s="113"/>
      <c r="AO97" s="14"/>
      <c r="AP97" s="105"/>
      <c r="AQ97" s="109"/>
    </row>
    <row r="98" spans="3:43" x14ac:dyDescent="0.25">
      <c r="C98" s="12"/>
      <c r="D98" s="13"/>
      <c r="E98" s="13"/>
      <c r="F98" s="13"/>
      <c r="G98" s="13"/>
      <c r="H98" s="13"/>
      <c r="I98" s="13"/>
      <c r="J98" s="13"/>
      <c r="K98" s="13"/>
      <c r="L98" s="13"/>
      <c r="M98" s="13"/>
      <c r="N98" s="13"/>
      <c r="O98" s="13"/>
      <c r="P98" s="13"/>
      <c r="Q98" s="13"/>
      <c r="R98" s="13"/>
      <c r="S98" s="206"/>
      <c r="T98" s="14"/>
      <c r="U98" s="13"/>
      <c r="V98" s="13"/>
      <c r="W98" s="13"/>
      <c r="X98" s="13"/>
      <c r="Y98" s="13"/>
      <c r="Z98" s="13"/>
      <c r="AA98" s="13"/>
      <c r="AB98" s="13"/>
      <c r="AC98" s="206"/>
      <c r="AD98" s="14"/>
      <c r="AE98" s="12"/>
      <c r="AF98" s="13"/>
      <c r="AG98" s="13"/>
      <c r="AH98" s="13"/>
      <c r="AI98" s="13"/>
      <c r="AJ98" s="13"/>
      <c r="AK98" s="15"/>
      <c r="AL98" s="113"/>
      <c r="AM98" s="14"/>
      <c r="AN98" s="113"/>
      <c r="AO98" s="14"/>
      <c r="AP98" s="105"/>
      <c r="AQ98" s="109"/>
    </row>
    <row r="99" spans="3:43" x14ac:dyDescent="0.25">
      <c r="C99" s="12"/>
      <c r="D99" s="13"/>
      <c r="E99" s="13"/>
      <c r="F99" s="13"/>
      <c r="G99" s="13"/>
      <c r="H99" s="13"/>
      <c r="I99" s="13"/>
      <c r="J99" s="13"/>
      <c r="K99" s="13"/>
      <c r="L99" s="13"/>
      <c r="M99" s="13"/>
      <c r="N99" s="13"/>
      <c r="O99" s="13"/>
      <c r="P99" s="13"/>
      <c r="Q99" s="13"/>
      <c r="R99" s="13"/>
      <c r="S99" s="206"/>
      <c r="T99" s="14"/>
      <c r="U99" s="13"/>
      <c r="V99" s="13"/>
      <c r="W99" s="13"/>
      <c r="X99" s="13"/>
      <c r="Y99" s="13"/>
      <c r="Z99" s="13"/>
      <c r="AA99" s="13"/>
      <c r="AB99" s="13"/>
      <c r="AC99" s="206"/>
      <c r="AD99" s="14"/>
      <c r="AE99" s="12"/>
      <c r="AF99" s="13"/>
      <c r="AG99" s="13"/>
      <c r="AH99" s="13"/>
      <c r="AI99" s="13"/>
      <c r="AJ99" s="13"/>
      <c r="AK99" s="15"/>
      <c r="AL99" s="113"/>
      <c r="AM99" s="14"/>
      <c r="AN99" s="113"/>
      <c r="AO99" s="14"/>
      <c r="AP99" s="105"/>
      <c r="AQ99" s="109"/>
    </row>
    <row r="100" spans="3:43" x14ac:dyDescent="0.25">
      <c r="C100" s="12"/>
      <c r="D100" s="13"/>
      <c r="E100" s="13"/>
      <c r="F100" s="13"/>
      <c r="G100" s="13"/>
      <c r="H100" s="13"/>
      <c r="I100" s="13"/>
      <c r="J100" s="13"/>
      <c r="K100" s="13"/>
      <c r="L100" s="13"/>
      <c r="M100" s="13"/>
      <c r="N100" s="13"/>
      <c r="O100" s="13"/>
      <c r="P100" s="13"/>
      <c r="Q100" s="13"/>
      <c r="R100" s="13"/>
      <c r="S100" s="206"/>
      <c r="T100" s="14"/>
      <c r="U100" s="13"/>
      <c r="V100" s="13"/>
      <c r="W100" s="13"/>
      <c r="X100" s="13"/>
      <c r="Y100" s="13"/>
      <c r="Z100" s="13"/>
      <c r="AA100" s="13"/>
      <c r="AB100" s="13"/>
      <c r="AC100" s="206"/>
      <c r="AD100" s="14"/>
      <c r="AE100" s="12"/>
      <c r="AF100" s="13"/>
      <c r="AG100" s="13"/>
      <c r="AH100" s="13"/>
      <c r="AI100" s="13"/>
      <c r="AJ100" s="13"/>
      <c r="AK100" s="15"/>
      <c r="AL100" s="113"/>
      <c r="AM100" s="14"/>
      <c r="AN100" s="113"/>
      <c r="AO100" s="14"/>
      <c r="AP100" s="105"/>
      <c r="AQ100" s="109"/>
    </row>
    <row r="101" spans="3:43" x14ac:dyDescent="0.25">
      <c r="C101" s="12"/>
      <c r="D101" s="13"/>
      <c r="E101" s="13"/>
      <c r="F101" s="13"/>
      <c r="G101" s="13"/>
      <c r="H101" s="13"/>
      <c r="I101" s="13"/>
      <c r="J101" s="13"/>
      <c r="K101" s="13"/>
      <c r="L101" s="13"/>
      <c r="M101" s="13"/>
      <c r="N101" s="13"/>
      <c r="O101" s="13"/>
      <c r="P101" s="13"/>
      <c r="Q101" s="13"/>
      <c r="R101" s="13"/>
      <c r="S101" s="206"/>
      <c r="T101" s="14"/>
      <c r="U101" s="13"/>
      <c r="V101" s="13"/>
      <c r="W101" s="13"/>
      <c r="X101" s="13"/>
      <c r="Y101" s="13"/>
      <c r="Z101" s="13"/>
      <c r="AA101" s="13"/>
      <c r="AB101" s="13"/>
      <c r="AC101" s="206"/>
      <c r="AD101" s="14"/>
      <c r="AE101" s="12"/>
      <c r="AF101" s="13"/>
      <c r="AG101" s="13"/>
      <c r="AH101" s="13"/>
      <c r="AI101" s="13"/>
      <c r="AJ101" s="13"/>
      <c r="AK101" s="15"/>
      <c r="AL101" s="113"/>
      <c r="AM101" s="14"/>
      <c r="AN101" s="113"/>
      <c r="AO101" s="14"/>
      <c r="AP101" s="105"/>
      <c r="AQ101" s="109"/>
    </row>
    <row r="102" spans="3:43" x14ac:dyDescent="0.25">
      <c r="C102" s="12"/>
      <c r="D102" s="13"/>
      <c r="E102" s="13"/>
      <c r="F102" s="13"/>
      <c r="G102" s="13"/>
      <c r="H102" s="13"/>
      <c r="I102" s="13"/>
      <c r="J102" s="13"/>
      <c r="K102" s="13"/>
      <c r="L102" s="13"/>
      <c r="M102" s="13"/>
      <c r="N102" s="13"/>
      <c r="O102" s="13"/>
      <c r="P102" s="13"/>
      <c r="Q102" s="13"/>
      <c r="R102" s="13"/>
      <c r="S102" s="206"/>
      <c r="T102" s="14"/>
      <c r="U102" s="13"/>
      <c r="V102" s="13"/>
      <c r="W102" s="13"/>
      <c r="X102" s="13"/>
      <c r="Y102" s="13"/>
      <c r="Z102" s="13"/>
      <c r="AA102" s="13"/>
      <c r="AB102" s="13"/>
      <c r="AC102" s="206"/>
      <c r="AD102" s="14"/>
      <c r="AE102" s="12"/>
      <c r="AF102" s="13"/>
      <c r="AG102" s="13"/>
      <c r="AH102" s="13"/>
      <c r="AI102" s="13"/>
      <c r="AJ102" s="13"/>
      <c r="AK102" s="15"/>
      <c r="AL102" s="113"/>
      <c r="AM102" s="14"/>
      <c r="AN102" s="113"/>
      <c r="AO102" s="14"/>
      <c r="AP102" s="105"/>
      <c r="AQ102" s="109"/>
    </row>
    <row r="103" spans="3:43" x14ac:dyDescent="0.25">
      <c r="C103" s="12"/>
      <c r="D103" s="13"/>
      <c r="E103" s="13"/>
      <c r="F103" s="13"/>
      <c r="G103" s="13"/>
      <c r="H103" s="13"/>
      <c r="I103" s="13"/>
      <c r="J103" s="13"/>
      <c r="K103" s="13"/>
      <c r="L103" s="13"/>
      <c r="M103" s="13"/>
      <c r="N103" s="13"/>
      <c r="O103" s="13"/>
      <c r="P103" s="13"/>
      <c r="Q103" s="13"/>
      <c r="R103" s="13"/>
      <c r="S103" s="206"/>
      <c r="T103" s="14"/>
      <c r="U103" s="13"/>
      <c r="V103" s="13"/>
      <c r="W103" s="13"/>
      <c r="X103" s="13"/>
      <c r="Y103" s="13"/>
      <c r="Z103" s="13"/>
      <c r="AA103" s="13"/>
      <c r="AB103" s="13"/>
      <c r="AC103" s="206"/>
      <c r="AD103" s="14"/>
      <c r="AE103" s="12"/>
      <c r="AF103" s="13"/>
      <c r="AG103" s="13"/>
      <c r="AH103" s="13"/>
      <c r="AI103" s="13"/>
      <c r="AJ103" s="13"/>
      <c r="AK103" s="15"/>
      <c r="AL103" s="113"/>
      <c r="AM103" s="14"/>
      <c r="AN103" s="113"/>
      <c r="AO103" s="14"/>
      <c r="AP103" s="105"/>
      <c r="AQ103" s="109"/>
    </row>
    <row r="104" spans="3:43" x14ac:dyDescent="0.25">
      <c r="C104" s="12"/>
      <c r="D104" s="13"/>
      <c r="E104" s="13"/>
      <c r="F104" s="13"/>
      <c r="G104" s="13"/>
      <c r="H104" s="13"/>
      <c r="I104" s="13"/>
      <c r="J104" s="13"/>
      <c r="K104" s="13"/>
      <c r="L104" s="13"/>
      <c r="M104" s="13"/>
      <c r="N104" s="13"/>
      <c r="O104" s="13"/>
      <c r="P104" s="13"/>
      <c r="Q104" s="13"/>
      <c r="R104" s="13"/>
      <c r="S104" s="206"/>
      <c r="T104" s="14"/>
      <c r="U104" s="13"/>
      <c r="V104" s="13"/>
      <c r="W104" s="13"/>
      <c r="X104" s="13"/>
      <c r="Y104" s="13"/>
      <c r="Z104" s="13"/>
      <c r="AA104" s="13"/>
      <c r="AB104" s="13"/>
      <c r="AC104" s="206"/>
      <c r="AD104" s="14"/>
      <c r="AE104" s="12"/>
      <c r="AF104" s="13"/>
      <c r="AG104" s="13"/>
      <c r="AH104" s="13"/>
      <c r="AI104" s="13"/>
      <c r="AJ104" s="13"/>
      <c r="AK104" s="15"/>
      <c r="AL104" s="113"/>
      <c r="AM104" s="14"/>
      <c r="AN104" s="113"/>
      <c r="AO104" s="14"/>
      <c r="AP104" s="105"/>
      <c r="AQ104" s="109"/>
    </row>
    <row r="105" spans="3:43" x14ac:dyDescent="0.25">
      <c r="C105" s="12"/>
      <c r="D105" s="13"/>
      <c r="E105" s="13"/>
      <c r="F105" s="13"/>
      <c r="G105" s="13"/>
      <c r="H105" s="13"/>
      <c r="I105" s="13"/>
      <c r="J105" s="13"/>
      <c r="K105" s="13"/>
      <c r="L105" s="13"/>
      <c r="M105" s="13"/>
      <c r="N105" s="13"/>
      <c r="O105" s="13"/>
      <c r="P105" s="13"/>
      <c r="Q105" s="13"/>
      <c r="R105" s="13"/>
      <c r="S105" s="206"/>
      <c r="T105" s="14"/>
      <c r="U105" s="13"/>
      <c r="V105" s="13"/>
      <c r="W105" s="13"/>
      <c r="X105" s="13"/>
      <c r="Y105" s="13"/>
      <c r="Z105" s="13"/>
      <c r="AA105" s="13"/>
      <c r="AB105" s="13"/>
      <c r="AC105" s="206"/>
      <c r="AD105" s="14"/>
      <c r="AE105" s="12"/>
      <c r="AF105" s="13"/>
      <c r="AG105" s="13"/>
      <c r="AH105" s="13"/>
      <c r="AI105" s="13"/>
      <c r="AJ105" s="13"/>
      <c r="AK105" s="15"/>
      <c r="AL105" s="113"/>
      <c r="AM105" s="14"/>
      <c r="AN105" s="113"/>
      <c r="AO105" s="14"/>
      <c r="AP105" s="105"/>
      <c r="AQ105" s="109"/>
    </row>
    <row r="106" spans="3:43" x14ac:dyDescent="0.25">
      <c r="C106" s="12"/>
      <c r="D106" s="13"/>
      <c r="E106" s="13"/>
      <c r="F106" s="13"/>
      <c r="G106" s="13"/>
      <c r="H106" s="13"/>
      <c r="I106" s="13"/>
      <c r="J106" s="13"/>
      <c r="K106" s="13"/>
      <c r="L106" s="13"/>
      <c r="M106" s="13"/>
      <c r="N106" s="13"/>
      <c r="O106" s="13"/>
      <c r="P106" s="13"/>
      <c r="Q106" s="13"/>
      <c r="R106" s="13"/>
      <c r="S106" s="206"/>
      <c r="T106" s="14"/>
      <c r="U106" s="13"/>
      <c r="V106" s="13"/>
      <c r="W106" s="13"/>
      <c r="X106" s="13"/>
      <c r="Y106" s="13"/>
      <c r="Z106" s="13"/>
      <c r="AA106" s="13"/>
      <c r="AB106" s="13"/>
      <c r="AC106" s="206"/>
      <c r="AD106" s="14"/>
      <c r="AE106" s="12"/>
      <c r="AF106" s="13"/>
      <c r="AG106" s="13"/>
      <c r="AH106" s="13"/>
      <c r="AI106" s="13"/>
      <c r="AJ106" s="13"/>
      <c r="AK106" s="15"/>
      <c r="AL106" s="113"/>
      <c r="AM106" s="14"/>
      <c r="AN106" s="113"/>
      <c r="AO106" s="14"/>
      <c r="AP106" s="105"/>
      <c r="AQ106" s="109"/>
    </row>
    <row r="107" spans="3:43" x14ac:dyDescent="0.25">
      <c r="C107" s="12"/>
      <c r="D107" s="13"/>
      <c r="E107" s="13"/>
      <c r="F107" s="13"/>
      <c r="G107" s="13"/>
      <c r="H107" s="13"/>
      <c r="I107" s="13"/>
      <c r="J107" s="13"/>
      <c r="K107" s="13"/>
      <c r="L107" s="13"/>
      <c r="M107" s="13"/>
      <c r="N107" s="13"/>
      <c r="O107" s="13"/>
      <c r="P107" s="13"/>
      <c r="Q107" s="13"/>
      <c r="R107" s="13"/>
      <c r="S107" s="206"/>
      <c r="T107" s="14"/>
      <c r="U107" s="13"/>
      <c r="V107" s="13"/>
      <c r="W107" s="13"/>
      <c r="X107" s="13"/>
      <c r="Y107" s="13"/>
      <c r="Z107" s="13"/>
      <c r="AA107" s="13"/>
      <c r="AB107" s="13"/>
      <c r="AC107" s="206"/>
      <c r="AD107" s="14"/>
      <c r="AE107" s="12"/>
      <c r="AF107" s="13"/>
      <c r="AG107" s="13"/>
      <c r="AH107" s="13"/>
      <c r="AI107" s="13"/>
      <c r="AJ107" s="13"/>
      <c r="AK107" s="15"/>
      <c r="AL107" s="113"/>
      <c r="AM107" s="14"/>
      <c r="AN107" s="113"/>
      <c r="AO107" s="14"/>
      <c r="AP107" s="105"/>
      <c r="AQ107" s="109"/>
    </row>
    <row r="108" spans="3:43" x14ac:dyDescent="0.25">
      <c r="C108" s="12"/>
      <c r="D108" s="13"/>
      <c r="E108" s="13"/>
      <c r="F108" s="13"/>
      <c r="G108" s="13"/>
      <c r="H108" s="13"/>
      <c r="I108" s="13"/>
      <c r="J108" s="13"/>
      <c r="K108" s="13"/>
      <c r="L108" s="13"/>
      <c r="M108" s="13"/>
      <c r="N108" s="13"/>
      <c r="O108" s="13"/>
      <c r="P108" s="13"/>
      <c r="Q108" s="13"/>
      <c r="R108" s="13"/>
      <c r="S108" s="206"/>
      <c r="T108" s="14"/>
      <c r="U108" s="13"/>
      <c r="V108" s="13"/>
      <c r="W108" s="13"/>
      <c r="X108" s="13"/>
      <c r="Y108" s="13"/>
      <c r="Z108" s="13"/>
      <c r="AA108" s="13"/>
      <c r="AB108" s="13"/>
      <c r="AC108" s="206"/>
      <c r="AD108" s="14"/>
      <c r="AE108" s="12"/>
      <c r="AF108" s="13"/>
      <c r="AG108" s="13"/>
      <c r="AH108" s="13"/>
      <c r="AI108" s="13"/>
      <c r="AJ108" s="13"/>
      <c r="AK108" s="15"/>
      <c r="AL108" s="113"/>
      <c r="AM108" s="14"/>
      <c r="AN108" s="113"/>
      <c r="AO108" s="14"/>
      <c r="AP108" s="105"/>
      <c r="AQ108" s="109"/>
    </row>
    <row r="109" spans="3:43" x14ac:dyDescent="0.25">
      <c r="C109" s="12"/>
      <c r="D109" s="13"/>
      <c r="E109" s="13"/>
      <c r="F109" s="13"/>
      <c r="G109" s="13"/>
      <c r="H109" s="13"/>
      <c r="I109" s="13"/>
      <c r="J109" s="13"/>
      <c r="K109" s="13"/>
      <c r="L109" s="13"/>
      <c r="M109" s="13"/>
      <c r="N109" s="13"/>
      <c r="O109" s="13"/>
      <c r="P109" s="13"/>
      <c r="Q109" s="13"/>
      <c r="R109" s="13"/>
      <c r="S109" s="206"/>
      <c r="T109" s="14"/>
      <c r="U109" s="13"/>
      <c r="V109" s="13"/>
      <c r="W109" s="13"/>
      <c r="X109" s="13"/>
      <c r="Y109" s="13"/>
      <c r="Z109" s="13"/>
      <c r="AA109" s="13"/>
      <c r="AB109" s="13"/>
      <c r="AC109" s="206"/>
      <c r="AD109" s="14"/>
      <c r="AE109" s="12"/>
      <c r="AF109" s="13"/>
      <c r="AG109" s="13"/>
      <c r="AH109" s="13"/>
      <c r="AI109" s="13"/>
      <c r="AJ109" s="13"/>
      <c r="AK109" s="15"/>
      <c r="AL109" s="113"/>
      <c r="AM109" s="14"/>
      <c r="AN109" s="113"/>
      <c r="AO109" s="14"/>
      <c r="AP109" s="105"/>
      <c r="AQ109" s="109"/>
    </row>
    <row r="110" spans="3:43" x14ac:dyDescent="0.25">
      <c r="C110" s="12"/>
      <c r="D110" s="13"/>
      <c r="E110" s="13"/>
      <c r="F110" s="13"/>
      <c r="G110" s="13"/>
      <c r="H110" s="13"/>
      <c r="I110" s="13"/>
      <c r="J110" s="13"/>
      <c r="K110" s="13"/>
      <c r="L110" s="13"/>
      <c r="M110" s="13"/>
      <c r="N110" s="13"/>
      <c r="O110" s="13"/>
      <c r="P110" s="13"/>
      <c r="Q110" s="13"/>
      <c r="R110" s="13"/>
      <c r="S110" s="206"/>
      <c r="T110" s="14"/>
      <c r="U110" s="13"/>
      <c r="V110" s="13"/>
      <c r="W110" s="13"/>
      <c r="X110" s="13"/>
      <c r="Y110" s="13"/>
      <c r="Z110" s="13"/>
      <c r="AA110" s="13"/>
      <c r="AB110" s="13"/>
      <c r="AC110" s="206"/>
      <c r="AD110" s="14"/>
      <c r="AE110" s="12"/>
      <c r="AF110" s="13"/>
      <c r="AG110" s="13"/>
      <c r="AH110" s="13"/>
      <c r="AI110" s="13"/>
      <c r="AJ110" s="13"/>
      <c r="AK110" s="15"/>
      <c r="AL110" s="113"/>
      <c r="AM110" s="14"/>
      <c r="AN110" s="113"/>
      <c r="AO110" s="14"/>
      <c r="AP110" s="105"/>
      <c r="AQ110" s="109"/>
    </row>
    <row r="111" spans="3:43" x14ac:dyDescent="0.25">
      <c r="C111" s="12"/>
      <c r="D111" s="13"/>
      <c r="E111" s="13"/>
      <c r="F111" s="13"/>
      <c r="G111" s="13"/>
      <c r="H111" s="13"/>
      <c r="I111" s="13"/>
      <c r="J111" s="13"/>
      <c r="K111" s="13"/>
      <c r="L111" s="13"/>
      <c r="M111" s="13"/>
      <c r="N111" s="13"/>
      <c r="O111" s="13"/>
      <c r="P111" s="13"/>
      <c r="Q111" s="13"/>
      <c r="R111" s="13"/>
      <c r="S111" s="206"/>
      <c r="T111" s="14"/>
      <c r="U111" s="13"/>
      <c r="V111" s="13"/>
      <c r="W111" s="13"/>
      <c r="X111" s="13"/>
      <c r="Y111" s="13"/>
      <c r="Z111" s="13"/>
      <c r="AA111" s="13"/>
      <c r="AB111" s="13"/>
      <c r="AC111" s="206"/>
      <c r="AD111" s="14"/>
      <c r="AE111" s="12"/>
      <c r="AF111" s="13"/>
      <c r="AG111" s="13"/>
      <c r="AH111" s="13"/>
      <c r="AI111" s="13"/>
      <c r="AJ111" s="13"/>
      <c r="AK111" s="15"/>
      <c r="AL111" s="113"/>
      <c r="AM111" s="14"/>
      <c r="AN111" s="113"/>
      <c r="AO111" s="14"/>
      <c r="AP111" s="105"/>
      <c r="AQ111" s="109"/>
    </row>
    <row r="112" spans="3:43" x14ac:dyDescent="0.25">
      <c r="C112" s="12"/>
      <c r="D112" s="13"/>
      <c r="E112" s="13"/>
      <c r="F112" s="13"/>
      <c r="G112" s="13"/>
      <c r="H112" s="13"/>
      <c r="I112" s="13"/>
      <c r="J112" s="13"/>
      <c r="K112" s="13"/>
      <c r="L112" s="13"/>
      <c r="M112" s="13"/>
      <c r="N112" s="13"/>
      <c r="O112" s="13"/>
      <c r="P112" s="13"/>
      <c r="Q112" s="13"/>
      <c r="R112" s="13"/>
      <c r="S112" s="206"/>
      <c r="T112" s="14"/>
      <c r="U112" s="13"/>
      <c r="V112" s="13"/>
      <c r="W112" s="13"/>
      <c r="X112" s="13"/>
      <c r="Y112" s="13"/>
      <c r="Z112" s="13"/>
      <c r="AA112" s="13"/>
      <c r="AB112" s="13"/>
      <c r="AC112" s="206"/>
      <c r="AD112" s="14"/>
      <c r="AE112" s="12"/>
      <c r="AF112" s="13"/>
      <c r="AG112" s="13"/>
      <c r="AH112" s="13"/>
      <c r="AI112" s="13"/>
      <c r="AJ112" s="13"/>
      <c r="AK112" s="15"/>
      <c r="AL112" s="113"/>
      <c r="AM112" s="14"/>
      <c r="AN112" s="113"/>
      <c r="AO112" s="14"/>
      <c r="AP112" s="105"/>
      <c r="AQ112" s="109"/>
    </row>
    <row r="113" spans="3:43" x14ac:dyDescent="0.25">
      <c r="C113" s="12"/>
      <c r="D113" s="13"/>
      <c r="E113" s="13"/>
      <c r="F113" s="13"/>
      <c r="G113" s="13"/>
      <c r="H113" s="13"/>
      <c r="I113" s="13"/>
      <c r="J113" s="13"/>
      <c r="K113" s="13"/>
      <c r="L113" s="13"/>
      <c r="M113" s="13"/>
      <c r="N113" s="13"/>
      <c r="O113" s="13"/>
      <c r="P113" s="13"/>
      <c r="Q113" s="13"/>
      <c r="R113" s="13"/>
      <c r="S113" s="206"/>
      <c r="T113" s="14"/>
      <c r="U113" s="13"/>
      <c r="V113" s="13"/>
      <c r="W113" s="13"/>
      <c r="X113" s="13"/>
      <c r="Y113" s="13"/>
      <c r="Z113" s="13"/>
      <c r="AA113" s="13"/>
      <c r="AB113" s="13"/>
      <c r="AC113" s="206"/>
      <c r="AD113" s="14"/>
      <c r="AE113" s="12"/>
      <c r="AF113" s="13"/>
      <c r="AG113" s="13"/>
      <c r="AH113" s="13"/>
      <c r="AI113" s="13"/>
      <c r="AJ113" s="13"/>
      <c r="AK113" s="15"/>
      <c r="AL113" s="113"/>
      <c r="AM113" s="14"/>
      <c r="AN113" s="113"/>
      <c r="AO113" s="14"/>
      <c r="AP113" s="105"/>
      <c r="AQ113" s="109"/>
    </row>
    <row r="114" spans="3:43" x14ac:dyDescent="0.25">
      <c r="C114" s="12"/>
      <c r="D114" s="13"/>
      <c r="E114" s="13"/>
      <c r="F114" s="13"/>
      <c r="G114" s="13"/>
      <c r="H114" s="13"/>
      <c r="I114" s="13"/>
      <c r="J114" s="13"/>
      <c r="K114" s="13"/>
      <c r="L114" s="13"/>
      <c r="M114" s="13"/>
      <c r="N114" s="13"/>
      <c r="O114" s="13"/>
      <c r="P114" s="13"/>
      <c r="Q114" s="13"/>
      <c r="R114" s="13"/>
      <c r="S114" s="206"/>
      <c r="T114" s="14"/>
      <c r="U114" s="13"/>
      <c r="V114" s="13"/>
      <c r="W114" s="13"/>
      <c r="X114" s="13"/>
      <c r="Y114" s="13"/>
      <c r="Z114" s="13"/>
      <c r="AA114" s="13"/>
      <c r="AB114" s="13"/>
      <c r="AC114" s="206"/>
      <c r="AD114" s="14"/>
      <c r="AE114" s="12"/>
      <c r="AF114" s="13"/>
      <c r="AG114" s="13"/>
      <c r="AH114" s="13"/>
      <c r="AI114" s="13"/>
      <c r="AJ114" s="13"/>
      <c r="AK114" s="15"/>
      <c r="AL114" s="113"/>
      <c r="AM114" s="14"/>
      <c r="AN114" s="113"/>
      <c r="AO114" s="14"/>
      <c r="AP114" s="105"/>
      <c r="AQ114" s="109"/>
    </row>
    <row r="115" spans="3:43" x14ac:dyDescent="0.25">
      <c r="C115" s="12"/>
      <c r="D115" s="13"/>
      <c r="E115" s="13"/>
      <c r="F115" s="13"/>
      <c r="G115" s="13"/>
      <c r="H115" s="13"/>
      <c r="I115" s="13"/>
      <c r="J115" s="13"/>
      <c r="K115" s="13"/>
      <c r="L115" s="13"/>
      <c r="M115" s="13"/>
      <c r="N115" s="13"/>
      <c r="O115" s="13"/>
      <c r="P115" s="13"/>
      <c r="Q115" s="13"/>
      <c r="R115" s="13"/>
      <c r="S115" s="206"/>
      <c r="T115" s="14"/>
      <c r="U115" s="13"/>
      <c r="V115" s="13"/>
      <c r="W115" s="13"/>
      <c r="X115" s="13"/>
      <c r="Y115" s="13"/>
      <c r="Z115" s="13"/>
      <c r="AA115" s="13"/>
      <c r="AB115" s="13"/>
      <c r="AC115" s="206"/>
      <c r="AD115" s="14"/>
      <c r="AE115" s="12"/>
      <c r="AF115" s="13"/>
      <c r="AG115" s="13"/>
      <c r="AH115" s="13"/>
      <c r="AI115" s="13"/>
      <c r="AJ115" s="13"/>
      <c r="AK115" s="15"/>
      <c r="AL115" s="113"/>
      <c r="AM115" s="14"/>
      <c r="AN115" s="113"/>
      <c r="AO115" s="14"/>
      <c r="AP115" s="105"/>
      <c r="AQ115" s="109"/>
    </row>
    <row r="116" spans="3:43" x14ac:dyDescent="0.25">
      <c r="C116" s="12"/>
      <c r="D116" s="13"/>
      <c r="E116" s="13"/>
      <c r="F116" s="13"/>
      <c r="G116" s="13"/>
      <c r="H116" s="13"/>
      <c r="I116" s="13"/>
      <c r="J116" s="13"/>
      <c r="K116" s="13"/>
      <c r="L116" s="13"/>
      <c r="M116" s="13"/>
      <c r="N116" s="13"/>
      <c r="O116" s="13"/>
      <c r="P116" s="13"/>
      <c r="Q116" s="13"/>
      <c r="R116" s="13"/>
      <c r="S116" s="206"/>
      <c r="T116" s="14"/>
      <c r="U116" s="13"/>
      <c r="V116" s="13"/>
      <c r="W116" s="13"/>
      <c r="X116" s="13"/>
      <c r="Y116" s="13"/>
      <c r="Z116" s="13"/>
      <c r="AA116" s="13"/>
      <c r="AB116" s="13"/>
      <c r="AC116" s="206"/>
      <c r="AD116" s="14"/>
      <c r="AE116" s="12"/>
      <c r="AF116" s="13"/>
      <c r="AG116" s="13"/>
      <c r="AH116" s="13"/>
      <c r="AI116" s="13"/>
      <c r="AJ116" s="13"/>
      <c r="AK116" s="15"/>
      <c r="AL116" s="113"/>
      <c r="AM116" s="14"/>
      <c r="AN116" s="113"/>
      <c r="AO116" s="14"/>
      <c r="AP116" s="105"/>
      <c r="AQ116" s="109"/>
    </row>
    <row r="117" spans="3:43" x14ac:dyDescent="0.25">
      <c r="AL117" s="113"/>
      <c r="AM117" s="14"/>
      <c r="AN117" s="113"/>
      <c r="AO117" s="14"/>
      <c r="AP117" s="105"/>
      <c r="AQ117" s="109"/>
    </row>
    <row r="118" spans="3:43" x14ac:dyDescent="0.25">
      <c r="AL118" s="113"/>
      <c r="AM118" s="14"/>
      <c r="AN118" s="113"/>
      <c r="AO118" s="14"/>
      <c r="AP118" s="105"/>
      <c r="AQ118" s="109"/>
    </row>
    <row r="119" spans="3:43" x14ac:dyDescent="0.25">
      <c r="AL119" s="113"/>
      <c r="AM119" s="14"/>
      <c r="AN119" s="113"/>
      <c r="AO119" s="14"/>
      <c r="AP119" s="105"/>
      <c r="AQ119" s="109"/>
    </row>
    <row r="120" spans="3:43" x14ac:dyDescent="0.25">
      <c r="AL120" s="113"/>
      <c r="AM120" s="14"/>
      <c r="AN120" s="113"/>
      <c r="AO120" s="14"/>
      <c r="AP120" s="105"/>
      <c r="AQ120" s="109"/>
    </row>
    <row r="121" spans="3:43" x14ac:dyDescent="0.25">
      <c r="AL121" s="113"/>
      <c r="AM121" s="14"/>
      <c r="AN121" s="113"/>
      <c r="AO121" s="14"/>
      <c r="AP121" s="105"/>
      <c r="AQ121" s="109"/>
    </row>
    <row r="122" spans="3:43" x14ac:dyDescent="0.25">
      <c r="AL122" s="113"/>
      <c r="AM122" s="14"/>
      <c r="AN122" s="113"/>
      <c r="AO122" s="14"/>
      <c r="AP122" s="105"/>
      <c r="AQ122" s="109"/>
    </row>
    <row r="123" spans="3:43" x14ac:dyDescent="0.25">
      <c r="AL123" s="113"/>
      <c r="AM123" s="14"/>
      <c r="AN123" s="113"/>
      <c r="AO123" s="14"/>
      <c r="AP123" s="105"/>
      <c r="AQ123" s="109"/>
    </row>
    <row r="124" spans="3:43" x14ac:dyDescent="0.25">
      <c r="AL124" s="113"/>
      <c r="AM124" s="14"/>
      <c r="AN124" s="113"/>
      <c r="AO124" s="14"/>
      <c r="AP124" s="105"/>
      <c r="AQ124" s="109"/>
    </row>
    <row r="125" spans="3:43" x14ac:dyDescent="0.25">
      <c r="AL125" s="113"/>
      <c r="AM125" s="14"/>
      <c r="AN125" s="113"/>
      <c r="AO125" s="14"/>
      <c r="AP125" s="105"/>
      <c r="AQ125" s="109"/>
    </row>
    <row r="126" spans="3:43" x14ac:dyDescent="0.25">
      <c r="AL126" s="113"/>
      <c r="AM126" s="14"/>
      <c r="AN126" s="113"/>
      <c r="AO126" s="14"/>
      <c r="AP126" s="105"/>
      <c r="AQ126" s="109"/>
    </row>
    <row r="127" spans="3:43" x14ac:dyDescent="0.25">
      <c r="AL127" s="113"/>
      <c r="AM127" s="14"/>
      <c r="AN127" s="113"/>
      <c r="AO127" s="14"/>
      <c r="AP127" s="105"/>
      <c r="AQ127" s="109"/>
    </row>
    <row r="128" spans="3:43" x14ac:dyDescent="0.25">
      <c r="AL128" s="113"/>
      <c r="AM128" s="14"/>
      <c r="AN128" s="113"/>
      <c r="AO128" s="14"/>
      <c r="AP128" s="105"/>
      <c r="AQ128" s="109"/>
    </row>
    <row r="129" spans="38:43" x14ac:dyDescent="0.25">
      <c r="AL129" s="113"/>
      <c r="AM129" s="14"/>
      <c r="AN129" s="113"/>
      <c r="AO129" s="14"/>
      <c r="AP129" s="105"/>
      <c r="AQ129" s="109"/>
    </row>
    <row r="130" spans="38:43" x14ac:dyDescent="0.25">
      <c r="AL130" s="111"/>
      <c r="AM130" s="112"/>
      <c r="AN130" s="123"/>
      <c r="AO130" s="124"/>
      <c r="AP130" s="110"/>
      <c r="AQ130" s="112"/>
    </row>
    <row r="131" spans="38:43" x14ac:dyDescent="0.25">
      <c r="AN131" s="125"/>
      <c r="AO131" s="126"/>
    </row>
    <row r="132" spans="38:43" x14ac:dyDescent="0.25">
      <c r="AN132" s="125"/>
      <c r="AO132" s="126"/>
    </row>
    <row r="133" spans="38:43" x14ac:dyDescent="0.25">
      <c r="AN133" s="125"/>
      <c r="AO133" s="126"/>
    </row>
    <row r="134" spans="38:43" x14ac:dyDescent="0.25">
      <c r="AN134" s="125"/>
      <c r="AO134" s="126"/>
    </row>
    <row r="135" spans="38:43" x14ac:dyDescent="0.25">
      <c r="AN135" s="125"/>
      <c r="AO135" s="126"/>
    </row>
    <row r="136" spans="38:43" x14ac:dyDescent="0.25">
      <c r="AN136" s="125"/>
      <c r="AO136" s="126"/>
    </row>
    <row r="137" spans="38:43" x14ac:dyDescent="0.25">
      <c r="AN137" s="125"/>
      <c r="AO137" s="126"/>
    </row>
    <row r="138" spans="38:43" x14ac:dyDescent="0.25">
      <c r="AN138" s="125"/>
      <c r="AO138" s="126"/>
    </row>
    <row r="139" spans="38:43" x14ac:dyDescent="0.25">
      <c r="AN139" s="125"/>
      <c r="AO139" s="126"/>
    </row>
    <row r="140" spans="38:43" x14ac:dyDescent="0.25">
      <c r="AN140" s="125"/>
      <c r="AO140" s="126"/>
    </row>
    <row r="141" spans="38:43" x14ac:dyDescent="0.25">
      <c r="AN141" s="125"/>
      <c r="AO141" s="126"/>
    </row>
    <row r="142" spans="38:43" x14ac:dyDescent="0.25">
      <c r="AN142" s="125"/>
      <c r="AO142" s="126"/>
    </row>
    <row r="143" spans="38:43" x14ac:dyDescent="0.25">
      <c r="AN143" s="125"/>
      <c r="AO143" s="126"/>
    </row>
    <row r="144" spans="38:43" x14ac:dyDescent="0.25">
      <c r="AN144" s="125"/>
      <c r="AO144" s="126"/>
    </row>
    <row r="145" spans="40:41" x14ac:dyDescent="0.25">
      <c r="AN145" s="125"/>
      <c r="AO145" s="126"/>
    </row>
    <row r="146" spans="40:41" x14ac:dyDescent="0.25">
      <c r="AN146" s="125"/>
      <c r="AO146" s="126"/>
    </row>
    <row r="147" spans="40:41" x14ac:dyDescent="0.25">
      <c r="AN147" s="125"/>
      <c r="AO147" s="126"/>
    </row>
    <row r="148" spans="40:41" x14ac:dyDescent="0.25">
      <c r="AN148" s="125"/>
      <c r="AO148" s="126"/>
    </row>
    <row r="149" spans="40:41" x14ac:dyDescent="0.25">
      <c r="AN149" s="125"/>
      <c r="AO149" s="126"/>
    </row>
    <row r="150" spans="40:41" x14ac:dyDescent="0.25">
      <c r="AN150" s="125"/>
      <c r="AO150" s="126"/>
    </row>
    <row r="151" spans="40:41" x14ac:dyDescent="0.25">
      <c r="AN151" s="125"/>
      <c r="AO151" s="126"/>
    </row>
    <row r="152" spans="40:41" x14ac:dyDescent="0.25">
      <c r="AN152" s="125"/>
      <c r="AO152" s="126"/>
    </row>
    <row r="153" spans="40:41" x14ac:dyDescent="0.25">
      <c r="AN153" s="125"/>
      <c r="AO153" s="126"/>
    </row>
    <row r="154" spans="40:41" x14ac:dyDescent="0.25">
      <c r="AN154" s="125"/>
      <c r="AO154" s="126"/>
    </row>
    <row r="155" spans="40:41" x14ac:dyDescent="0.25">
      <c r="AN155" s="125"/>
      <c r="AO155" s="126"/>
    </row>
    <row r="156" spans="40:41" x14ac:dyDescent="0.25">
      <c r="AN156" s="125"/>
      <c r="AO156" s="126"/>
    </row>
    <row r="157" spans="40:41" x14ac:dyDescent="0.25">
      <c r="AN157" s="125"/>
      <c r="AO157" s="126"/>
    </row>
    <row r="158" spans="40:41" x14ac:dyDescent="0.25">
      <c r="AN158" s="125"/>
      <c r="AO158" s="126"/>
    </row>
    <row r="159" spans="40:41" x14ac:dyDescent="0.25">
      <c r="AN159" s="125"/>
      <c r="AO159" s="126"/>
    </row>
    <row r="160" spans="40:41" x14ac:dyDescent="0.25">
      <c r="AN160" s="125"/>
      <c r="AO160" s="126"/>
    </row>
    <row r="161" spans="40:41" x14ac:dyDescent="0.25">
      <c r="AN161" s="125"/>
      <c r="AO161" s="126"/>
    </row>
    <row r="162" spans="40:41" x14ac:dyDescent="0.25">
      <c r="AN162" s="125"/>
      <c r="AO162" s="126"/>
    </row>
    <row r="163" spans="40:41" x14ac:dyDescent="0.25">
      <c r="AN163" s="125"/>
      <c r="AO163" s="126"/>
    </row>
    <row r="164" spans="40:41" x14ac:dyDescent="0.25">
      <c r="AN164" s="125"/>
      <c r="AO164" s="126"/>
    </row>
    <row r="165" spans="40:41" x14ac:dyDescent="0.25">
      <c r="AN165" s="125"/>
      <c r="AO165" s="126"/>
    </row>
    <row r="166" spans="40:41" x14ac:dyDescent="0.25">
      <c r="AN166" s="125"/>
      <c r="AO166" s="126"/>
    </row>
    <row r="167" spans="40:41" x14ac:dyDescent="0.25">
      <c r="AN167" s="125"/>
      <c r="AO167" s="126"/>
    </row>
    <row r="168" spans="40:41" x14ac:dyDescent="0.25">
      <c r="AN168" s="125"/>
      <c r="AO168" s="126"/>
    </row>
    <row r="169" spans="40:41" x14ac:dyDescent="0.25">
      <c r="AN169" s="125"/>
      <c r="AO169" s="126"/>
    </row>
    <row r="170" spans="40:41" x14ac:dyDescent="0.25">
      <c r="AN170" s="125"/>
      <c r="AO170" s="126"/>
    </row>
    <row r="171" spans="40:41" x14ac:dyDescent="0.25">
      <c r="AN171" s="125"/>
      <c r="AO171" s="126"/>
    </row>
    <row r="172" spans="40:41" x14ac:dyDescent="0.25">
      <c r="AN172" s="125"/>
      <c r="AO172" s="126"/>
    </row>
    <row r="173" spans="40:41" x14ac:dyDescent="0.25">
      <c r="AN173" s="125"/>
      <c r="AO173" s="126"/>
    </row>
    <row r="174" spans="40:41" x14ac:dyDescent="0.25">
      <c r="AN174" s="125"/>
      <c r="AO174" s="126"/>
    </row>
    <row r="175" spans="40:41" x14ac:dyDescent="0.25">
      <c r="AN175" s="125"/>
      <c r="AO175" s="126"/>
    </row>
    <row r="176" spans="40:41" x14ac:dyDescent="0.25">
      <c r="AN176" s="125"/>
      <c r="AO176" s="126"/>
    </row>
    <row r="177" spans="40:41" x14ac:dyDescent="0.25">
      <c r="AN177" s="125"/>
      <c r="AO177" s="126"/>
    </row>
    <row r="178" spans="40:41" x14ac:dyDescent="0.25">
      <c r="AN178" s="125"/>
      <c r="AO178" s="126"/>
    </row>
    <row r="179" spans="40:41" x14ac:dyDescent="0.25">
      <c r="AN179" s="125"/>
      <c r="AO179" s="126"/>
    </row>
    <row r="180" spans="40:41" x14ac:dyDescent="0.25">
      <c r="AN180" s="125"/>
      <c r="AO180" s="126"/>
    </row>
    <row r="181" spans="40:41" x14ac:dyDescent="0.25">
      <c r="AN181" s="125"/>
      <c r="AO181" s="126"/>
    </row>
    <row r="182" spans="40:41" x14ac:dyDescent="0.25">
      <c r="AN182" s="125"/>
      <c r="AO182" s="126"/>
    </row>
    <row r="183" spans="40:41" x14ac:dyDescent="0.25">
      <c r="AN183" s="125"/>
      <c r="AO183" s="126"/>
    </row>
    <row r="184" spans="40:41" x14ac:dyDescent="0.25">
      <c r="AN184" s="125"/>
      <c r="AO184" s="126"/>
    </row>
    <row r="185" spans="40:41" x14ac:dyDescent="0.25">
      <c r="AN185" s="125"/>
      <c r="AO185" s="126"/>
    </row>
    <row r="186" spans="40:41" x14ac:dyDescent="0.25">
      <c r="AN186" s="125"/>
      <c r="AO186" s="126"/>
    </row>
  </sheetData>
  <mergeCells count="7">
    <mergeCell ref="AL1:AO1"/>
    <mergeCell ref="C1:G1"/>
    <mergeCell ref="H1:K1"/>
    <mergeCell ref="L1:T1"/>
    <mergeCell ref="U1:V1"/>
    <mergeCell ref="AE1:AK1"/>
    <mergeCell ref="W1:AD1"/>
  </mergeCells>
  <hyperlinks>
    <hyperlink ref="A1" location="Contents!A1" display="CONTENTS"/>
    <hyperlink ref="B4" r:id="rId1"/>
    <hyperlink ref="B5" r:id="rId2"/>
    <hyperlink ref="B8" r:id="rId3"/>
    <hyperlink ref="A2" r:id="rId4"/>
    <hyperlink ref="B9" r:id="rId5"/>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86"/>
  <sheetViews>
    <sheetView workbookViewId="0">
      <pane xSplit="2" ySplit="2" topLeftCell="AI3" activePane="bottomRight" state="frozen"/>
      <selection pane="topRight" activeCell="C1" sqref="C1"/>
      <selection pane="bottomLeft" activeCell="A3" sqref="A3"/>
      <selection pane="bottomRight"/>
    </sheetView>
  </sheetViews>
  <sheetFormatPr defaultRowHeight="15" x14ac:dyDescent="0.25"/>
  <cols>
    <col min="1" max="1" width="27.28515625" style="2" customWidth="1"/>
    <col min="2" max="2" width="23.85546875" style="2" customWidth="1"/>
    <col min="3" max="3" width="11.85546875" customWidth="1"/>
    <col min="4" max="4" width="10.28515625" customWidth="1"/>
    <col min="5" max="5" width="25" customWidth="1"/>
    <col min="9" max="9" width="12.28515625" customWidth="1"/>
    <col min="10" max="11" width="12.7109375" customWidth="1"/>
    <col min="12" max="12" width="11.5703125" customWidth="1"/>
    <col min="13" max="13" width="13.140625" customWidth="1"/>
    <col min="16" max="16" width="15.5703125" customWidth="1"/>
    <col min="17" max="17" width="11.85546875" customWidth="1"/>
    <col min="19" max="19" width="11.28515625" customWidth="1"/>
    <col min="20" max="20" width="28" style="2" customWidth="1"/>
    <col min="21" max="22" width="12.7109375" customWidth="1"/>
    <col min="23" max="23" width="11.5703125" customWidth="1"/>
    <col min="24" max="24" width="13.140625" customWidth="1"/>
    <col min="27" max="27" width="15.5703125" customWidth="1"/>
    <col min="28" max="28" width="11.85546875" customWidth="1"/>
    <col min="29" max="29" width="9.140625" style="53"/>
    <col min="30" max="30" width="10.85546875" style="126" customWidth="1"/>
    <col min="31" max="31" width="12.42578125" customWidth="1"/>
    <col min="33" max="33" width="11.42578125" customWidth="1"/>
    <col min="34" max="34" width="17" customWidth="1"/>
    <col min="35" max="35" width="11.42578125" customWidth="1"/>
    <col min="36" max="36" width="13.140625" customWidth="1"/>
    <col min="37" max="37" width="14.7109375" customWidth="1"/>
    <col min="38" max="38" width="10.140625" customWidth="1"/>
    <col min="39" max="39" width="8.85546875" style="2" customWidth="1"/>
    <col min="40" max="40" width="10.85546875" style="2" customWidth="1"/>
    <col min="41" max="41" width="10" style="2" customWidth="1"/>
    <col min="42" max="42" width="14" style="102" customWidth="1"/>
    <col min="43" max="43" width="15.7109375" style="2" customWidth="1"/>
    <col min="44" max="44" width="16" customWidth="1"/>
  </cols>
  <sheetData>
    <row r="1" spans="1:43" s="1" customFormat="1" ht="20.25" thickBot="1" x14ac:dyDescent="0.35">
      <c r="A1" s="39" t="s">
        <v>0</v>
      </c>
      <c r="B1" s="67" t="s">
        <v>101</v>
      </c>
      <c r="C1" s="664" t="s">
        <v>2</v>
      </c>
      <c r="D1" s="664"/>
      <c r="E1" s="664"/>
      <c r="F1" s="664"/>
      <c r="G1" s="665"/>
      <c r="H1" s="666" t="s">
        <v>3</v>
      </c>
      <c r="I1" s="664"/>
      <c r="J1" s="664"/>
      <c r="K1" s="665"/>
      <c r="L1" s="662" t="s">
        <v>4</v>
      </c>
      <c r="M1" s="663"/>
      <c r="N1" s="663"/>
      <c r="O1" s="663"/>
      <c r="P1" s="663"/>
      <c r="Q1" s="663"/>
      <c r="R1" s="663"/>
      <c r="S1" s="663"/>
      <c r="T1" s="680"/>
      <c r="U1" s="662" t="s">
        <v>70</v>
      </c>
      <c r="V1" s="665"/>
      <c r="W1" s="662" t="s">
        <v>68</v>
      </c>
      <c r="X1" s="663"/>
      <c r="Y1" s="663"/>
      <c r="Z1" s="663"/>
      <c r="AA1" s="663"/>
      <c r="AB1" s="663"/>
      <c r="AC1" s="663"/>
      <c r="AD1" s="680"/>
      <c r="AE1" s="663" t="s">
        <v>5</v>
      </c>
      <c r="AF1" s="663"/>
      <c r="AG1" s="663"/>
      <c r="AH1" s="663"/>
      <c r="AI1" s="663"/>
      <c r="AJ1" s="663"/>
      <c r="AK1" s="681"/>
      <c r="AL1" s="677" t="s">
        <v>71</v>
      </c>
      <c r="AM1" s="678"/>
      <c r="AN1" s="678"/>
      <c r="AO1" s="679"/>
      <c r="AP1" s="100" t="s">
        <v>103</v>
      </c>
      <c r="AQ1" s="82" t="s">
        <v>94</v>
      </c>
    </row>
    <row r="2" spans="1:43" ht="62.25" customHeight="1" thickTop="1" thickBot="1" x14ac:dyDescent="0.3">
      <c r="A2" s="271" t="s">
        <v>132</v>
      </c>
      <c r="B2" s="92"/>
      <c r="C2" s="93" t="s">
        <v>6</v>
      </c>
      <c r="D2" s="93" t="s">
        <v>7</v>
      </c>
      <c r="E2" s="94" t="s">
        <v>8</v>
      </c>
      <c r="F2" s="95" t="s">
        <v>9</v>
      </c>
      <c r="G2" s="96" t="s">
        <v>10</v>
      </c>
      <c r="H2" s="93" t="s">
        <v>11</v>
      </c>
      <c r="I2" s="93" t="s">
        <v>12</v>
      </c>
      <c r="J2" s="94" t="s">
        <v>60</v>
      </c>
      <c r="K2" s="97" t="s">
        <v>69</v>
      </c>
      <c r="L2" s="93" t="s">
        <v>13</v>
      </c>
      <c r="M2" s="93" t="s">
        <v>14</v>
      </c>
      <c r="N2" s="93" t="s">
        <v>15</v>
      </c>
      <c r="O2" s="94" t="s">
        <v>16</v>
      </c>
      <c r="P2" s="93" t="s">
        <v>17</v>
      </c>
      <c r="Q2" s="93" t="s">
        <v>18</v>
      </c>
      <c r="R2" s="93" t="s">
        <v>19</v>
      </c>
      <c r="S2" s="93" t="s">
        <v>155</v>
      </c>
      <c r="T2" s="98" t="s">
        <v>20</v>
      </c>
      <c r="U2" s="94" t="s">
        <v>60</v>
      </c>
      <c r="V2" s="97" t="s">
        <v>69</v>
      </c>
      <c r="W2" s="93" t="s">
        <v>13</v>
      </c>
      <c r="X2" s="93" t="s">
        <v>14</v>
      </c>
      <c r="Y2" s="93" t="s">
        <v>15</v>
      </c>
      <c r="Z2" s="94" t="s">
        <v>16</v>
      </c>
      <c r="AA2" s="93" t="s">
        <v>17</v>
      </c>
      <c r="AB2" s="93" t="s">
        <v>18</v>
      </c>
      <c r="AC2" s="93" t="s">
        <v>19</v>
      </c>
      <c r="AD2" s="98" t="s">
        <v>155</v>
      </c>
      <c r="AE2" s="88" t="s">
        <v>21</v>
      </c>
      <c r="AF2" s="88" t="s">
        <v>22</v>
      </c>
      <c r="AG2" s="89" t="s">
        <v>23</v>
      </c>
      <c r="AH2" s="88" t="s">
        <v>24</v>
      </c>
      <c r="AI2" s="88" t="s">
        <v>25</v>
      </c>
      <c r="AJ2" s="88" t="s">
        <v>26</v>
      </c>
      <c r="AK2" s="90" t="s">
        <v>27</v>
      </c>
      <c r="AL2" s="114" t="s">
        <v>105</v>
      </c>
      <c r="AM2" s="99" t="s">
        <v>106</v>
      </c>
      <c r="AN2" s="115" t="s">
        <v>107</v>
      </c>
      <c r="AO2" s="91" t="s">
        <v>108</v>
      </c>
      <c r="AP2" s="101" t="s">
        <v>104</v>
      </c>
      <c r="AQ2" s="91" t="s">
        <v>102</v>
      </c>
    </row>
    <row r="3" spans="1:43" ht="15.75" thickTop="1" x14ac:dyDescent="0.25">
      <c r="A3" s="2" t="str">
        <f>IF(K3=SUM(L3:S3), " ","Error")</f>
        <v xml:space="preserve"> </v>
      </c>
      <c r="B3" s="78" t="s">
        <v>28</v>
      </c>
      <c r="C3" s="3">
        <f t="shared" ref="C3:L3" si="0">SUM(C4:C5)</f>
        <v>1166</v>
      </c>
      <c r="D3" s="3">
        <f t="shared" si="0"/>
        <v>369</v>
      </c>
      <c r="E3" s="3">
        <f t="shared" si="0"/>
        <v>230</v>
      </c>
      <c r="F3" s="3">
        <f t="shared" si="0"/>
        <v>567</v>
      </c>
      <c r="G3" s="4">
        <f t="shared" si="0"/>
        <v>0</v>
      </c>
      <c r="H3" s="3">
        <f t="shared" si="0"/>
        <v>16</v>
      </c>
      <c r="I3" s="3">
        <f t="shared" si="0"/>
        <v>14</v>
      </c>
      <c r="J3" s="3">
        <f t="shared" si="0"/>
        <v>6</v>
      </c>
      <c r="K3" s="4">
        <f t="shared" si="0"/>
        <v>9</v>
      </c>
      <c r="L3" s="3">
        <f t="shared" si="0"/>
        <v>1</v>
      </c>
      <c r="M3" s="3">
        <f t="shared" ref="M3:S3" si="1">SUM(M4:M5)</f>
        <v>0</v>
      </c>
      <c r="N3" s="3">
        <f t="shared" si="1"/>
        <v>1</v>
      </c>
      <c r="O3" s="3">
        <f t="shared" si="1"/>
        <v>3</v>
      </c>
      <c r="P3" s="3">
        <f t="shared" si="1"/>
        <v>0</v>
      </c>
      <c r="Q3" s="3">
        <f t="shared" si="1"/>
        <v>4</v>
      </c>
      <c r="R3" s="3">
        <f t="shared" si="1"/>
        <v>0</v>
      </c>
      <c r="S3" s="3">
        <f t="shared" si="1"/>
        <v>0</v>
      </c>
      <c r="T3" s="4"/>
      <c r="U3" s="43">
        <f>IF(I3=0,"NA",J3/I3)</f>
        <v>0.42857142857142855</v>
      </c>
      <c r="V3" s="45">
        <f>IF(I3=0,"NA",K3/I3)</f>
        <v>0.6428571428571429</v>
      </c>
      <c r="W3" s="43">
        <f>+IF(L3=0,"NA",L3/I3)</f>
        <v>7.1428571428571425E-2</v>
      </c>
      <c r="X3" s="43">
        <f>+IF(I3=0,"NA",M3/I3)</f>
        <v>0</v>
      </c>
      <c r="Y3" s="43">
        <f>+IF(I3=0,"NA",N3/I3)</f>
        <v>7.1428571428571425E-2</v>
      </c>
      <c r="Z3" s="43">
        <f>+IF(I3=0,"NA",O3/I3)</f>
        <v>0.21428571428571427</v>
      </c>
      <c r="AA3" s="43">
        <f>+IF(I3=0,"NA",P3/I3)</f>
        <v>0</v>
      </c>
      <c r="AB3" s="43">
        <f>+IF(I3=0,"NA",Q3/I3)</f>
        <v>0.2857142857142857</v>
      </c>
      <c r="AC3" s="297">
        <f>+IF(I3=0,"NA",R3/I3)</f>
        <v>0</v>
      </c>
      <c r="AD3" s="45">
        <f>+IF(I3=0,"NA",S3/I3)</f>
        <v>0</v>
      </c>
      <c r="AE3" s="146"/>
      <c r="AF3" s="85">
        <f>IF(C3=0,"NA",(H3/C3)*100000)</f>
        <v>1372.21269296741</v>
      </c>
      <c r="AG3" s="167"/>
      <c r="AH3" s="85">
        <f>IF(C3=0,"NA",(I3/C3)*100000)</f>
        <v>1200.6861063464837</v>
      </c>
      <c r="AI3" s="167"/>
      <c r="AJ3" s="85">
        <f>IF(C3=0,"NA",(J3/C3)*100000)</f>
        <v>514.57975986277881</v>
      </c>
      <c r="AK3" s="166"/>
      <c r="AL3" s="119">
        <f>AM3*7</f>
        <v>0.26849315068493151</v>
      </c>
      <c r="AM3" s="120">
        <f>I3/365</f>
        <v>3.8356164383561646E-2</v>
      </c>
      <c r="AN3" s="119">
        <f>AO3*7</f>
        <v>0.11506849315068492</v>
      </c>
      <c r="AO3" s="120">
        <f>J3/365</f>
        <v>1.643835616438356E-2</v>
      </c>
      <c r="AP3" s="447">
        <f>'Vital Stats'!Q41</f>
        <v>761.07034252473352</v>
      </c>
      <c r="AQ3" s="163"/>
    </row>
    <row r="4" spans="1:43" x14ac:dyDescent="0.25">
      <c r="B4" s="145" t="s">
        <v>29</v>
      </c>
      <c r="C4" s="7">
        <f>SUM(D4:G4)</f>
        <v>484</v>
      </c>
      <c r="D4" s="8">
        <v>195</v>
      </c>
      <c r="E4" s="8">
        <v>107</v>
      </c>
      <c r="F4" s="8">
        <v>182</v>
      </c>
      <c r="G4" s="9" t="s">
        <v>123</v>
      </c>
      <c r="H4" s="7">
        <v>6</v>
      </c>
      <c r="I4" s="8">
        <v>7</v>
      </c>
      <c r="J4" s="8">
        <v>2</v>
      </c>
      <c r="K4" s="9">
        <v>5</v>
      </c>
      <c r="L4" s="7">
        <v>1</v>
      </c>
      <c r="M4" s="8">
        <v>0</v>
      </c>
      <c r="N4" s="8">
        <v>1</v>
      </c>
      <c r="O4" s="8">
        <v>1</v>
      </c>
      <c r="P4" s="8">
        <v>0</v>
      </c>
      <c r="Q4" s="8">
        <v>2</v>
      </c>
      <c r="R4" s="8">
        <v>0</v>
      </c>
      <c r="S4" s="205">
        <v>0</v>
      </c>
      <c r="T4" s="9"/>
      <c r="U4" s="40">
        <f>IF(I4=0,"NA",J4/I4)</f>
        <v>0.2857142857142857</v>
      </c>
      <c r="V4" s="41">
        <f>IF(I4=0,"NA",K4/I4)</f>
        <v>0.7142857142857143</v>
      </c>
      <c r="W4" s="42">
        <f>IF(I4=0,"NA",L4/I4)</f>
        <v>0.14285714285714285</v>
      </c>
      <c r="X4" s="42">
        <f>IF(I4=0,"NA",M4/I4)</f>
        <v>0</v>
      </c>
      <c r="Y4" s="42">
        <f>IF(I4=0,"NA",N4/I4)</f>
        <v>0.14285714285714285</v>
      </c>
      <c r="Z4" s="42">
        <f>IF(I4=0,"NA",O4/I4)</f>
        <v>0.14285714285714285</v>
      </c>
      <c r="AA4" s="42">
        <f>IF(I4=0,"NA",P4/I4)</f>
        <v>0</v>
      </c>
      <c r="AB4" s="42">
        <f>IF(I4=0,"NA",Q4/I4)</f>
        <v>0.2857142857142857</v>
      </c>
      <c r="AC4" s="298">
        <f>IF(I4=0,"NA",R4/I4)</f>
        <v>0</v>
      </c>
      <c r="AD4" s="44">
        <f>IF(I4=0,"NA",S4/I4)</f>
        <v>0</v>
      </c>
      <c r="AE4" s="147"/>
      <c r="AF4" s="8">
        <f>IF(C4=0,"NA",(H4/C4)*100000)</f>
        <v>1239.6694214876034</v>
      </c>
      <c r="AG4" s="149"/>
      <c r="AH4" s="8">
        <f>IF(C4=0,"NA",(I4/C4)*100000)</f>
        <v>1446.2809917355373</v>
      </c>
      <c r="AI4" s="148"/>
      <c r="AJ4" s="8">
        <f>IF(C4=0,"NA",(J4/C4)*100000)</f>
        <v>413.22314049586777</v>
      </c>
      <c r="AK4" s="151"/>
      <c r="AL4" s="116">
        <f>AM4*7</f>
        <v>0.26775956284153007</v>
      </c>
      <c r="AM4" s="117">
        <f>I4/_xlfn.DAYS("10 June 2016","10 December 2015")</f>
        <v>3.825136612021858E-2</v>
      </c>
      <c r="AN4" s="116">
        <f>AO4*7</f>
        <v>7.650273224043716E-2</v>
      </c>
      <c r="AO4" s="117">
        <f>J4/_xlfn.DAYS("10 June 2016","10 December 2015")</f>
        <v>1.092896174863388E-2</v>
      </c>
      <c r="AP4" s="448"/>
      <c r="AQ4" s="164"/>
    </row>
    <row r="5" spans="1:43" x14ac:dyDescent="0.25">
      <c r="B5" s="145" t="s">
        <v>30</v>
      </c>
      <c r="C5" s="7">
        <f>SUM(D5:G5)</f>
        <v>682</v>
      </c>
      <c r="D5" s="8">
        <v>174</v>
      </c>
      <c r="E5" s="8">
        <v>123</v>
      </c>
      <c r="F5" s="8">
        <v>385</v>
      </c>
      <c r="G5" s="9">
        <v>0</v>
      </c>
      <c r="H5" s="7">
        <v>10</v>
      </c>
      <c r="I5" s="8">
        <v>7</v>
      </c>
      <c r="J5" s="8">
        <v>4</v>
      </c>
      <c r="K5" s="9">
        <v>4</v>
      </c>
      <c r="L5" s="7">
        <v>0</v>
      </c>
      <c r="M5" s="8">
        <v>0</v>
      </c>
      <c r="N5" s="8">
        <v>0</v>
      </c>
      <c r="O5" s="8">
        <v>2</v>
      </c>
      <c r="P5" s="8">
        <v>0</v>
      </c>
      <c r="Q5" s="8">
        <v>2</v>
      </c>
      <c r="R5" s="8">
        <v>0</v>
      </c>
      <c r="S5" s="205">
        <v>0</v>
      </c>
      <c r="T5" s="9"/>
      <c r="U5" s="40">
        <f>IF(I5=0,"NA",J5/I5)</f>
        <v>0.5714285714285714</v>
      </c>
      <c r="V5" s="41">
        <f>IF(I5=0,"NA",K5/I5)</f>
        <v>0.5714285714285714</v>
      </c>
      <c r="W5" s="42">
        <f>IF(I5=0,"NA",L5/I5)</f>
        <v>0</v>
      </c>
      <c r="X5" s="42">
        <f>IF(I5=0,"NA",M5/I5)</f>
        <v>0</v>
      </c>
      <c r="Y5" s="42">
        <f>IF(I5=0,"NA",N5/I5)</f>
        <v>0</v>
      </c>
      <c r="Z5" s="42">
        <f>IF(I5=0,"NA",O5/I5)</f>
        <v>0.2857142857142857</v>
      </c>
      <c r="AA5" s="42">
        <f>IF(I5=0,"NA",P5/I5)</f>
        <v>0</v>
      </c>
      <c r="AB5" s="42">
        <f>IF(I5=0,"NA",Q5/I5)</f>
        <v>0.2857142857142857</v>
      </c>
      <c r="AC5" s="298">
        <f>IF(I5=0,"NA",R5/I5)</f>
        <v>0</v>
      </c>
      <c r="AD5" s="44">
        <f>IF(I5=0,"NA",S5/I5)</f>
        <v>0</v>
      </c>
      <c r="AE5" s="147"/>
      <c r="AF5" s="8">
        <f>IF(C5=0,"NA",(H5/C5)*100000)</f>
        <v>1466.2756598240469</v>
      </c>
      <c r="AG5" s="149"/>
      <c r="AH5" s="8">
        <f>IF(C5=0,"NA",(I5/C5)*100000)</f>
        <v>1026.3929618768327</v>
      </c>
      <c r="AI5" s="148"/>
      <c r="AJ5" s="8">
        <f>IF(C5=0,"NA",(J5/C5)*100000)</f>
        <v>586.51026392961876</v>
      </c>
      <c r="AK5" s="151"/>
      <c r="AL5" s="116">
        <f>AM5*7</f>
        <v>0.26775956284153007</v>
      </c>
      <c r="AM5" s="117">
        <f>I5/_xlfn.DAYS("10 December 2016","10 June 2016")</f>
        <v>3.825136612021858E-2</v>
      </c>
      <c r="AN5" s="116">
        <f>AO5*7</f>
        <v>0.15300546448087432</v>
      </c>
      <c r="AO5" s="117">
        <f>J5/_xlfn.DAYS("10 December 2016","10 June 2016")</f>
        <v>2.185792349726776E-2</v>
      </c>
      <c r="AP5" s="448"/>
      <c r="AQ5" s="164"/>
    </row>
    <row r="6" spans="1:43" x14ac:dyDescent="0.25">
      <c r="B6" s="79"/>
      <c r="C6" s="7"/>
      <c r="D6" s="8"/>
      <c r="E6" s="8"/>
      <c r="F6" s="8"/>
      <c r="G6" s="9"/>
      <c r="H6" s="7"/>
      <c r="I6" s="8"/>
      <c r="J6" s="8"/>
      <c r="K6" s="9"/>
      <c r="L6" s="7"/>
      <c r="M6" s="8"/>
      <c r="N6" s="8"/>
      <c r="O6" s="8"/>
      <c r="P6" s="8"/>
      <c r="Q6" s="8"/>
      <c r="R6" s="8"/>
      <c r="S6" s="205"/>
      <c r="T6" s="9"/>
      <c r="U6" s="40"/>
      <c r="V6" s="41"/>
      <c r="W6" s="7"/>
      <c r="X6" s="8"/>
      <c r="Y6" s="8"/>
      <c r="Z6" s="8"/>
      <c r="AA6" s="8"/>
      <c r="AB6" s="8"/>
      <c r="AC6" s="205"/>
      <c r="AD6" s="9"/>
      <c r="AE6" s="7"/>
      <c r="AF6" s="8"/>
      <c r="AG6" s="8"/>
      <c r="AH6" s="8"/>
      <c r="AI6" s="8"/>
      <c r="AJ6" s="8"/>
      <c r="AK6" s="10"/>
      <c r="AL6" s="116"/>
      <c r="AM6" s="117"/>
      <c r="AN6" s="116"/>
      <c r="AO6" s="117"/>
      <c r="AP6" s="448"/>
      <c r="AQ6" s="107"/>
    </row>
    <row r="7" spans="1:43" x14ac:dyDescent="0.25">
      <c r="A7" s="2" t="str">
        <f>IF(K7=SUM(L7:S7), " ","Error")</f>
        <v xml:space="preserve"> </v>
      </c>
      <c r="B7" s="80" t="s">
        <v>31</v>
      </c>
      <c r="C7" s="3">
        <f t="shared" ref="C7:L7" si="2">SUM(C8:C9)</f>
        <v>1253</v>
      </c>
      <c r="D7" s="3">
        <f t="shared" si="2"/>
        <v>393</v>
      </c>
      <c r="E7" s="3">
        <f t="shared" si="2"/>
        <v>229</v>
      </c>
      <c r="F7" s="3">
        <f t="shared" si="2"/>
        <v>631</v>
      </c>
      <c r="G7" s="4">
        <f t="shared" si="2"/>
        <v>0</v>
      </c>
      <c r="H7" s="3">
        <f t="shared" si="2"/>
        <v>13</v>
      </c>
      <c r="I7" s="3">
        <f t="shared" si="2"/>
        <v>24</v>
      </c>
      <c r="J7" s="3">
        <f t="shared" si="2"/>
        <v>9</v>
      </c>
      <c r="K7" s="4">
        <f t="shared" si="2"/>
        <v>16</v>
      </c>
      <c r="L7" s="3">
        <f t="shared" si="2"/>
        <v>2</v>
      </c>
      <c r="M7" s="3">
        <f t="shared" ref="M7:S7" si="3">SUM(M8:M9)</f>
        <v>2</v>
      </c>
      <c r="N7" s="3">
        <f t="shared" si="3"/>
        <v>1</v>
      </c>
      <c r="O7" s="3">
        <f t="shared" si="3"/>
        <v>6</v>
      </c>
      <c r="P7" s="3">
        <f t="shared" si="3"/>
        <v>0</v>
      </c>
      <c r="Q7" s="3">
        <f t="shared" si="3"/>
        <v>5</v>
      </c>
      <c r="R7" s="3">
        <f t="shared" si="3"/>
        <v>0</v>
      </c>
      <c r="S7" s="3">
        <f t="shared" si="3"/>
        <v>0</v>
      </c>
      <c r="T7" s="11"/>
      <c r="U7" s="43">
        <f>IF(I7=0,"NA",J7/I7)</f>
        <v>0.375</v>
      </c>
      <c r="V7" s="46">
        <f>IF(I7=0,"NA",K7/I7)</f>
        <v>0.66666666666666663</v>
      </c>
      <c r="W7" s="43">
        <f>+IF(L7=0,"NA",L7/I7)</f>
        <v>8.3333333333333329E-2</v>
      </c>
      <c r="X7" s="43">
        <f>+IF(I7=0,"NA",M7/I7)</f>
        <v>8.3333333333333329E-2</v>
      </c>
      <c r="Y7" s="43">
        <f>+IF(I7=0,"NA",N7/I7)</f>
        <v>4.1666666666666664E-2</v>
      </c>
      <c r="Z7" s="43">
        <f>+IF(I7=0,"NA",O7/I7)</f>
        <v>0.25</v>
      </c>
      <c r="AA7" s="43">
        <f>+IF(I7=0,"NA",P7/I7)</f>
        <v>0</v>
      </c>
      <c r="AB7" s="43">
        <f>+IF(I7=0,"NA",Q7/I7)</f>
        <v>0.20833333333333334</v>
      </c>
      <c r="AC7" s="297">
        <f>+IF(I7=0,"NA",R7/I7)</f>
        <v>0</v>
      </c>
      <c r="AD7" s="45">
        <f>+IF(I7=0,"NA",S7/I7)</f>
        <v>0</v>
      </c>
      <c r="AE7" s="146"/>
      <c r="AF7" s="5">
        <f>IF(C7=0,"NA",(H7/C7)*100000)</f>
        <v>1037.5099760574622</v>
      </c>
      <c r="AG7" s="148"/>
      <c r="AH7" s="5">
        <f>IF(C7=0,"NA",(I7/C7)*100000)</f>
        <v>1915.4030327214684</v>
      </c>
      <c r="AI7" s="148"/>
      <c r="AJ7" s="5">
        <f>IF(C7=0,"NA",(J7/C7)*100000)</f>
        <v>718.27613727055063</v>
      </c>
      <c r="AK7" s="150"/>
      <c r="AL7" s="121">
        <f>AM7*7</f>
        <v>0.46027397260273967</v>
      </c>
      <c r="AM7" s="118">
        <f>I7/_xlfn.DAYS("10 December 2017","10 December 2016")</f>
        <v>6.575342465753424E-2</v>
      </c>
      <c r="AN7" s="122">
        <f>AO7*7</f>
        <v>0.17260273972602738</v>
      </c>
      <c r="AO7" s="118">
        <f>J7/_xlfn.DAYS("10 December 2017","10 December 2016")</f>
        <v>2.4657534246575342E-2</v>
      </c>
      <c r="AP7" s="449">
        <f>'Vital Stats'!Q41</f>
        <v>761.07034252473352</v>
      </c>
      <c r="AQ7" s="165"/>
    </row>
    <row r="8" spans="1:43" x14ac:dyDescent="0.25">
      <c r="B8" s="176" t="s">
        <v>32</v>
      </c>
      <c r="C8" s="7">
        <f>SUM(D8:G8)</f>
        <v>696</v>
      </c>
      <c r="D8" s="8">
        <v>191</v>
      </c>
      <c r="E8" s="8">
        <v>142</v>
      </c>
      <c r="F8" s="8">
        <v>363</v>
      </c>
      <c r="G8" s="9" t="s">
        <v>123</v>
      </c>
      <c r="H8" s="7">
        <v>10</v>
      </c>
      <c r="I8" s="8">
        <v>9</v>
      </c>
      <c r="J8" s="8">
        <v>4</v>
      </c>
      <c r="K8" s="9">
        <v>5</v>
      </c>
      <c r="L8" s="7">
        <v>0</v>
      </c>
      <c r="M8" s="8">
        <v>1</v>
      </c>
      <c r="N8" s="8">
        <v>0</v>
      </c>
      <c r="O8" s="8">
        <v>3</v>
      </c>
      <c r="P8" s="8">
        <v>0</v>
      </c>
      <c r="Q8" s="8">
        <v>1</v>
      </c>
      <c r="R8" s="8">
        <v>0</v>
      </c>
      <c r="S8" s="205">
        <v>0</v>
      </c>
      <c r="T8" s="9"/>
      <c r="U8" s="40">
        <f>IF(I8=0,"NA",J8/I8)</f>
        <v>0.44444444444444442</v>
      </c>
      <c r="V8" s="41">
        <f>IF(I8=0,"NA",K8/I8)</f>
        <v>0.55555555555555558</v>
      </c>
      <c r="W8" s="42">
        <f>IF(I8=0,"NA",L8/I8)</f>
        <v>0</v>
      </c>
      <c r="X8" s="42">
        <f>IF(I8=0,"NA",M8/I8)</f>
        <v>0.1111111111111111</v>
      </c>
      <c r="Y8" s="42">
        <f>IF(I8=0,"NA",N8/I8)</f>
        <v>0</v>
      </c>
      <c r="Z8" s="42">
        <f>IF(I8=0,"NA",O8/I8)</f>
        <v>0.33333333333333331</v>
      </c>
      <c r="AA8" s="42">
        <f>IF(I8=0,"NA",P8/I8)</f>
        <v>0</v>
      </c>
      <c r="AB8" s="42">
        <f>IF(I8=0,"NA",Q8/I8)</f>
        <v>0.1111111111111111</v>
      </c>
      <c r="AC8" s="298">
        <f>IF(I8=0,"NA",R8/I8)</f>
        <v>0</v>
      </c>
      <c r="AD8" s="44">
        <f>IF(I8=0,"NA",S8/I8)</f>
        <v>0</v>
      </c>
      <c r="AE8" s="147"/>
      <c r="AF8" s="8">
        <f>IF(C8=0,"NA",(H8/C8)*100000)</f>
        <v>1436.7816091954023</v>
      </c>
      <c r="AG8" s="149"/>
      <c r="AH8" s="8">
        <f>IF(C8=0,"NA",(I8/C8)*100000)</f>
        <v>1293.1034482758621</v>
      </c>
      <c r="AI8" s="149"/>
      <c r="AJ8" s="8">
        <f>IF(C8=0,"NA",(J8/C8)*100000)</f>
        <v>574.71264367816093</v>
      </c>
      <c r="AK8" s="151"/>
      <c r="AL8" s="116">
        <f>AM8*7</f>
        <v>0.34615384615384615</v>
      </c>
      <c r="AM8" s="117">
        <f>I8/_xlfn.DAYS("10 June 2017","10 December 2016")</f>
        <v>4.9450549450549448E-2</v>
      </c>
      <c r="AN8" s="116">
        <f>AO8*7</f>
        <v>0.15384615384615385</v>
      </c>
      <c r="AO8" s="117">
        <f>J8/_xlfn.DAYS("10 June 2017","10 December 2016")</f>
        <v>2.197802197802198E-2</v>
      </c>
      <c r="AP8" s="448"/>
      <c r="AQ8" s="164"/>
    </row>
    <row r="9" spans="1:43" x14ac:dyDescent="0.25">
      <c r="B9" s="144" t="s">
        <v>33</v>
      </c>
      <c r="C9" s="7">
        <f>SUM(D9:G9)</f>
        <v>557</v>
      </c>
      <c r="D9" s="8">
        <v>202</v>
      </c>
      <c r="E9" s="8">
        <v>87</v>
      </c>
      <c r="F9" s="8">
        <v>268</v>
      </c>
      <c r="G9" s="9" t="s">
        <v>123</v>
      </c>
      <c r="H9" s="7">
        <v>3</v>
      </c>
      <c r="I9" s="8">
        <v>15</v>
      </c>
      <c r="J9" s="8">
        <v>5</v>
      </c>
      <c r="K9" s="9">
        <v>11</v>
      </c>
      <c r="L9" s="7">
        <v>2</v>
      </c>
      <c r="M9" s="8">
        <v>1</v>
      </c>
      <c r="N9" s="8">
        <v>1</v>
      </c>
      <c r="O9" s="8">
        <v>3</v>
      </c>
      <c r="P9" s="8">
        <v>0</v>
      </c>
      <c r="Q9" s="8">
        <v>4</v>
      </c>
      <c r="R9" s="8">
        <v>0</v>
      </c>
      <c r="S9" s="205">
        <v>0</v>
      </c>
      <c r="T9" s="9"/>
      <c r="U9" s="40">
        <f>IF(I9=0,"NA",J9/I9)</f>
        <v>0.33333333333333331</v>
      </c>
      <c r="V9" s="41">
        <f>IF(I9=0,"NA",K9/I9)</f>
        <v>0.73333333333333328</v>
      </c>
      <c r="W9" s="42">
        <f>IF(I9=0,"NA",L9/I9)</f>
        <v>0.13333333333333333</v>
      </c>
      <c r="X9" s="42">
        <f>IF(I9=0,"NA",M9/I9)</f>
        <v>6.6666666666666666E-2</v>
      </c>
      <c r="Y9" s="42">
        <f>IF(I9=0,"NA",N9/I9)</f>
        <v>6.6666666666666666E-2</v>
      </c>
      <c r="Z9" s="42">
        <f>IF(I9=0,"NA",O9/I9)</f>
        <v>0.2</v>
      </c>
      <c r="AA9" s="42">
        <f>IF(I9=0,"NA",P9/I9)</f>
        <v>0</v>
      </c>
      <c r="AB9" s="42">
        <f>IF(I9=0,"NA",Q9/I9)</f>
        <v>0.26666666666666666</v>
      </c>
      <c r="AC9" s="298">
        <f>IF(I9=0,"NA",R9/I9)</f>
        <v>0</v>
      </c>
      <c r="AD9" s="44">
        <f>IF(I9=0,"NA",S9/I9)</f>
        <v>0</v>
      </c>
      <c r="AE9" s="147"/>
      <c r="AF9" s="8">
        <f>IF(C9=0,"NA",(H9/C9)*100000)</f>
        <v>538.59964093357269</v>
      </c>
      <c r="AG9" s="149"/>
      <c r="AH9" s="8">
        <f>IF(C9=0,"NA",(I9/C9)*100000)</f>
        <v>2692.9982046678633</v>
      </c>
      <c r="AI9" s="149"/>
      <c r="AJ9" s="8">
        <f>IF(C9=0,"NA",(J9/C9)*100000)</f>
        <v>897.66606822262122</v>
      </c>
      <c r="AK9" s="151"/>
      <c r="AL9" s="116">
        <f>AM9*7</f>
        <v>0.57377049180327866</v>
      </c>
      <c r="AM9" s="117">
        <f>I9/_xlfn.DAYS("10 December 2017","10 June 2017")</f>
        <v>8.1967213114754092E-2</v>
      </c>
      <c r="AN9" s="116">
        <f>AO9*7</f>
        <v>0.19125683060109289</v>
      </c>
      <c r="AO9" s="117">
        <f>J9/_xlfn.DAYS("10 December 2017","10 June 2017")</f>
        <v>2.7322404371584699E-2</v>
      </c>
      <c r="AP9" s="448"/>
      <c r="AQ9" s="164"/>
    </row>
    <row r="10" spans="1:43" x14ac:dyDescent="0.25">
      <c r="C10" s="7"/>
      <c r="D10" s="8"/>
      <c r="E10" s="8"/>
      <c r="F10" s="8"/>
      <c r="G10" s="9"/>
      <c r="H10" s="7"/>
      <c r="I10" s="8"/>
      <c r="J10" s="8"/>
      <c r="K10" s="9"/>
      <c r="L10" s="7"/>
      <c r="M10" s="8"/>
      <c r="N10" s="8"/>
      <c r="O10" s="8"/>
      <c r="P10" s="8"/>
      <c r="Q10" s="8"/>
      <c r="R10" s="8"/>
      <c r="S10" s="205"/>
      <c r="T10" s="9"/>
      <c r="U10" s="8"/>
      <c r="V10" s="9"/>
      <c r="W10" s="7"/>
      <c r="X10" s="8"/>
      <c r="Y10" s="8"/>
      <c r="Z10" s="8"/>
      <c r="AA10" s="8"/>
      <c r="AB10" s="8"/>
      <c r="AC10" s="205"/>
      <c r="AD10" s="9"/>
      <c r="AE10" s="7"/>
      <c r="AF10" s="8"/>
      <c r="AG10" s="8"/>
      <c r="AH10" s="8"/>
      <c r="AI10" s="8"/>
      <c r="AJ10" s="8"/>
      <c r="AK10" s="10"/>
      <c r="AL10" s="113"/>
      <c r="AM10" s="14"/>
      <c r="AN10" s="113"/>
      <c r="AO10" s="14"/>
      <c r="AP10" s="105"/>
      <c r="AQ10" s="109"/>
    </row>
    <row r="11" spans="1:43" x14ac:dyDescent="0.25">
      <c r="C11" s="7"/>
      <c r="D11" s="8"/>
      <c r="E11" s="8"/>
      <c r="F11" s="8"/>
      <c r="G11" s="9"/>
      <c r="H11" s="7"/>
      <c r="I11" s="8"/>
      <c r="J11" s="8"/>
      <c r="K11" s="9"/>
      <c r="L11" s="7"/>
      <c r="M11" s="8"/>
      <c r="N11" s="8"/>
      <c r="O11" s="8"/>
      <c r="P11" s="8"/>
      <c r="Q11" s="8"/>
      <c r="R11" s="8"/>
      <c r="S11" s="205"/>
      <c r="T11" s="9"/>
      <c r="U11" s="8"/>
      <c r="V11" s="9"/>
      <c r="W11" s="7"/>
      <c r="X11" s="8"/>
      <c r="Y11" s="8"/>
      <c r="Z11" s="8"/>
      <c r="AA11" s="8"/>
      <c r="AB11" s="8"/>
      <c r="AC11" s="205"/>
      <c r="AD11" s="9"/>
      <c r="AE11" s="7"/>
      <c r="AF11" s="8"/>
      <c r="AG11" s="8"/>
      <c r="AH11" s="8"/>
      <c r="AI11" s="8"/>
      <c r="AJ11" s="8"/>
      <c r="AK11" s="10"/>
      <c r="AL11" s="113"/>
      <c r="AM11" s="14"/>
      <c r="AN11" s="113"/>
      <c r="AO11" s="14"/>
      <c r="AP11" s="105"/>
      <c r="AQ11" s="109"/>
    </row>
    <row r="12" spans="1:43" x14ac:dyDescent="0.25">
      <c r="C12" s="7"/>
      <c r="D12" s="8"/>
      <c r="E12" s="8"/>
      <c r="F12" s="8"/>
      <c r="G12" s="9"/>
      <c r="H12" s="7"/>
      <c r="I12" s="8"/>
      <c r="J12" s="8"/>
      <c r="K12" s="9"/>
      <c r="L12" s="7"/>
      <c r="M12" s="8"/>
      <c r="N12" s="8"/>
      <c r="O12" s="8"/>
      <c r="P12" s="8"/>
      <c r="Q12" s="8"/>
      <c r="R12" s="8"/>
      <c r="S12" s="205"/>
      <c r="T12" s="9"/>
      <c r="U12" s="8"/>
      <c r="V12" s="9"/>
      <c r="W12" s="7"/>
      <c r="X12" s="8"/>
      <c r="Y12" s="8"/>
      <c r="Z12" s="8"/>
      <c r="AA12" s="8"/>
      <c r="AB12" s="8"/>
      <c r="AC12" s="205"/>
      <c r="AD12" s="9"/>
      <c r="AE12" s="7"/>
      <c r="AF12" s="8"/>
      <c r="AG12" s="8"/>
      <c r="AH12" s="8"/>
      <c r="AI12" s="8"/>
      <c r="AJ12" s="8"/>
      <c r="AK12" s="10"/>
      <c r="AL12" s="113"/>
      <c r="AM12" s="14"/>
      <c r="AN12" s="113"/>
      <c r="AO12" s="14"/>
      <c r="AP12" s="105"/>
      <c r="AQ12" s="109"/>
    </row>
    <row r="13" spans="1:43" x14ac:dyDescent="0.25">
      <c r="C13" s="7"/>
      <c r="D13" s="8"/>
      <c r="E13" s="8"/>
      <c r="F13" s="8"/>
      <c r="G13" s="9"/>
      <c r="H13" s="7"/>
      <c r="I13" s="8"/>
      <c r="J13" s="8"/>
      <c r="K13" s="9"/>
      <c r="L13" s="7"/>
      <c r="M13" s="8"/>
      <c r="N13" s="8"/>
      <c r="O13" s="8"/>
      <c r="P13" s="8"/>
      <c r="Q13" s="8"/>
      <c r="R13" s="8"/>
      <c r="S13" s="205"/>
      <c r="T13" s="9"/>
      <c r="U13" s="8"/>
      <c r="V13" s="9"/>
      <c r="W13" s="7"/>
      <c r="X13" s="8"/>
      <c r="Y13" s="8"/>
      <c r="Z13" s="8"/>
      <c r="AA13" s="8"/>
      <c r="AB13" s="8"/>
      <c r="AC13" s="205"/>
      <c r="AD13" s="9"/>
      <c r="AE13" s="7"/>
      <c r="AF13" s="8"/>
      <c r="AG13" s="8"/>
      <c r="AH13" s="8"/>
      <c r="AI13" s="8"/>
      <c r="AJ13" s="8"/>
      <c r="AK13" s="10"/>
      <c r="AL13" s="113"/>
      <c r="AM13" s="14"/>
      <c r="AN13" s="113"/>
      <c r="AO13" s="14"/>
      <c r="AP13" s="105"/>
      <c r="AQ13" s="109"/>
    </row>
    <row r="14" spans="1:43" x14ac:dyDescent="0.25">
      <c r="C14" s="7"/>
      <c r="D14" s="8"/>
      <c r="E14" s="8"/>
      <c r="F14" s="8"/>
      <c r="G14" s="9"/>
      <c r="H14" s="7"/>
      <c r="I14" s="8"/>
      <c r="J14" s="8"/>
      <c r="K14" s="9"/>
      <c r="L14" s="7"/>
      <c r="M14" s="8"/>
      <c r="N14" s="8"/>
      <c r="O14" s="8"/>
      <c r="P14" s="8"/>
      <c r="Q14" s="8"/>
      <c r="R14" s="8"/>
      <c r="S14" s="205"/>
      <c r="T14" s="9"/>
      <c r="U14" s="8"/>
      <c r="V14" s="9"/>
      <c r="W14" s="7"/>
      <c r="X14" s="8"/>
      <c r="Y14" s="8"/>
      <c r="Z14" s="8"/>
      <c r="AA14" s="8"/>
      <c r="AB14" s="8"/>
      <c r="AC14" s="205"/>
      <c r="AD14" s="9"/>
      <c r="AE14" s="7"/>
      <c r="AF14" s="8"/>
      <c r="AG14" s="8"/>
      <c r="AH14" s="8"/>
      <c r="AI14" s="8"/>
      <c r="AJ14" s="8"/>
      <c r="AK14" s="10"/>
      <c r="AL14" s="113"/>
      <c r="AM14" s="14"/>
      <c r="AN14" s="113"/>
      <c r="AO14" s="14"/>
      <c r="AP14" s="105"/>
      <c r="AQ14" s="109"/>
    </row>
    <row r="15" spans="1:43" x14ac:dyDescent="0.25">
      <c r="C15" s="7"/>
      <c r="D15" s="8"/>
      <c r="E15" s="8"/>
      <c r="F15" s="8"/>
      <c r="G15" s="9"/>
      <c r="H15" s="7"/>
      <c r="I15" s="8"/>
      <c r="J15" s="8"/>
      <c r="K15" s="9"/>
      <c r="L15" s="7"/>
      <c r="M15" s="8"/>
      <c r="N15" s="8"/>
      <c r="O15" s="8"/>
      <c r="P15" s="8"/>
      <c r="Q15" s="8"/>
      <c r="R15" s="8"/>
      <c r="S15" s="205"/>
      <c r="T15" s="9"/>
      <c r="U15" s="8"/>
      <c r="V15" s="9"/>
      <c r="W15" s="7"/>
      <c r="X15" s="8"/>
      <c r="Y15" s="8"/>
      <c r="Z15" s="8"/>
      <c r="AA15" s="8"/>
      <c r="AB15" s="8"/>
      <c r="AC15" s="205"/>
      <c r="AD15" s="9"/>
      <c r="AE15" s="7"/>
      <c r="AF15" s="8"/>
      <c r="AG15" s="8"/>
      <c r="AH15" s="8"/>
      <c r="AI15" s="8"/>
      <c r="AJ15" s="8"/>
      <c r="AK15" s="10"/>
      <c r="AL15" s="113"/>
      <c r="AM15" s="14"/>
      <c r="AN15" s="113"/>
      <c r="AO15" s="14"/>
      <c r="AP15" s="105"/>
      <c r="AQ15" s="109"/>
    </row>
    <row r="16" spans="1:43" x14ac:dyDescent="0.25">
      <c r="C16" s="7"/>
      <c r="D16" s="8"/>
      <c r="E16" s="8"/>
      <c r="F16" s="8"/>
      <c r="G16" s="9"/>
      <c r="H16" s="7"/>
      <c r="I16" s="8"/>
      <c r="J16" s="8"/>
      <c r="K16" s="9"/>
      <c r="L16" s="7"/>
      <c r="M16" s="8"/>
      <c r="N16" s="8"/>
      <c r="O16" s="8"/>
      <c r="P16" s="8"/>
      <c r="Q16" s="8"/>
      <c r="R16" s="8"/>
      <c r="S16" s="205"/>
      <c r="T16" s="9"/>
      <c r="U16" s="8"/>
      <c r="V16" s="9"/>
      <c r="W16" s="7"/>
      <c r="X16" s="8"/>
      <c r="Y16" s="8"/>
      <c r="Z16" s="8"/>
      <c r="AA16" s="8"/>
      <c r="AB16" s="8"/>
      <c r="AC16" s="205"/>
      <c r="AD16" s="9"/>
      <c r="AE16" s="7"/>
      <c r="AF16" s="8"/>
      <c r="AG16" s="8"/>
      <c r="AH16" s="8"/>
      <c r="AI16" s="8"/>
      <c r="AJ16" s="8"/>
      <c r="AK16" s="10"/>
      <c r="AL16" s="113"/>
      <c r="AM16" s="14"/>
      <c r="AN16" s="113"/>
      <c r="AO16" s="14"/>
      <c r="AP16" s="105"/>
      <c r="AQ16" s="109"/>
    </row>
    <row r="17" spans="3:43" x14ac:dyDescent="0.25">
      <c r="C17" s="7"/>
      <c r="D17" s="8"/>
      <c r="E17" s="8"/>
      <c r="F17" s="8"/>
      <c r="G17" s="9"/>
      <c r="H17" s="7"/>
      <c r="I17" s="8"/>
      <c r="J17" s="8"/>
      <c r="K17" s="9"/>
      <c r="L17" s="7"/>
      <c r="M17" s="8"/>
      <c r="N17" s="8"/>
      <c r="O17" s="8"/>
      <c r="P17" s="8"/>
      <c r="Q17" s="8"/>
      <c r="R17" s="8"/>
      <c r="S17" s="205"/>
      <c r="T17" s="9"/>
      <c r="U17" s="8"/>
      <c r="V17" s="9"/>
      <c r="W17" s="7"/>
      <c r="X17" s="8"/>
      <c r="Y17" s="8"/>
      <c r="Z17" s="8"/>
      <c r="AA17" s="8"/>
      <c r="AB17" s="8"/>
      <c r="AC17" s="205"/>
      <c r="AD17" s="9"/>
      <c r="AE17" s="7"/>
      <c r="AF17" s="8"/>
      <c r="AG17" s="8"/>
      <c r="AH17" s="8"/>
      <c r="AI17" s="8"/>
      <c r="AJ17" s="8"/>
      <c r="AK17" s="10"/>
      <c r="AL17" s="113"/>
      <c r="AM17" s="14"/>
      <c r="AN17" s="113"/>
      <c r="AO17" s="14"/>
      <c r="AP17" s="105"/>
      <c r="AQ17" s="109"/>
    </row>
    <row r="18" spans="3:43" x14ac:dyDescent="0.25">
      <c r="C18" s="7"/>
      <c r="D18" s="8"/>
      <c r="E18" s="8"/>
      <c r="F18" s="8"/>
      <c r="G18" s="9"/>
      <c r="H18" s="7"/>
      <c r="I18" s="8"/>
      <c r="J18" s="8"/>
      <c r="K18" s="9"/>
      <c r="L18" s="7"/>
      <c r="M18" s="8"/>
      <c r="N18" s="8"/>
      <c r="O18" s="8"/>
      <c r="P18" s="8"/>
      <c r="Q18" s="8"/>
      <c r="R18" s="8"/>
      <c r="S18" s="205"/>
      <c r="T18" s="9"/>
      <c r="U18" s="8"/>
      <c r="V18" s="9"/>
      <c r="W18" s="7"/>
      <c r="X18" s="8"/>
      <c r="Y18" s="8"/>
      <c r="Z18" s="8"/>
      <c r="AA18" s="8"/>
      <c r="AB18" s="8"/>
      <c r="AC18" s="205"/>
      <c r="AD18" s="9"/>
      <c r="AE18" s="7"/>
      <c r="AF18" s="8"/>
      <c r="AG18" s="8"/>
      <c r="AH18" s="8"/>
      <c r="AI18" s="8"/>
      <c r="AJ18" s="8"/>
      <c r="AK18" s="10"/>
      <c r="AL18" s="113"/>
      <c r="AM18" s="14"/>
      <c r="AN18" s="113"/>
      <c r="AO18" s="14"/>
      <c r="AP18" s="105"/>
      <c r="AQ18" s="109"/>
    </row>
    <row r="19" spans="3:43" x14ac:dyDescent="0.25">
      <c r="C19" s="7"/>
      <c r="D19" s="8"/>
      <c r="E19" s="8"/>
      <c r="F19" s="8"/>
      <c r="G19" s="9"/>
      <c r="H19" s="7"/>
      <c r="I19" s="8"/>
      <c r="J19" s="8"/>
      <c r="K19" s="9"/>
      <c r="L19" s="7"/>
      <c r="M19" s="8"/>
      <c r="N19" s="8"/>
      <c r="O19" s="8"/>
      <c r="P19" s="8"/>
      <c r="Q19" s="8"/>
      <c r="R19" s="8"/>
      <c r="S19" s="205"/>
      <c r="T19" s="9"/>
      <c r="U19" s="8"/>
      <c r="V19" s="9"/>
      <c r="W19" s="7"/>
      <c r="X19" s="8"/>
      <c r="Y19" s="8"/>
      <c r="Z19" s="8"/>
      <c r="AA19" s="8"/>
      <c r="AB19" s="8"/>
      <c r="AC19" s="205"/>
      <c r="AD19" s="9"/>
      <c r="AE19" s="7"/>
      <c r="AF19" s="8"/>
      <c r="AG19" s="8"/>
      <c r="AH19" s="8"/>
      <c r="AI19" s="8"/>
      <c r="AJ19" s="8"/>
      <c r="AK19" s="10"/>
      <c r="AL19" s="113"/>
      <c r="AM19" s="14"/>
      <c r="AN19" s="113"/>
      <c r="AO19" s="14"/>
      <c r="AP19" s="105"/>
      <c r="AQ19" s="109"/>
    </row>
    <row r="20" spans="3:43" x14ac:dyDescent="0.25">
      <c r="C20" s="7"/>
      <c r="D20" s="8"/>
      <c r="E20" s="8"/>
      <c r="F20" s="8"/>
      <c r="G20" s="9"/>
      <c r="H20" s="7"/>
      <c r="I20" s="8"/>
      <c r="J20" s="8"/>
      <c r="K20" s="9"/>
      <c r="L20" s="7"/>
      <c r="M20" s="8"/>
      <c r="N20" s="8"/>
      <c r="O20" s="8"/>
      <c r="P20" s="8"/>
      <c r="Q20" s="8"/>
      <c r="R20" s="8"/>
      <c r="S20" s="205"/>
      <c r="T20" s="9"/>
      <c r="U20" s="8"/>
      <c r="V20" s="9"/>
      <c r="W20" s="7"/>
      <c r="X20" s="8"/>
      <c r="Y20" s="8"/>
      <c r="Z20" s="8"/>
      <c r="AA20" s="8"/>
      <c r="AB20" s="8"/>
      <c r="AC20" s="205"/>
      <c r="AD20" s="9"/>
      <c r="AE20" s="7"/>
      <c r="AF20" s="8"/>
      <c r="AG20" s="8"/>
      <c r="AH20" s="8"/>
      <c r="AI20" s="8"/>
      <c r="AJ20" s="8"/>
      <c r="AK20" s="10"/>
      <c r="AL20" s="113"/>
      <c r="AM20" s="14"/>
      <c r="AN20" s="113"/>
      <c r="AO20" s="14"/>
      <c r="AP20" s="105"/>
      <c r="AQ20" s="109"/>
    </row>
    <row r="21" spans="3:43" x14ac:dyDescent="0.25">
      <c r="C21" s="7"/>
      <c r="D21" s="8"/>
      <c r="E21" s="8"/>
      <c r="F21" s="8"/>
      <c r="G21" s="9"/>
      <c r="H21" s="7"/>
      <c r="I21" s="8"/>
      <c r="J21" s="8"/>
      <c r="K21" s="9"/>
      <c r="L21" s="7"/>
      <c r="M21" s="8"/>
      <c r="N21" s="8"/>
      <c r="O21" s="8"/>
      <c r="P21" s="8"/>
      <c r="Q21" s="8"/>
      <c r="R21" s="8"/>
      <c r="S21" s="205"/>
      <c r="T21" s="9"/>
      <c r="U21" s="8"/>
      <c r="V21" s="9"/>
      <c r="W21" s="7"/>
      <c r="X21" s="8"/>
      <c r="Y21" s="8"/>
      <c r="Z21" s="8"/>
      <c r="AA21" s="8"/>
      <c r="AB21" s="8"/>
      <c r="AC21" s="205"/>
      <c r="AD21" s="9"/>
      <c r="AE21" s="7"/>
      <c r="AF21" s="8"/>
      <c r="AG21" s="8"/>
      <c r="AH21" s="8"/>
      <c r="AI21" s="8"/>
      <c r="AJ21" s="8"/>
      <c r="AK21" s="10"/>
      <c r="AL21" s="113"/>
      <c r="AM21" s="14"/>
      <c r="AN21" s="113"/>
      <c r="AO21" s="14"/>
      <c r="AP21" s="105"/>
      <c r="AQ21" s="109"/>
    </row>
    <row r="22" spans="3:43" x14ac:dyDescent="0.25">
      <c r="C22" s="7"/>
      <c r="D22" s="8"/>
      <c r="E22" s="8"/>
      <c r="F22" s="8"/>
      <c r="G22" s="9"/>
      <c r="H22" s="7"/>
      <c r="I22" s="8"/>
      <c r="J22" s="8"/>
      <c r="K22" s="9"/>
      <c r="L22" s="7"/>
      <c r="M22" s="8"/>
      <c r="N22" s="8"/>
      <c r="O22" s="8"/>
      <c r="P22" s="8"/>
      <c r="Q22" s="8"/>
      <c r="R22" s="8"/>
      <c r="S22" s="205"/>
      <c r="T22" s="9"/>
      <c r="U22" s="8"/>
      <c r="V22" s="9"/>
      <c r="W22" s="7"/>
      <c r="X22" s="8"/>
      <c r="Y22" s="8"/>
      <c r="Z22" s="8"/>
      <c r="AA22" s="8"/>
      <c r="AB22" s="8"/>
      <c r="AC22" s="205"/>
      <c r="AD22" s="9"/>
      <c r="AE22" s="7"/>
      <c r="AF22" s="8"/>
      <c r="AG22" s="8"/>
      <c r="AH22" s="8"/>
      <c r="AI22" s="8"/>
      <c r="AJ22" s="8"/>
      <c r="AK22" s="10"/>
      <c r="AL22" s="113"/>
      <c r="AM22" s="14"/>
      <c r="AN22" s="113"/>
      <c r="AO22" s="14"/>
      <c r="AP22" s="105"/>
      <c r="AQ22" s="109"/>
    </row>
    <row r="23" spans="3:43" x14ac:dyDescent="0.25">
      <c r="C23" s="7"/>
      <c r="D23" s="8"/>
      <c r="E23" s="8"/>
      <c r="F23" s="8"/>
      <c r="G23" s="9"/>
      <c r="H23" s="7"/>
      <c r="I23" s="8"/>
      <c r="J23" s="8"/>
      <c r="K23" s="9"/>
      <c r="L23" s="7"/>
      <c r="M23" s="8"/>
      <c r="N23" s="8"/>
      <c r="O23" s="8"/>
      <c r="P23" s="8"/>
      <c r="Q23" s="8"/>
      <c r="R23" s="8"/>
      <c r="S23" s="205"/>
      <c r="T23" s="9"/>
      <c r="U23" s="8"/>
      <c r="V23" s="9"/>
      <c r="W23" s="7"/>
      <c r="X23" s="8"/>
      <c r="Y23" s="8"/>
      <c r="Z23" s="8"/>
      <c r="AA23" s="8"/>
      <c r="AB23" s="8"/>
      <c r="AC23" s="205"/>
      <c r="AD23" s="9"/>
      <c r="AE23" s="7"/>
      <c r="AF23" s="8"/>
      <c r="AG23" s="8"/>
      <c r="AH23" s="8"/>
      <c r="AI23" s="8"/>
      <c r="AJ23" s="8"/>
      <c r="AK23" s="10"/>
      <c r="AL23" s="113"/>
      <c r="AM23" s="14"/>
      <c r="AN23" s="113"/>
      <c r="AO23" s="14"/>
      <c r="AP23" s="105"/>
      <c r="AQ23" s="109"/>
    </row>
    <row r="24" spans="3:43" x14ac:dyDescent="0.25">
      <c r="C24" s="7"/>
      <c r="D24" s="8"/>
      <c r="E24" s="8"/>
      <c r="F24" s="8"/>
      <c r="G24" s="9"/>
      <c r="H24" s="7"/>
      <c r="I24" s="8"/>
      <c r="J24" s="8"/>
      <c r="K24" s="9"/>
      <c r="L24" s="7"/>
      <c r="M24" s="8"/>
      <c r="N24" s="8"/>
      <c r="O24" s="8"/>
      <c r="P24" s="8"/>
      <c r="Q24" s="8"/>
      <c r="R24" s="8"/>
      <c r="S24" s="205"/>
      <c r="T24" s="9"/>
      <c r="U24" s="8"/>
      <c r="V24" s="9"/>
      <c r="W24" s="7"/>
      <c r="X24" s="8"/>
      <c r="Y24" s="8"/>
      <c r="Z24" s="8"/>
      <c r="AA24" s="8"/>
      <c r="AB24" s="8"/>
      <c r="AC24" s="205"/>
      <c r="AD24" s="9"/>
      <c r="AE24" s="7"/>
      <c r="AF24" s="8"/>
      <c r="AG24" s="8"/>
      <c r="AH24" s="8"/>
      <c r="AI24" s="8"/>
      <c r="AJ24" s="8"/>
      <c r="AK24" s="10"/>
      <c r="AL24" s="113"/>
      <c r="AM24" s="14"/>
      <c r="AN24" s="113"/>
      <c r="AO24" s="14"/>
      <c r="AP24" s="105"/>
      <c r="AQ24" s="109"/>
    </row>
    <row r="25" spans="3:43" x14ac:dyDescent="0.25">
      <c r="C25" s="7"/>
      <c r="D25" s="8"/>
      <c r="E25" s="8"/>
      <c r="F25" s="8"/>
      <c r="G25" s="9"/>
      <c r="H25" s="7"/>
      <c r="I25" s="8"/>
      <c r="J25" s="8"/>
      <c r="K25" s="9"/>
      <c r="L25" s="7"/>
      <c r="M25" s="8"/>
      <c r="N25" s="8"/>
      <c r="O25" s="8"/>
      <c r="P25" s="8"/>
      <c r="Q25" s="8"/>
      <c r="R25" s="8"/>
      <c r="S25" s="205"/>
      <c r="T25" s="9"/>
      <c r="U25" s="8"/>
      <c r="V25" s="9"/>
      <c r="W25" s="7"/>
      <c r="X25" s="8"/>
      <c r="Y25" s="8"/>
      <c r="Z25" s="8"/>
      <c r="AA25" s="8"/>
      <c r="AB25" s="8"/>
      <c r="AC25" s="205"/>
      <c r="AD25" s="9"/>
      <c r="AE25" s="7"/>
      <c r="AF25" s="8"/>
      <c r="AG25" s="8"/>
      <c r="AH25" s="8"/>
      <c r="AI25" s="8"/>
      <c r="AJ25" s="8"/>
      <c r="AK25" s="10"/>
      <c r="AL25" s="113"/>
      <c r="AM25" s="14"/>
      <c r="AN25" s="113"/>
      <c r="AO25" s="14"/>
      <c r="AP25" s="105"/>
      <c r="AQ25" s="109"/>
    </row>
    <row r="26" spans="3:43" x14ac:dyDescent="0.25">
      <c r="C26" s="7"/>
      <c r="D26" s="8"/>
      <c r="E26" s="8"/>
      <c r="F26" s="8"/>
      <c r="G26" s="9"/>
      <c r="H26" s="7"/>
      <c r="I26" s="8"/>
      <c r="J26" s="8"/>
      <c r="K26" s="9"/>
      <c r="L26" s="7"/>
      <c r="M26" s="8"/>
      <c r="N26" s="8"/>
      <c r="O26" s="8"/>
      <c r="P26" s="8"/>
      <c r="Q26" s="8"/>
      <c r="R26" s="8"/>
      <c r="S26" s="205"/>
      <c r="T26" s="9"/>
      <c r="U26" s="8"/>
      <c r="V26" s="9"/>
      <c r="W26" s="7"/>
      <c r="X26" s="8"/>
      <c r="Y26" s="8"/>
      <c r="Z26" s="8"/>
      <c r="AA26" s="8"/>
      <c r="AB26" s="8"/>
      <c r="AC26" s="205"/>
      <c r="AD26" s="9"/>
      <c r="AE26" s="7"/>
      <c r="AF26" s="8"/>
      <c r="AG26" s="8"/>
      <c r="AH26" s="8"/>
      <c r="AI26" s="8"/>
      <c r="AJ26" s="8"/>
      <c r="AK26" s="10"/>
      <c r="AL26" s="113"/>
      <c r="AM26" s="14"/>
      <c r="AN26" s="113"/>
      <c r="AO26" s="14"/>
      <c r="AP26" s="105"/>
      <c r="AQ26" s="109"/>
    </row>
    <row r="27" spans="3:43" x14ac:dyDescent="0.25">
      <c r="C27" s="7"/>
      <c r="D27" s="8"/>
      <c r="E27" s="8"/>
      <c r="F27" s="8"/>
      <c r="G27" s="9"/>
      <c r="H27" s="7"/>
      <c r="I27" s="8"/>
      <c r="J27" s="8"/>
      <c r="K27" s="9"/>
      <c r="L27" s="7"/>
      <c r="M27" s="8"/>
      <c r="N27" s="8"/>
      <c r="O27" s="8"/>
      <c r="P27" s="8"/>
      <c r="Q27" s="8"/>
      <c r="R27" s="8"/>
      <c r="S27" s="205"/>
      <c r="T27" s="9"/>
      <c r="U27" s="8"/>
      <c r="V27" s="9"/>
      <c r="W27" s="7"/>
      <c r="X27" s="8"/>
      <c r="Y27" s="8"/>
      <c r="Z27" s="8"/>
      <c r="AA27" s="8"/>
      <c r="AB27" s="8"/>
      <c r="AC27" s="205"/>
      <c r="AD27" s="9"/>
      <c r="AE27" s="7"/>
      <c r="AF27" s="8"/>
      <c r="AG27" s="8"/>
      <c r="AH27" s="8"/>
      <c r="AI27" s="8"/>
      <c r="AJ27" s="8"/>
      <c r="AK27" s="10"/>
      <c r="AL27" s="113"/>
      <c r="AM27" s="14"/>
      <c r="AN27" s="113"/>
      <c r="AO27" s="14"/>
      <c r="AP27" s="105"/>
      <c r="AQ27" s="109"/>
    </row>
    <row r="28" spans="3:43" x14ac:dyDescent="0.25">
      <c r="C28" s="7"/>
      <c r="D28" s="8"/>
      <c r="E28" s="8"/>
      <c r="F28" s="8"/>
      <c r="G28" s="9"/>
      <c r="H28" s="7"/>
      <c r="I28" s="8"/>
      <c r="J28" s="8"/>
      <c r="K28" s="9"/>
      <c r="L28" s="7"/>
      <c r="M28" s="8"/>
      <c r="N28" s="8"/>
      <c r="O28" s="8"/>
      <c r="P28" s="8"/>
      <c r="Q28" s="8"/>
      <c r="R28" s="8"/>
      <c r="S28" s="205"/>
      <c r="T28" s="9"/>
      <c r="U28" s="8"/>
      <c r="V28" s="9"/>
      <c r="W28" s="7"/>
      <c r="X28" s="8"/>
      <c r="Y28" s="8"/>
      <c r="Z28" s="8"/>
      <c r="AA28" s="8"/>
      <c r="AB28" s="8"/>
      <c r="AC28" s="205"/>
      <c r="AD28" s="9"/>
      <c r="AE28" s="7"/>
      <c r="AF28" s="8"/>
      <c r="AG28" s="8"/>
      <c r="AH28" s="8"/>
      <c r="AI28" s="8"/>
      <c r="AJ28" s="8"/>
      <c r="AK28" s="10"/>
      <c r="AL28" s="113"/>
      <c r="AM28" s="14"/>
      <c r="AN28" s="113"/>
      <c r="AO28" s="14"/>
      <c r="AP28" s="105"/>
      <c r="AQ28" s="109"/>
    </row>
    <row r="29" spans="3:43" x14ac:dyDescent="0.25">
      <c r="C29" s="7"/>
      <c r="D29" s="8"/>
      <c r="E29" s="8"/>
      <c r="F29" s="8"/>
      <c r="G29" s="9"/>
      <c r="H29" s="7"/>
      <c r="I29" s="8"/>
      <c r="J29" s="8"/>
      <c r="K29" s="9"/>
      <c r="L29" s="7"/>
      <c r="M29" s="8"/>
      <c r="N29" s="8"/>
      <c r="O29" s="8"/>
      <c r="P29" s="8"/>
      <c r="Q29" s="8"/>
      <c r="R29" s="8"/>
      <c r="S29" s="205"/>
      <c r="T29" s="9"/>
      <c r="U29" s="8"/>
      <c r="V29" s="9"/>
      <c r="W29" s="7"/>
      <c r="X29" s="8"/>
      <c r="Y29" s="8"/>
      <c r="Z29" s="8"/>
      <c r="AA29" s="8"/>
      <c r="AB29" s="8"/>
      <c r="AC29" s="205"/>
      <c r="AD29" s="9"/>
      <c r="AE29" s="7"/>
      <c r="AF29" s="8"/>
      <c r="AG29" s="8"/>
      <c r="AH29" s="8"/>
      <c r="AI29" s="8"/>
      <c r="AJ29" s="8"/>
      <c r="AK29" s="10"/>
      <c r="AL29" s="113"/>
      <c r="AM29" s="14"/>
      <c r="AN29" s="113"/>
      <c r="AO29" s="14"/>
      <c r="AP29" s="105"/>
      <c r="AQ29" s="109"/>
    </row>
    <row r="30" spans="3:43" x14ac:dyDescent="0.25">
      <c r="C30" s="7"/>
      <c r="D30" s="8"/>
      <c r="E30" s="8"/>
      <c r="F30" s="8"/>
      <c r="G30" s="9"/>
      <c r="H30" s="7"/>
      <c r="I30" s="8"/>
      <c r="J30" s="8"/>
      <c r="K30" s="9"/>
      <c r="L30" s="7"/>
      <c r="M30" s="8"/>
      <c r="N30" s="8"/>
      <c r="O30" s="8"/>
      <c r="P30" s="8"/>
      <c r="Q30" s="8"/>
      <c r="R30" s="8"/>
      <c r="S30" s="205"/>
      <c r="T30" s="9"/>
      <c r="U30" s="8"/>
      <c r="V30" s="9"/>
      <c r="W30" s="7"/>
      <c r="X30" s="8"/>
      <c r="Y30" s="8"/>
      <c r="Z30" s="8"/>
      <c r="AA30" s="8"/>
      <c r="AB30" s="8"/>
      <c r="AC30" s="205"/>
      <c r="AD30" s="9"/>
      <c r="AE30" s="7"/>
      <c r="AF30" s="8"/>
      <c r="AG30" s="8"/>
      <c r="AH30" s="8"/>
      <c r="AI30" s="8"/>
      <c r="AJ30" s="8"/>
      <c r="AK30" s="10"/>
      <c r="AL30" s="113"/>
      <c r="AM30" s="14"/>
      <c r="AN30" s="113"/>
      <c r="AO30" s="14"/>
      <c r="AP30" s="105"/>
      <c r="AQ30" s="109"/>
    </row>
    <row r="31" spans="3:43" x14ac:dyDescent="0.25">
      <c r="C31" s="7"/>
      <c r="D31" s="8"/>
      <c r="E31" s="8"/>
      <c r="F31" s="8"/>
      <c r="G31" s="9"/>
      <c r="H31" s="7"/>
      <c r="I31" s="8"/>
      <c r="J31" s="8"/>
      <c r="K31" s="9"/>
      <c r="L31" s="7"/>
      <c r="M31" s="8"/>
      <c r="N31" s="8"/>
      <c r="O31" s="8"/>
      <c r="P31" s="8"/>
      <c r="Q31" s="8"/>
      <c r="R31" s="8"/>
      <c r="S31" s="205"/>
      <c r="T31" s="9"/>
      <c r="U31" s="8"/>
      <c r="V31" s="9"/>
      <c r="W31" s="7"/>
      <c r="X31" s="8"/>
      <c r="Y31" s="8"/>
      <c r="Z31" s="8"/>
      <c r="AA31" s="8"/>
      <c r="AB31" s="8"/>
      <c r="AC31" s="205"/>
      <c r="AD31" s="9"/>
      <c r="AE31" s="7"/>
      <c r="AF31" s="8"/>
      <c r="AG31" s="8"/>
      <c r="AH31" s="8"/>
      <c r="AI31" s="8"/>
      <c r="AJ31" s="8"/>
      <c r="AK31" s="10"/>
      <c r="AL31" s="113"/>
      <c r="AM31" s="14"/>
      <c r="AN31" s="113"/>
      <c r="AO31" s="14"/>
      <c r="AP31" s="105"/>
      <c r="AQ31" s="109"/>
    </row>
    <row r="32" spans="3:43" x14ac:dyDescent="0.25">
      <c r="C32" s="7"/>
      <c r="D32" s="8"/>
      <c r="E32" s="8"/>
      <c r="F32" s="8"/>
      <c r="G32" s="9"/>
      <c r="H32" s="7"/>
      <c r="I32" s="8"/>
      <c r="J32" s="8"/>
      <c r="K32" s="9"/>
      <c r="L32" s="7"/>
      <c r="M32" s="8"/>
      <c r="N32" s="8"/>
      <c r="O32" s="8"/>
      <c r="P32" s="8"/>
      <c r="Q32" s="8"/>
      <c r="R32" s="8"/>
      <c r="S32" s="205"/>
      <c r="T32" s="9"/>
      <c r="U32" s="8"/>
      <c r="V32" s="9"/>
      <c r="W32" s="7"/>
      <c r="X32" s="8"/>
      <c r="Y32" s="8"/>
      <c r="Z32" s="8"/>
      <c r="AA32" s="8"/>
      <c r="AB32" s="8"/>
      <c r="AC32" s="205"/>
      <c r="AD32" s="9"/>
      <c r="AE32" s="7"/>
      <c r="AF32" s="8"/>
      <c r="AG32" s="8"/>
      <c r="AH32" s="8"/>
      <c r="AI32" s="8"/>
      <c r="AJ32" s="8"/>
      <c r="AK32" s="10"/>
      <c r="AL32" s="113"/>
      <c r="AM32" s="14"/>
      <c r="AN32" s="113"/>
      <c r="AO32" s="14"/>
      <c r="AP32" s="105"/>
      <c r="AQ32" s="109"/>
    </row>
    <row r="33" spans="3:43" x14ac:dyDescent="0.25">
      <c r="C33" s="7"/>
      <c r="D33" s="8"/>
      <c r="E33" s="8"/>
      <c r="F33" s="8"/>
      <c r="G33" s="9"/>
      <c r="H33" s="7"/>
      <c r="I33" s="8"/>
      <c r="J33" s="8"/>
      <c r="K33" s="9"/>
      <c r="L33" s="7"/>
      <c r="M33" s="8"/>
      <c r="N33" s="8"/>
      <c r="O33" s="8"/>
      <c r="P33" s="8"/>
      <c r="Q33" s="8"/>
      <c r="R33" s="8"/>
      <c r="S33" s="205"/>
      <c r="T33" s="9"/>
      <c r="U33" s="8"/>
      <c r="V33" s="9"/>
      <c r="W33" s="7"/>
      <c r="X33" s="8"/>
      <c r="Y33" s="8"/>
      <c r="Z33" s="8"/>
      <c r="AA33" s="8"/>
      <c r="AB33" s="8"/>
      <c r="AC33" s="205"/>
      <c r="AD33" s="9"/>
      <c r="AE33" s="7"/>
      <c r="AF33" s="8"/>
      <c r="AG33" s="8"/>
      <c r="AH33" s="8"/>
      <c r="AI33" s="8"/>
      <c r="AJ33" s="8"/>
      <c r="AK33" s="10"/>
      <c r="AL33" s="113"/>
      <c r="AM33" s="14"/>
      <c r="AN33" s="113"/>
      <c r="AO33" s="14"/>
      <c r="AP33" s="105"/>
      <c r="AQ33" s="109"/>
    </row>
    <row r="34" spans="3:43" x14ac:dyDescent="0.25">
      <c r="C34" s="7"/>
      <c r="D34" s="8"/>
      <c r="E34" s="8"/>
      <c r="F34" s="8"/>
      <c r="G34" s="9"/>
      <c r="H34" s="7"/>
      <c r="I34" s="8"/>
      <c r="J34" s="8"/>
      <c r="K34" s="9"/>
      <c r="L34" s="7"/>
      <c r="M34" s="8"/>
      <c r="N34" s="8"/>
      <c r="O34" s="8"/>
      <c r="P34" s="8"/>
      <c r="Q34" s="8"/>
      <c r="R34" s="8"/>
      <c r="S34" s="205"/>
      <c r="T34" s="9"/>
      <c r="U34" s="8"/>
      <c r="V34" s="9"/>
      <c r="W34" s="7"/>
      <c r="X34" s="8"/>
      <c r="Y34" s="8"/>
      <c r="Z34" s="8"/>
      <c r="AA34" s="8"/>
      <c r="AB34" s="8"/>
      <c r="AC34" s="205"/>
      <c r="AD34" s="9"/>
      <c r="AE34" s="7"/>
      <c r="AF34" s="8"/>
      <c r="AG34" s="8"/>
      <c r="AH34" s="8"/>
      <c r="AI34" s="8"/>
      <c r="AJ34" s="8"/>
      <c r="AK34" s="10"/>
      <c r="AL34" s="113"/>
      <c r="AM34" s="14"/>
      <c r="AN34" s="113"/>
      <c r="AO34" s="14"/>
      <c r="AP34" s="105"/>
      <c r="AQ34" s="109"/>
    </row>
    <row r="35" spans="3:43" x14ac:dyDescent="0.25">
      <c r="C35" s="7"/>
      <c r="D35" s="8"/>
      <c r="E35" s="8"/>
      <c r="F35" s="8"/>
      <c r="G35" s="9"/>
      <c r="H35" s="7"/>
      <c r="I35" s="8"/>
      <c r="J35" s="8"/>
      <c r="K35" s="9"/>
      <c r="L35" s="7"/>
      <c r="M35" s="8"/>
      <c r="N35" s="8"/>
      <c r="O35" s="8"/>
      <c r="P35" s="8"/>
      <c r="Q35" s="8"/>
      <c r="R35" s="8"/>
      <c r="S35" s="205"/>
      <c r="T35" s="9"/>
      <c r="U35" s="8"/>
      <c r="V35" s="9"/>
      <c r="W35" s="7"/>
      <c r="X35" s="8"/>
      <c r="Y35" s="8"/>
      <c r="Z35" s="8"/>
      <c r="AA35" s="8"/>
      <c r="AB35" s="8"/>
      <c r="AC35" s="205"/>
      <c r="AD35" s="9"/>
      <c r="AE35" s="7"/>
      <c r="AF35" s="8"/>
      <c r="AG35" s="8"/>
      <c r="AH35" s="8"/>
      <c r="AI35" s="8"/>
      <c r="AJ35" s="8"/>
      <c r="AK35" s="10"/>
      <c r="AL35" s="113"/>
      <c r="AM35" s="14"/>
      <c r="AN35" s="113"/>
      <c r="AO35" s="14"/>
      <c r="AP35" s="105"/>
      <c r="AQ35" s="109"/>
    </row>
    <row r="36" spans="3:43" x14ac:dyDescent="0.25">
      <c r="C36" s="7"/>
      <c r="D36" s="8"/>
      <c r="E36" s="8"/>
      <c r="F36" s="8"/>
      <c r="G36" s="9"/>
      <c r="H36" s="7"/>
      <c r="I36" s="8"/>
      <c r="J36" s="8"/>
      <c r="K36" s="9"/>
      <c r="L36" s="7"/>
      <c r="M36" s="8"/>
      <c r="N36" s="8"/>
      <c r="O36" s="8"/>
      <c r="P36" s="8"/>
      <c r="Q36" s="8"/>
      <c r="R36" s="8"/>
      <c r="S36" s="205"/>
      <c r="T36" s="9"/>
      <c r="U36" s="8"/>
      <c r="V36" s="9"/>
      <c r="W36" s="7"/>
      <c r="X36" s="8"/>
      <c r="Y36" s="8"/>
      <c r="Z36" s="8"/>
      <c r="AA36" s="8"/>
      <c r="AB36" s="8"/>
      <c r="AC36" s="205"/>
      <c r="AD36" s="9"/>
      <c r="AE36" s="7"/>
      <c r="AF36" s="8"/>
      <c r="AG36" s="8"/>
      <c r="AH36" s="8"/>
      <c r="AI36" s="8"/>
      <c r="AJ36" s="8"/>
      <c r="AK36" s="10"/>
      <c r="AL36" s="113"/>
      <c r="AM36" s="14"/>
      <c r="AN36" s="113"/>
      <c r="AO36" s="14"/>
      <c r="AP36" s="105"/>
      <c r="AQ36" s="109"/>
    </row>
    <row r="37" spans="3:43" x14ac:dyDescent="0.25">
      <c r="C37" s="7"/>
      <c r="D37" s="8"/>
      <c r="E37" s="8"/>
      <c r="F37" s="8"/>
      <c r="G37" s="9"/>
      <c r="H37" s="7"/>
      <c r="I37" s="8"/>
      <c r="J37" s="8"/>
      <c r="K37" s="9"/>
      <c r="L37" s="7"/>
      <c r="M37" s="8"/>
      <c r="N37" s="8"/>
      <c r="O37" s="8"/>
      <c r="P37" s="8"/>
      <c r="Q37" s="8"/>
      <c r="R37" s="8"/>
      <c r="S37" s="205"/>
      <c r="T37" s="9"/>
      <c r="U37" s="8"/>
      <c r="V37" s="9"/>
      <c r="W37" s="7"/>
      <c r="X37" s="8"/>
      <c r="Y37" s="8"/>
      <c r="Z37" s="8"/>
      <c r="AA37" s="8"/>
      <c r="AB37" s="8"/>
      <c r="AC37" s="205"/>
      <c r="AD37" s="9"/>
      <c r="AE37" s="7"/>
      <c r="AF37" s="8"/>
      <c r="AG37" s="8"/>
      <c r="AH37" s="8"/>
      <c r="AI37" s="8"/>
      <c r="AJ37" s="8"/>
      <c r="AK37" s="10"/>
      <c r="AL37" s="113"/>
      <c r="AM37" s="14"/>
      <c r="AN37" s="113"/>
      <c r="AO37" s="14"/>
      <c r="AP37" s="105"/>
      <c r="AQ37" s="109"/>
    </row>
    <row r="38" spans="3:43" x14ac:dyDescent="0.25">
      <c r="C38" s="7"/>
      <c r="D38" s="8"/>
      <c r="E38" s="8"/>
      <c r="F38" s="8"/>
      <c r="G38" s="9"/>
      <c r="H38" s="7"/>
      <c r="I38" s="8"/>
      <c r="J38" s="8"/>
      <c r="K38" s="9"/>
      <c r="L38" s="7"/>
      <c r="M38" s="8"/>
      <c r="N38" s="8"/>
      <c r="O38" s="8"/>
      <c r="P38" s="8"/>
      <c r="Q38" s="8"/>
      <c r="R38" s="8"/>
      <c r="S38" s="205"/>
      <c r="T38" s="9"/>
      <c r="U38" s="8"/>
      <c r="V38" s="9"/>
      <c r="W38" s="7"/>
      <c r="X38" s="8"/>
      <c r="Y38" s="8"/>
      <c r="Z38" s="8"/>
      <c r="AA38" s="8"/>
      <c r="AB38" s="8"/>
      <c r="AC38" s="205"/>
      <c r="AD38" s="9"/>
      <c r="AE38" s="7"/>
      <c r="AF38" s="8"/>
      <c r="AG38" s="8"/>
      <c r="AH38" s="8"/>
      <c r="AI38" s="8"/>
      <c r="AJ38" s="8"/>
      <c r="AK38" s="10"/>
      <c r="AL38" s="113"/>
      <c r="AM38" s="14"/>
      <c r="AN38" s="113"/>
      <c r="AO38" s="14"/>
      <c r="AP38" s="105"/>
      <c r="AQ38" s="109"/>
    </row>
    <row r="39" spans="3:43" x14ac:dyDescent="0.25">
      <c r="C39" s="7"/>
      <c r="D39" s="8"/>
      <c r="E39" s="8"/>
      <c r="F39" s="8"/>
      <c r="G39" s="9"/>
      <c r="H39" s="7"/>
      <c r="I39" s="8"/>
      <c r="J39" s="8"/>
      <c r="K39" s="9"/>
      <c r="L39" s="7"/>
      <c r="M39" s="8"/>
      <c r="N39" s="8"/>
      <c r="O39" s="8"/>
      <c r="P39" s="8"/>
      <c r="Q39" s="8"/>
      <c r="R39" s="8"/>
      <c r="S39" s="205"/>
      <c r="T39" s="9"/>
      <c r="U39" s="8"/>
      <c r="V39" s="9"/>
      <c r="W39" s="7"/>
      <c r="X39" s="8"/>
      <c r="Y39" s="8"/>
      <c r="Z39" s="8"/>
      <c r="AA39" s="8"/>
      <c r="AB39" s="8"/>
      <c r="AC39" s="205"/>
      <c r="AD39" s="9"/>
      <c r="AE39" s="7"/>
      <c r="AF39" s="8"/>
      <c r="AG39" s="8"/>
      <c r="AH39" s="8"/>
      <c r="AI39" s="8"/>
      <c r="AJ39" s="8"/>
      <c r="AK39" s="10"/>
      <c r="AL39" s="113"/>
      <c r="AM39" s="14"/>
      <c r="AN39" s="113"/>
      <c r="AO39" s="14"/>
      <c r="AP39" s="105"/>
      <c r="AQ39" s="109"/>
    </row>
    <row r="40" spans="3:43" x14ac:dyDescent="0.25">
      <c r="C40" s="7"/>
      <c r="D40" s="8"/>
      <c r="E40" s="8"/>
      <c r="F40" s="8"/>
      <c r="G40" s="9"/>
      <c r="H40" s="7"/>
      <c r="I40" s="8"/>
      <c r="J40" s="8"/>
      <c r="K40" s="9"/>
      <c r="L40" s="7"/>
      <c r="M40" s="8"/>
      <c r="N40" s="8"/>
      <c r="O40" s="8"/>
      <c r="P40" s="8"/>
      <c r="Q40" s="8"/>
      <c r="R40" s="8"/>
      <c r="S40" s="205"/>
      <c r="T40" s="9"/>
      <c r="U40" s="8"/>
      <c r="V40" s="9"/>
      <c r="W40" s="7"/>
      <c r="X40" s="8"/>
      <c r="Y40" s="8"/>
      <c r="Z40" s="8"/>
      <c r="AA40" s="8"/>
      <c r="AB40" s="8"/>
      <c r="AC40" s="205"/>
      <c r="AD40" s="9"/>
      <c r="AE40" s="7"/>
      <c r="AF40" s="8"/>
      <c r="AG40" s="8"/>
      <c r="AH40" s="8"/>
      <c r="AI40" s="8"/>
      <c r="AJ40" s="8"/>
      <c r="AK40" s="10"/>
      <c r="AL40" s="113"/>
      <c r="AM40" s="14"/>
      <c r="AN40" s="113"/>
      <c r="AO40" s="14"/>
      <c r="AP40" s="105"/>
      <c r="AQ40" s="109"/>
    </row>
    <row r="41" spans="3:43" x14ac:dyDescent="0.25">
      <c r="C41" s="7"/>
      <c r="D41" s="8"/>
      <c r="E41" s="8"/>
      <c r="F41" s="8"/>
      <c r="G41" s="9"/>
      <c r="H41" s="7"/>
      <c r="I41" s="8"/>
      <c r="J41" s="8"/>
      <c r="K41" s="9"/>
      <c r="L41" s="7"/>
      <c r="M41" s="8"/>
      <c r="N41" s="8"/>
      <c r="O41" s="8"/>
      <c r="P41" s="8"/>
      <c r="Q41" s="8"/>
      <c r="R41" s="8"/>
      <c r="S41" s="205"/>
      <c r="T41" s="9"/>
      <c r="U41" s="8"/>
      <c r="V41" s="9"/>
      <c r="W41" s="7"/>
      <c r="X41" s="8"/>
      <c r="Y41" s="8"/>
      <c r="Z41" s="8"/>
      <c r="AA41" s="8"/>
      <c r="AB41" s="8"/>
      <c r="AC41" s="205"/>
      <c r="AD41" s="9"/>
      <c r="AE41" s="7"/>
      <c r="AF41" s="8"/>
      <c r="AG41" s="8"/>
      <c r="AH41" s="8"/>
      <c r="AI41" s="8"/>
      <c r="AJ41" s="8"/>
      <c r="AK41" s="10"/>
      <c r="AL41" s="113"/>
      <c r="AM41" s="14"/>
      <c r="AN41" s="113"/>
      <c r="AO41" s="14"/>
      <c r="AP41" s="105"/>
      <c r="AQ41" s="109"/>
    </row>
    <row r="42" spans="3:43" x14ac:dyDescent="0.25">
      <c r="C42" s="7"/>
      <c r="D42" s="8"/>
      <c r="E42" s="8"/>
      <c r="F42" s="8"/>
      <c r="G42" s="9"/>
      <c r="H42" s="7"/>
      <c r="I42" s="8"/>
      <c r="J42" s="8"/>
      <c r="K42" s="9"/>
      <c r="L42" s="7"/>
      <c r="M42" s="8"/>
      <c r="N42" s="8"/>
      <c r="O42" s="8"/>
      <c r="P42" s="8"/>
      <c r="Q42" s="8"/>
      <c r="R42" s="8"/>
      <c r="S42" s="205"/>
      <c r="T42" s="9"/>
      <c r="U42" s="8"/>
      <c r="V42" s="9"/>
      <c r="W42" s="7"/>
      <c r="X42" s="8"/>
      <c r="Y42" s="8"/>
      <c r="Z42" s="8"/>
      <c r="AA42" s="8"/>
      <c r="AB42" s="8"/>
      <c r="AC42" s="205"/>
      <c r="AD42" s="9"/>
      <c r="AE42" s="7"/>
      <c r="AF42" s="8"/>
      <c r="AG42" s="8"/>
      <c r="AH42" s="8"/>
      <c r="AI42" s="8"/>
      <c r="AJ42" s="8"/>
      <c r="AK42" s="10"/>
      <c r="AL42" s="113"/>
      <c r="AM42" s="14"/>
      <c r="AN42" s="113"/>
      <c r="AO42" s="14"/>
      <c r="AP42" s="105"/>
      <c r="AQ42" s="109"/>
    </row>
    <row r="43" spans="3:43" x14ac:dyDescent="0.25">
      <c r="C43" s="7"/>
      <c r="D43" s="8"/>
      <c r="E43" s="8"/>
      <c r="F43" s="8"/>
      <c r="G43" s="9"/>
      <c r="H43" s="7"/>
      <c r="I43" s="8"/>
      <c r="J43" s="8"/>
      <c r="K43" s="9"/>
      <c r="L43" s="7"/>
      <c r="M43" s="8"/>
      <c r="N43" s="8"/>
      <c r="O43" s="8"/>
      <c r="P43" s="8"/>
      <c r="Q43" s="8"/>
      <c r="R43" s="8"/>
      <c r="S43" s="205"/>
      <c r="T43" s="9"/>
      <c r="U43" s="8"/>
      <c r="V43" s="9"/>
      <c r="W43" s="7"/>
      <c r="X43" s="8"/>
      <c r="Y43" s="8"/>
      <c r="Z43" s="8"/>
      <c r="AA43" s="8"/>
      <c r="AB43" s="8"/>
      <c r="AC43" s="205"/>
      <c r="AD43" s="9"/>
      <c r="AE43" s="7"/>
      <c r="AF43" s="8"/>
      <c r="AG43" s="8"/>
      <c r="AH43" s="8"/>
      <c r="AI43" s="8"/>
      <c r="AJ43" s="8"/>
      <c r="AK43" s="10"/>
      <c r="AL43" s="113"/>
      <c r="AM43" s="14"/>
      <c r="AN43" s="113"/>
      <c r="AO43" s="14"/>
      <c r="AP43" s="105"/>
      <c r="AQ43" s="109"/>
    </row>
    <row r="44" spans="3:43" x14ac:dyDescent="0.25">
      <c r="C44" s="7"/>
      <c r="D44" s="8"/>
      <c r="E44" s="8"/>
      <c r="F44" s="8"/>
      <c r="G44" s="9"/>
      <c r="H44" s="7"/>
      <c r="I44" s="8"/>
      <c r="J44" s="8"/>
      <c r="K44" s="9"/>
      <c r="L44" s="7"/>
      <c r="M44" s="8"/>
      <c r="N44" s="8"/>
      <c r="O44" s="8"/>
      <c r="P44" s="8"/>
      <c r="Q44" s="8"/>
      <c r="R44" s="8"/>
      <c r="S44" s="205"/>
      <c r="T44" s="9"/>
      <c r="U44" s="8"/>
      <c r="V44" s="9"/>
      <c r="W44" s="7"/>
      <c r="X44" s="8"/>
      <c r="Y44" s="8"/>
      <c r="Z44" s="8"/>
      <c r="AA44" s="8"/>
      <c r="AB44" s="8"/>
      <c r="AC44" s="205"/>
      <c r="AD44" s="9"/>
      <c r="AE44" s="7"/>
      <c r="AF44" s="8"/>
      <c r="AG44" s="8"/>
      <c r="AH44" s="8"/>
      <c r="AI44" s="8"/>
      <c r="AJ44" s="8"/>
      <c r="AK44" s="10"/>
      <c r="AL44" s="113"/>
      <c r="AM44" s="14"/>
      <c r="AN44" s="113"/>
      <c r="AO44" s="14"/>
      <c r="AP44" s="105"/>
      <c r="AQ44" s="109"/>
    </row>
    <row r="45" spans="3:43" x14ac:dyDescent="0.25">
      <c r="C45" s="7"/>
      <c r="D45" s="8"/>
      <c r="E45" s="8"/>
      <c r="F45" s="8"/>
      <c r="G45" s="9"/>
      <c r="H45" s="7"/>
      <c r="I45" s="8"/>
      <c r="J45" s="8"/>
      <c r="K45" s="9"/>
      <c r="L45" s="7"/>
      <c r="M45" s="8"/>
      <c r="N45" s="8"/>
      <c r="O45" s="8"/>
      <c r="P45" s="8"/>
      <c r="Q45" s="8"/>
      <c r="R45" s="8"/>
      <c r="S45" s="205"/>
      <c r="T45" s="9"/>
      <c r="U45" s="8"/>
      <c r="V45" s="9"/>
      <c r="W45" s="7"/>
      <c r="X45" s="8"/>
      <c r="Y45" s="8"/>
      <c r="Z45" s="8"/>
      <c r="AA45" s="8"/>
      <c r="AB45" s="8"/>
      <c r="AC45" s="205"/>
      <c r="AD45" s="9"/>
      <c r="AE45" s="7"/>
      <c r="AF45" s="8"/>
      <c r="AG45" s="8"/>
      <c r="AH45" s="8"/>
      <c r="AI45" s="8"/>
      <c r="AJ45" s="8"/>
      <c r="AK45" s="10"/>
      <c r="AL45" s="113"/>
      <c r="AM45" s="14"/>
      <c r="AN45" s="113"/>
      <c r="AO45" s="14"/>
      <c r="AP45" s="105"/>
      <c r="AQ45" s="109"/>
    </row>
    <row r="46" spans="3:43" x14ac:dyDescent="0.25">
      <c r="C46" s="7"/>
      <c r="D46" s="8"/>
      <c r="E46" s="8"/>
      <c r="F46" s="8"/>
      <c r="G46" s="9"/>
      <c r="H46" s="7"/>
      <c r="I46" s="8"/>
      <c r="J46" s="8"/>
      <c r="K46" s="9"/>
      <c r="L46" s="7"/>
      <c r="M46" s="8"/>
      <c r="N46" s="8"/>
      <c r="O46" s="8"/>
      <c r="P46" s="8"/>
      <c r="Q46" s="8"/>
      <c r="R46" s="8"/>
      <c r="S46" s="205"/>
      <c r="T46" s="9"/>
      <c r="U46" s="8"/>
      <c r="V46" s="9"/>
      <c r="W46" s="7"/>
      <c r="X46" s="8"/>
      <c r="Y46" s="8"/>
      <c r="Z46" s="8"/>
      <c r="AA46" s="8"/>
      <c r="AB46" s="8"/>
      <c r="AC46" s="205"/>
      <c r="AD46" s="9"/>
      <c r="AE46" s="7"/>
      <c r="AF46" s="8"/>
      <c r="AG46" s="8"/>
      <c r="AH46" s="8"/>
      <c r="AI46" s="8"/>
      <c r="AJ46" s="8"/>
      <c r="AK46" s="10"/>
      <c r="AL46" s="113"/>
      <c r="AM46" s="14"/>
      <c r="AN46" s="113"/>
      <c r="AO46" s="14"/>
      <c r="AP46" s="105"/>
      <c r="AQ46" s="109"/>
    </row>
    <row r="47" spans="3:43" x14ac:dyDescent="0.25">
      <c r="C47" s="7"/>
      <c r="D47" s="8"/>
      <c r="E47" s="8"/>
      <c r="F47" s="8"/>
      <c r="G47" s="9"/>
      <c r="H47" s="7"/>
      <c r="I47" s="8"/>
      <c r="J47" s="8"/>
      <c r="K47" s="9"/>
      <c r="L47" s="7"/>
      <c r="M47" s="8"/>
      <c r="N47" s="8"/>
      <c r="O47" s="8"/>
      <c r="P47" s="8"/>
      <c r="Q47" s="8"/>
      <c r="R47" s="8"/>
      <c r="S47" s="205"/>
      <c r="T47" s="9"/>
      <c r="U47" s="8"/>
      <c r="V47" s="9"/>
      <c r="W47" s="7"/>
      <c r="X47" s="8"/>
      <c r="Y47" s="8"/>
      <c r="Z47" s="8"/>
      <c r="AA47" s="8"/>
      <c r="AB47" s="8"/>
      <c r="AC47" s="205"/>
      <c r="AD47" s="9"/>
      <c r="AE47" s="7"/>
      <c r="AF47" s="8"/>
      <c r="AG47" s="8"/>
      <c r="AH47" s="8"/>
      <c r="AI47" s="8"/>
      <c r="AJ47" s="8"/>
      <c r="AK47" s="10"/>
      <c r="AL47" s="113"/>
      <c r="AM47" s="14"/>
      <c r="AN47" s="113"/>
      <c r="AO47" s="14"/>
      <c r="AP47" s="105"/>
      <c r="AQ47" s="109"/>
    </row>
    <row r="48" spans="3:43" x14ac:dyDescent="0.25">
      <c r="C48" s="7"/>
      <c r="D48" s="8"/>
      <c r="E48" s="8"/>
      <c r="F48" s="8"/>
      <c r="G48" s="9"/>
      <c r="H48" s="7"/>
      <c r="I48" s="8"/>
      <c r="J48" s="8"/>
      <c r="K48" s="9"/>
      <c r="L48" s="7"/>
      <c r="M48" s="8"/>
      <c r="N48" s="8"/>
      <c r="O48" s="8"/>
      <c r="P48" s="8"/>
      <c r="Q48" s="8"/>
      <c r="R48" s="8"/>
      <c r="S48" s="205"/>
      <c r="T48" s="9"/>
      <c r="U48" s="8"/>
      <c r="V48" s="9"/>
      <c r="W48" s="7"/>
      <c r="X48" s="8"/>
      <c r="Y48" s="8"/>
      <c r="Z48" s="8"/>
      <c r="AA48" s="8"/>
      <c r="AB48" s="8"/>
      <c r="AC48" s="205"/>
      <c r="AD48" s="9"/>
      <c r="AE48" s="7"/>
      <c r="AF48" s="8"/>
      <c r="AG48" s="8"/>
      <c r="AH48" s="8"/>
      <c r="AI48" s="8"/>
      <c r="AJ48" s="8"/>
      <c r="AK48" s="10"/>
      <c r="AL48" s="113"/>
      <c r="AM48" s="14"/>
      <c r="AN48" s="113"/>
      <c r="AO48" s="14"/>
      <c r="AP48" s="105"/>
      <c r="AQ48" s="109"/>
    </row>
    <row r="49" spans="3:43" x14ac:dyDescent="0.25">
      <c r="C49" s="7"/>
      <c r="D49" s="8"/>
      <c r="E49" s="8"/>
      <c r="F49" s="8"/>
      <c r="G49" s="8"/>
      <c r="H49" s="8"/>
      <c r="I49" s="8"/>
      <c r="J49" s="8"/>
      <c r="K49" s="9"/>
      <c r="L49" s="7"/>
      <c r="M49" s="8"/>
      <c r="N49" s="8"/>
      <c r="O49" s="8"/>
      <c r="P49" s="8"/>
      <c r="Q49" s="8"/>
      <c r="R49" s="8"/>
      <c r="S49" s="205"/>
      <c r="T49" s="9"/>
      <c r="U49" s="8"/>
      <c r="V49" s="9"/>
      <c r="W49" s="7"/>
      <c r="X49" s="8"/>
      <c r="Y49" s="8"/>
      <c r="Z49" s="8"/>
      <c r="AA49" s="8"/>
      <c r="AB49" s="8"/>
      <c r="AC49" s="205"/>
      <c r="AD49" s="9"/>
      <c r="AE49" s="7"/>
      <c r="AF49" s="8"/>
      <c r="AG49" s="8"/>
      <c r="AH49" s="8"/>
      <c r="AI49" s="8"/>
      <c r="AJ49" s="8"/>
      <c r="AK49" s="10"/>
      <c r="AL49" s="113"/>
      <c r="AM49" s="14"/>
      <c r="AN49" s="113"/>
      <c r="AO49" s="14"/>
      <c r="AP49" s="105"/>
      <c r="AQ49" s="109"/>
    </row>
    <row r="50" spans="3:43" x14ac:dyDescent="0.25">
      <c r="C50" s="7"/>
      <c r="D50" s="8"/>
      <c r="E50" s="8"/>
      <c r="F50" s="8"/>
      <c r="G50" s="8"/>
      <c r="H50" s="8"/>
      <c r="I50" s="8"/>
      <c r="J50" s="8"/>
      <c r="K50" s="9"/>
      <c r="L50" s="7"/>
      <c r="M50" s="8"/>
      <c r="N50" s="8"/>
      <c r="O50" s="8"/>
      <c r="P50" s="8"/>
      <c r="Q50" s="8"/>
      <c r="R50" s="8"/>
      <c r="S50" s="205"/>
      <c r="T50" s="9"/>
      <c r="U50" s="8"/>
      <c r="V50" s="9"/>
      <c r="W50" s="7"/>
      <c r="X50" s="8"/>
      <c r="Y50" s="8"/>
      <c r="Z50" s="8"/>
      <c r="AA50" s="8"/>
      <c r="AB50" s="8"/>
      <c r="AC50" s="205"/>
      <c r="AD50" s="9"/>
      <c r="AE50" s="7"/>
      <c r="AF50" s="8"/>
      <c r="AG50" s="8"/>
      <c r="AH50" s="8"/>
      <c r="AI50" s="8"/>
      <c r="AJ50" s="8"/>
      <c r="AK50" s="10"/>
      <c r="AL50" s="113"/>
      <c r="AM50" s="14"/>
      <c r="AN50" s="113"/>
      <c r="AO50" s="14"/>
      <c r="AP50" s="105"/>
      <c r="AQ50" s="109"/>
    </row>
    <row r="51" spans="3:43" x14ac:dyDescent="0.25">
      <c r="C51" s="7"/>
      <c r="D51" s="8"/>
      <c r="E51" s="8"/>
      <c r="F51" s="8"/>
      <c r="G51" s="8"/>
      <c r="H51" s="8"/>
      <c r="I51" s="8"/>
      <c r="J51" s="8"/>
      <c r="K51" s="9"/>
      <c r="L51" s="7"/>
      <c r="M51" s="8"/>
      <c r="N51" s="8"/>
      <c r="O51" s="8"/>
      <c r="P51" s="8"/>
      <c r="Q51" s="8"/>
      <c r="R51" s="8"/>
      <c r="S51" s="205"/>
      <c r="T51" s="9"/>
      <c r="U51" s="8"/>
      <c r="V51" s="9"/>
      <c r="W51" s="7"/>
      <c r="X51" s="8"/>
      <c r="Y51" s="8"/>
      <c r="Z51" s="8"/>
      <c r="AA51" s="8"/>
      <c r="AB51" s="8"/>
      <c r="AC51" s="205"/>
      <c r="AD51" s="9"/>
      <c r="AE51" s="7"/>
      <c r="AF51" s="8"/>
      <c r="AG51" s="8"/>
      <c r="AH51" s="8"/>
      <c r="AI51" s="8"/>
      <c r="AJ51" s="8"/>
      <c r="AK51" s="10"/>
      <c r="AL51" s="113"/>
      <c r="AM51" s="14"/>
      <c r="AN51" s="113"/>
      <c r="AO51" s="14"/>
      <c r="AP51" s="105"/>
      <c r="AQ51" s="109"/>
    </row>
    <row r="52" spans="3:43" x14ac:dyDescent="0.25">
      <c r="C52" s="7"/>
      <c r="D52" s="8"/>
      <c r="E52" s="8"/>
      <c r="F52" s="8"/>
      <c r="G52" s="8"/>
      <c r="H52" s="8"/>
      <c r="I52" s="8"/>
      <c r="J52" s="8"/>
      <c r="K52" s="9"/>
      <c r="L52" s="7"/>
      <c r="M52" s="8"/>
      <c r="N52" s="8"/>
      <c r="O52" s="8"/>
      <c r="P52" s="8"/>
      <c r="Q52" s="8"/>
      <c r="R52" s="8"/>
      <c r="S52" s="205"/>
      <c r="T52" s="9"/>
      <c r="U52" s="8"/>
      <c r="V52" s="9"/>
      <c r="W52" s="7"/>
      <c r="X52" s="8"/>
      <c r="Y52" s="8"/>
      <c r="Z52" s="8"/>
      <c r="AA52" s="8"/>
      <c r="AB52" s="8"/>
      <c r="AC52" s="205"/>
      <c r="AD52" s="9"/>
      <c r="AE52" s="7"/>
      <c r="AF52" s="8"/>
      <c r="AG52" s="8"/>
      <c r="AH52" s="8"/>
      <c r="AI52" s="8"/>
      <c r="AJ52" s="8"/>
      <c r="AK52" s="10"/>
      <c r="AL52" s="113"/>
      <c r="AM52" s="14"/>
      <c r="AN52" s="113"/>
      <c r="AO52" s="14"/>
      <c r="AP52" s="105"/>
      <c r="AQ52" s="109"/>
    </row>
    <row r="53" spans="3:43" x14ac:dyDescent="0.25">
      <c r="C53" s="7"/>
      <c r="D53" s="8"/>
      <c r="E53" s="8"/>
      <c r="F53" s="8"/>
      <c r="G53" s="8"/>
      <c r="H53" s="8"/>
      <c r="I53" s="8"/>
      <c r="J53" s="8"/>
      <c r="K53" s="9"/>
      <c r="L53" s="7"/>
      <c r="M53" s="8"/>
      <c r="N53" s="8"/>
      <c r="O53" s="8"/>
      <c r="P53" s="8"/>
      <c r="Q53" s="8"/>
      <c r="R53" s="8"/>
      <c r="S53" s="205"/>
      <c r="T53" s="9"/>
      <c r="U53" s="8"/>
      <c r="V53" s="9"/>
      <c r="W53" s="7"/>
      <c r="X53" s="8"/>
      <c r="Y53" s="8"/>
      <c r="Z53" s="8"/>
      <c r="AA53" s="8"/>
      <c r="AB53" s="8"/>
      <c r="AC53" s="205"/>
      <c r="AD53" s="9"/>
      <c r="AE53" s="7"/>
      <c r="AF53" s="8"/>
      <c r="AG53" s="8"/>
      <c r="AH53" s="8"/>
      <c r="AI53" s="8"/>
      <c r="AJ53" s="8"/>
      <c r="AK53" s="10"/>
      <c r="AL53" s="113"/>
      <c r="AM53" s="14"/>
      <c r="AN53" s="113"/>
      <c r="AO53" s="14"/>
      <c r="AP53" s="105"/>
      <c r="AQ53" s="109"/>
    </row>
    <row r="54" spans="3:43" x14ac:dyDescent="0.25">
      <c r="C54" s="7"/>
      <c r="D54" s="8"/>
      <c r="E54" s="8"/>
      <c r="F54" s="8"/>
      <c r="G54" s="8"/>
      <c r="H54" s="8"/>
      <c r="I54" s="8"/>
      <c r="J54" s="8"/>
      <c r="K54" s="9"/>
      <c r="L54" s="7"/>
      <c r="M54" s="8"/>
      <c r="N54" s="8"/>
      <c r="O54" s="8"/>
      <c r="P54" s="8"/>
      <c r="Q54" s="8"/>
      <c r="R54" s="8"/>
      <c r="S54" s="205"/>
      <c r="T54" s="9"/>
      <c r="U54" s="8"/>
      <c r="V54" s="9"/>
      <c r="W54" s="7"/>
      <c r="X54" s="8"/>
      <c r="Y54" s="8"/>
      <c r="Z54" s="8"/>
      <c r="AA54" s="8"/>
      <c r="AB54" s="8"/>
      <c r="AC54" s="205"/>
      <c r="AD54" s="9"/>
      <c r="AE54" s="7"/>
      <c r="AF54" s="8"/>
      <c r="AG54" s="8"/>
      <c r="AH54" s="8"/>
      <c r="AI54" s="8"/>
      <c r="AJ54" s="8"/>
      <c r="AK54" s="10"/>
      <c r="AL54" s="113"/>
      <c r="AM54" s="14"/>
      <c r="AN54" s="113"/>
      <c r="AO54" s="14"/>
      <c r="AP54" s="105"/>
      <c r="AQ54" s="109"/>
    </row>
    <row r="55" spans="3:43" x14ac:dyDescent="0.25">
      <c r="C55" s="7"/>
      <c r="D55" s="8"/>
      <c r="E55" s="8"/>
      <c r="F55" s="8"/>
      <c r="G55" s="8"/>
      <c r="H55" s="8"/>
      <c r="I55" s="8"/>
      <c r="J55" s="8"/>
      <c r="K55" s="8"/>
      <c r="L55" s="8"/>
      <c r="M55" s="8"/>
      <c r="N55" s="8"/>
      <c r="O55" s="8"/>
      <c r="P55" s="8"/>
      <c r="Q55" s="8"/>
      <c r="R55" s="8"/>
      <c r="S55" s="205"/>
      <c r="T55" s="9"/>
      <c r="U55" s="8"/>
      <c r="V55" s="8"/>
      <c r="W55" s="8"/>
      <c r="X55" s="8"/>
      <c r="Y55" s="8"/>
      <c r="Z55" s="8"/>
      <c r="AA55" s="8"/>
      <c r="AB55" s="8"/>
      <c r="AC55" s="205"/>
      <c r="AD55" s="9"/>
      <c r="AE55" s="7"/>
      <c r="AF55" s="8"/>
      <c r="AG55" s="8"/>
      <c r="AH55" s="8"/>
      <c r="AI55" s="8"/>
      <c r="AJ55" s="8"/>
      <c r="AK55" s="10"/>
      <c r="AL55" s="113"/>
      <c r="AM55" s="14"/>
      <c r="AN55" s="113"/>
      <c r="AO55" s="14"/>
      <c r="AP55" s="105"/>
      <c r="AQ55" s="109"/>
    </row>
    <row r="56" spans="3:43" x14ac:dyDescent="0.25">
      <c r="C56" s="7"/>
      <c r="D56" s="8"/>
      <c r="E56" s="8"/>
      <c r="F56" s="8"/>
      <c r="G56" s="8"/>
      <c r="H56" s="8"/>
      <c r="I56" s="8"/>
      <c r="J56" s="8"/>
      <c r="K56" s="8"/>
      <c r="L56" s="8"/>
      <c r="M56" s="8"/>
      <c r="N56" s="8"/>
      <c r="O56" s="8"/>
      <c r="P56" s="8"/>
      <c r="Q56" s="8"/>
      <c r="R56" s="8"/>
      <c r="S56" s="205"/>
      <c r="T56" s="9"/>
      <c r="U56" s="8"/>
      <c r="V56" s="8"/>
      <c r="W56" s="8"/>
      <c r="X56" s="8"/>
      <c r="Y56" s="8"/>
      <c r="Z56" s="8"/>
      <c r="AA56" s="8"/>
      <c r="AB56" s="8"/>
      <c r="AC56" s="205"/>
      <c r="AD56" s="9"/>
      <c r="AE56" s="7"/>
      <c r="AF56" s="8"/>
      <c r="AG56" s="8"/>
      <c r="AH56" s="8"/>
      <c r="AI56" s="8"/>
      <c r="AJ56" s="8"/>
      <c r="AK56" s="10"/>
      <c r="AL56" s="113"/>
      <c r="AM56" s="14"/>
      <c r="AN56" s="113"/>
      <c r="AO56" s="14"/>
      <c r="AP56" s="105"/>
      <c r="AQ56" s="109"/>
    </row>
    <row r="57" spans="3:43" x14ac:dyDescent="0.25">
      <c r="C57" s="7"/>
      <c r="D57" s="8"/>
      <c r="E57" s="8"/>
      <c r="F57" s="8"/>
      <c r="G57" s="8"/>
      <c r="H57" s="8"/>
      <c r="I57" s="8"/>
      <c r="J57" s="8"/>
      <c r="K57" s="8"/>
      <c r="L57" s="8"/>
      <c r="M57" s="8"/>
      <c r="N57" s="8"/>
      <c r="O57" s="8"/>
      <c r="P57" s="8"/>
      <c r="Q57" s="8"/>
      <c r="R57" s="8"/>
      <c r="S57" s="205"/>
      <c r="T57" s="9"/>
      <c r="U57" s="8"/>
      <c r="V57" s="8"/>
      <c r="W57" s="8"/>
      <c r="X57" s="8"/>
      <c r="Y57" s="8"/>
      <c r="Z57" s="8"/>
      <c r="AA57" s="8"/>
      <c r="AB57" s="8"/>
      <c r="AC57" s="205"/>
      <c r="AD57" s="9"/>
      <c r="AE57" s="7"/>
      <c r="AF57" s="8"/>
      <c r="AG57" s="8"/>
      <c r="AH57" s="8"/>
      <c r="AI57" s="8"/>
      <c r="AJ57" s="8"/>
      <c r="AK57" s="10"/>
      <c r="AL57" s="113"/>
      <c r="AM57" s="14"/>
      <c r="AN57" s="113"/>
      <c r="AO57" s="14"/>
      <c r="AP57" s="105"/>
      <c r="AQ57" s="109"/>
    </row>
    <row r="58" spans="3:43" x14ac:dyDescent="0.25">
      <c r="C58" s="7"/>
      <c r="D58" s="8"/>
      <c r="E58" s="8"/>
      <c r="F58" s="8"/>
      <c r="G58" s="8"/>
      <c r="H58" s="8"/>
      <c r="I58" s="8"/>
      <c r="J58" s="8"/>
      <c r="K58" s="8"/>
      <c r="L58" s="8"/>
      <c r="M58" s="8"/>
      <c r="N58" s="8"/>
      <c r="O58" s="8"/>
      <c r="P58" s="8"/>
      <c r="Q58" s="8"/>
      <c r="R58" s="8"/>
      <c r="S58" s="205"/>
      <c r="T58" s="9"/>
      <c r="U58" s="8"/>
      <c r="V58" s="8"/>
      <c r="W58" s="8"/>
      <c r="X58" s="8"/>
      <c r="Y58" s="8"/>
      <c r="Z58" s="8"/>
      <c r="AA58" s="8"/>
      <c r="AB58" s="8"/>
      <c r="AC58" s="205"/>
      <c r="AD58" s="9"/>
      <c r="AE58" s="7"/>
      <c r="AF58" s="8"/>
      <c r="AG58" s="8"/>
      <c r="AH58" s="8"/>
      <c r="AI58" s="8"/>
      <c r="AJ58" s="8"/>
      <c r="AK58" s="10"/>
      <c r="AL58" s="113"/>
      <c r="AM58" s="14"/>
      <c r="AN58" s="113"/>
      <c r="AO58" s="14"/>
      <c r="AP58" s="105"/>
      <c r="AQ58" s="109"/>
    </row>
    <row r="59" spans="3:43" x14ac:dyDescent="0.25">
      <c r="C59" s="7"/>
      <c r="D59" s="8"/>
      <c r="E59" s="8"/>
      <c r="F59" s="8"/>
      <c r="G59" s="8"/>
      <c r="H59" s="8"/>
      <c r="I59" s="8"/>
      <c r="J59" s="8"/>
      <c r="K59" s="8"/>
      <c r="L59" s="8"/>
      <c r="M59" s="8"/>
      <c r="N59" s="8"/>
      <c r="O59" s="8"/>
      <c r="P59" s="8"/>
      <c r="Q59" s="8"/>
      <c r="R59" s="8"/>
      <c r="S59" s="205"/>
      <c r="T59" s="9"/>
      <c r="U59" s="8"/>
      <c r="V59" s="8"/>
      <c r="W59" s="8"/>
      <c r="X59" s="8"/>
      <c r="Y59" s="8"/>
      <c r="Z59" s="8"/>
      <c r="AA59" s="8"/>
      <c r="AB59" s="8"/>
      <c r="AC59" s="205"/>
      <c r="AD59" s="9"/>
      <c r="AE59" s="7"/>
      <c r="AF59" s="8"/>
      <c r="AG59" s="8"/>
      <c r="AH59" s="8"/>
      <c r="AI59" s="8"/>
      <c r="AJ59" s="8"/>
      <c r="AK59" s="10"/>
      <c r="AL59" s="113"/>
      <c r="AM59" s="14"/>
      <c r="AN59" s="113"/>
      <c r="AO59" s="14"/>
      <c r="AP59" s="105"/>
      <c r="AQ59" s="109"/>
    </row>
    <row r="60" spans="3:43" x14ac:dyDescent="0.25">
      <c r="C60" s="7"/>
      <c r="D60" s="8"/>
      <c r="E60" s="8"/>
      <c r="F60" s="8"/>
      <c r="G60" s="8"/>
      <c r="H60" s="8"/>
      <c r="I60" s="8"/>
      <c r="J60" s="8"/>
      <c r="K60" s="8"/>
      <c r="L60" s="8"/>
      <c r="M60" s="8"/>
      <c r="N60" s="8"/>
      <c r="O60" s="8"/>
      <c r="P60" s="8"/>
      <c r="Q60" s="8"/>
      <c r="R60" s="8"/>
      <c r="S60" s="205"/>
      <c r="T60" s="9"/>
      <c r="U60" s="8"/>
      <c r="V60" s="8"/>
      <c r="W60" s="8"/>
      <c r="X60" s="8"/>
      <c r="Y60" s="8"/>
      <c r="Z60" s="8"/>
      <c r="AA60" s="8"/>
      <c r="AB60" s="8"/>
      <c r="AC60" s="205"/>
      <c r="AD60" s="9"/>
      <c r="AE60" s="7"/>
      <c r="AF60" s="8"/>
      <c r="AG60" s="8"/>
      <c r="AH60" s="8"/>
      <c r="AI60" s="8"/>
      <c r="AJ60" s="8"/>
      <c r="AK60" s="10"/>
      <c r="AL60" s="113"/>
      <c r="AM60" s="14"/>
      <c r="AN60" s="113"/>
      <c r="AO60" s="14"/>
      <c r="AP60" s="105"/>
      <c r="AQ60" s="109"/>
    </row>
    <row r="61" spans="3:43" x14ac:dyDescent="0.25">
      <c r="C61" s="7"/>
      <c r="D61" s="8"/>
      <c r="E61" s="8"/>
      <c r="F61" s="8"/>
      <c r="G61" s="8"/>
      <c r="H61" s="8"/>
      <c r="I61" s="8"/>
      <c r="J61" s="8"/>
      <c r="K61" s="8"/>
      <c r="L61" s="8"/>
      <c r="M61" s="8"/>
      <c r="N61" s="8"/>
      <c r="O61" s="8"/>
      <c r="P61" s="8"/>
      <c r="Q61" s="8"/>
      <c r="R61" s="8"/>
      <c r="S61" s="205"/>
      <c r="T61" s="9"/>
      <c r="U61" s="8"/>
      <c r="V61" s="8"/>
      <c r="W61" s="8"/>
      <c r="X61" s="8"/>
      <c r="Y61" s="8"/>
      <c r="Z61" s="8"/>
      <c r="AA61" s="8"/>
      <c r="AB61" s="8"/>
      <c r="AC61" s="205"/>
      <c r="AD61" s="9"/>
      <c r="AE61" s="7"/>
      <c r="AF61" s="8"/>
      <c r="AG61" s="8"/>
      <c r="AH61" s="8"/>
      <c r="AI61" s="8"/>
      <c r="AJ61" s="8"/>
      <c r="AK61" s="10"/>
      <c r="AL61" s="113"/>
      <c r="AM61" s="14"/>
      <c r="AN61" s="113"/>
      <c r="AO61" s="14"/>
      <c r="AP61" s="105"/>
      <c r="AQ61" s="109"/>
    </row>
    <row r="62" spans="3:43" x14ac:dyDescent="0.25">
      <c r="C62" s="7"/>
      <c r="D62" s="8"/>
      <c r="E62" s="8"/>
      <c r="F62" s="8"/>
      <c r="G62" s="8"/>
      <c r="H62" s="8"/>
      <c r="I62" s="8"/>
      <c r="J62" s="8"/>
      <c r="K62" s="8"/>
      <c r="L62" s="8"/>
      <c r="M62" s="8"/>
      <c r="N62" s="8"/>
      <c r="O62" s="8"/>
      <c r="P62" s="8"/>
      <c r="Q62" s="8"/>
      <c r="R62" s="8"/>
      <c r="S62" s="205"/>
      <c r="T62" s="9"/>
      <c r="U62" s="8"/>
      <c r="V62" s="8"/>
      <c r="W62" s="8"/>
      <c r="X62" s="8"/>
      <c r="Y62" s="8"/>
      <c r="Z62" s="8"/>
      <c r="AA62" s="8"/>
      <c r="AB62" s="8"/>
      <c r="AC62" s="205"/>
      <c r="AD62" s="9"/>
      <c r="AE62" s="7"/>
      <c r="AF62" s="8"/>
      <c r="AG62" s="8"/>
      <c r="AH62" s="8"/>
      <c r="AI62" s="8"/>
      <c r="AJ62" s="8"/>
      <c r="AK62" s="10"/>
      <c r="AL62" s="113"/>
      <c r="AM62" s="14"/>
      <c r="AN62" s="113"/>
      <c r="AO62" s="14"/>
      <c r="AP62" s="105"/>
      <c r="AQ62" s="109"/>
    </row>
    <row r="63" spans="3:43" x14ac:dyDescent="0.25">
      <c r="C63" s="7"/>
      <c r="D63" s="8"/>
      <c r="E63" s="8"/>
      <c r="F63" s="8"/>
      <c r="G63" s="8"/>
      <c r="H63" s="8"/>
      <c r="I63" s="8"/>
      <c r="J63" s="8"/>
      <c r="K63" s="8"/>
      <c r="L63" s="8"/>
      <c r="M63" s="8"/>
      <c r="N63" s="8"/>
      <c r="O63" s="8"/>
      <c r="P63" s="8"/>
      <c r="Q63" s="8"/>
      <c r="R63" s="8"/>
      <c r="S63" s="205"/>
      <c r="T63" s="9"/>
      <c r="U63" s="8"/>
      <c r="V63" s="8"/>
      <c r="W63" s="8"/>
      <c r="X63" s="8"/>
      <c r="Y63" s="8"/>
      <c r="Z63" s="8"/>
      <c r="AA63" s="8"/>
      <c r="AB63" s="8"/>
      <c r="AC63" s="205"/>
      <c r="AD63" s="9"/>
      <c r="AE63" s="7"/>
      <c r="AF63" s="8"/>
      <c r="AG63" s="8"/>
      <c r="AH63" s="8"/>
      <c r="AI63" s="8"/>
      <c r="AJ63" s="8"/>
      <c r="AK63" s="10"/>
      <c r="AL63" s="113"/>
      <c r="AM63" s="14"/>
      <c r="AN63" s="113"/>
      <c r="AO63" s="14"/>
      <c r="AP63" s="105"/>
      <c r="AQ63" s="109"/>
    </row>
    <row r="64" spans="3:43" x14ac:dyDescent="0.25">
      <c r="C64" s="7"/>
      <c r="D64" s="8"/>
      <c r="E64" s="8"/>
      <c r="F64" s="8"/>
      <c r="G64" s="8"/>
      <c r="H64" s="8"/>
      <c r="I64" s="8"/>
      <c r="J64" s="8"/>
      <c r="K64" s="8"/>
      <c r="L64" s="8"/>
      <c r="M64" s="8"/>
      <c r="N64" s="8"/>
      <c r="O64" s="8"/>
      <c r="P64" s="8"/>
      <c r="Q64" s="8"/>
      <c r="R64" s="8"/>
      <c r="S64" s="205"/>
      <c r="T64" s="9"/>
      <c r="U64" s="8"/>
      <c r="V64" s="8"/>
      <c r="W64" s="8"/>
      <c r="X64" s="8"/>
      <c r="Y64" s="8"/>
      <c r="Z64" s="8"/>
      <c r="AA64" s="8"/>
      <c r="AB64" s="8"/>
      <c r="AC64" s="205"/>
      <c r="AD64" s="9"/>
      <c r="AE64" s="7"/>
      <c r="AF64" s="8"/>
      <c r="AG64" s="8"/>
      <c r="AH64" s="8"/>
      <c r="AI64" s="8"/>
      <c r="AJ64" s="8"/>
      <c r="AK64" s="10"/>
      <c r="AL64" s="113"/>
      <c r="AM64" s="14"/>
      <c r="AN64" s="113"/>
      <c r="AO64" s="14"/>
      <c r="AP64" s="105"/>
      <c r="AQ64" s="109"/>
    </row>
    <row r="65" spans="3:43" x14ac:dyDescent="0.25">
      <c r="C65" s="7"/>
      <c r="D65" s="8"/>
      <c r="E65" s="8"/>
      <c r="F65" s="8"/>
      <c r="G65" s="8"/>
      <c r="H65" s="8"/>
      <c r="I65" s="8"/>
      <c r="J65" s="8"/>
      <c r="K65" s="8"/>
      <c r="L65" s="8"/>
      <c r="M65" s="8"/>
      <c r="N65" s="8"/>
      <c r="O65" s="8"/>
      <c r="P65" s="8"/>
      <c r="Q65" s="8"/>
      <c r="R65" s="8"/>
      <c r="S65" s="205"/>
      <c r="T65" s="9"/>
      <c r="U65" s="8"/>
      <c r="V65" s="8"/>
      <c r="W65" s="8"/>
      <c r="X65" s="8"/>
      <c r="Y65" s="8"/>
      <c r="Z65" s="8"/>
      <c r="AA65" s="8"/>
      <c r="AB65" s="8"/>
      <c r="AC65" s="205"/>
      <c r="AD65" s="9"/>
      <c r="AE65" s="7"/>
      <c r="AF65" s="8"/>
      <c r="AG65" s="8"/>
      <c r="AH65" s="8"/>
      <c r="AI65" s="8"/>
      <c r="AJ65" s="8"/>
      <c r="AK65" s="10"/>
      <c r="AL65" s="113"/>
      <c r="AM65" s="14"/>
      <c r="AN65" s="113"/>
      <c r="AO65" s="14"/>
      <c r="AP65" s="105"/>
      <c r="AQ65" s="109"/>
    </row>
    <row r="66" spans="3:43" x14ac:dyDescent="0.25">
      <c r="C66" s="7"/>
      <c r="D66" s="8"/>
      <c r="E66" s="8"/>
      <c r="F66" s="8"/>
      <c r="G66" s="8"/>
      <c r="H66" s="8"/>
      <c r="I66" s="8"/>
      <c r="J66" s="8"/>
      <c r="K66" s="8"/>
      <c r="L66" s="8"/>
      <c r="M66" s="8"/>
      <c r="N66" s="8"/>
      <c r="O66" s="8"/>
      <c r="P66" s="8"/>
      <c r="Q66" s="8"/>
      <c r="R66" s="8"/>
      <c r="S66" s="205"/>
      <c r="T66" s="9"/>
      <c r="U66" s="8"/>
      <c r="V66" s="8"/>
      <c r="W66" s="8"/>
      <c r="X66" s="8"/>
      <c r="Y66" s="8"/>
      <c r="Z66" s="8"/>
      <c r="AA66" s="8"/>
      <c r="AB66" s="8"/>
      <c r="AC66" s="205"/>
      <c r="AD66" s="9"/>
      <c r="AE66" s="7"/>
      <c r="AF66" s="8"/>
      <c r="AG66" s="8"/>
      <c r="AH66" s="8"/>
      <c r="AI66" s="8"/>
      <c r="AJ66" s="8"/>
      <c r="AK66" s="10"/>
      <c r="AL66" s="113"/>
      <c r="AM66" s="14"/>
      <c r="AN66" s="113"/>
      <c r="AO66" s="14"/>
      <c r="AP66" s="105"/>
      <c r="AQ66" s="109"/>
    </row>
    <row r="67" spans="3:43" x14ac:dyDescent="0.25">
      <c r="C67" s="7"/>
      <c r="D67" s="8"/>
      <c r="E67" s="8"/>
      <c r="F67" s="8"/>
      <c r="G67" s="8"/>
      <c r="H67" s="8"/>
      <c r="I67" s="8"/>
      <c r="J67" s="8"/>
      <c r="K67" s="8"/>
      <c r="L67" s="8"/>
      <c r="M67" s="8"/>
      <c r="N67" s="8"/>
      <c r="O67" s="8"/>
      <c r="P67" s="8"/>
      <c r="Q67" s="8"/>
      <c r="R67" s="8"/>
      <c r="S67" s="205"/>
      <c r="T67" s="9"/>
      <c r="U67" s="8"/>
      <c r="V67" s="8"/>
      <c r="W67" s="8"/>
      <c r="X67" s="8"/>
      <c r="Y67" s="8"/>
      <c r="Z67" s="8"/>
      <c r="AA67" s="8"/>
      <c r="AB67" s="8"/>
      <c r="AC67" s="205"/>
      <c r="AD67" s="9"/>
      <c r="AE67" s="7"/>
      <c r="AF67" s="8"/>
      <c r="AG67" s="8"/>
      <c r="AH67" s="8"/>
      <c r="AI67" s="8"/>
      <c r="AJ67" s="8"/>
      <c r="AK67" s="10"/>
      <c r="AL67" s="113"/>
      <c r="AM67" s="14"/>
      <c r="AN67" s="113"/>
      <c r="AO67" s="14"/>
      <c r="AP67" s="105"/>
      <c r="AQ67" s="109"/>
    </row>
    <row r="68" spans="3:43" x14ac:dyDescent="0.25">
      <c r="C68" s="7"/>
      <c r="D68" s="8"/>
      <c r="E68" s="8"/>
      <c r="F68" s="8"/>
      <c r="G68" s="8"/>
      <c r="H68" s="8"/>
      <c r="I68" s="8"/>
      <c r="J68" s="8"/>
      <c r="K68" s="8"/>
      <c r="L68" s="8"/>
      <c r="M68" s="8"/>
      <c r="N68" s="8"/>
      <c r="O68" s="8"/>
      <c r="P68" s="8"/>
      <c r="Q68" s="8"/>
      <c r="R68" s="8"/>
      <c r="S68" s="205"/>
      <c r="T68" s="9"/>
      <c r="U68" s="8"/>
      <c r="V68" s="8"/>
      <c r="W68" s="8"/>
      <c r="X68" s="8"/>
      <c r="Y68" s="8"/>
      <c r="Z68" s="8"/>
      <c r="AA68" s="8"/>
      <c r="AB68" s="8"/>
      <c r="AC68" s="205"/>
      <c r="AD68" s="9"/>
      <c r="AE68" s="7"/>
      <c r="AF68" s="8"/>
      <c r="AG68" s="8"/>
      <c r="AH68" s="8"/>
      <c r="AI68" s="8"/>
      <c r="AJ68" s="8"/>
      <c r="AK68" s="10"/>
      <c r="AL68" s="113"/>
      <c r="AM68" s="14"/>
      <c r="AN68" s="113"/>
      <c r="AO68" s="14"/>
      <c r="AP68" s="105"/>
      <c r="AQ68" s="109"/>
    </row>
    <row r="69" spans="3:43" x14ac:dyDescent="0.25">
      <c r="C69" s="7"/>
      <c r="D69" s="8"/>
      <c r="E69" s="8"/>
      <c r="F69" s="8"/>
      <c r="G69" s="8"/>
      <c r="H69" s="8"/>
      <c r="I69" s="8"/>
      <c r="J69" s="8"/>
      <c r="K69" s="8"/>
      <c r="L69" s="8"/>
      <c r="M69" s="8"/>
      <c r="N69" s="8"/>
      <c r="O69" s="8"/>
      <c r="P69" s="8"/>
      <c r="Q69" s="8"/>
      <c r="R69" s="8"/>
      <c r="S69" s="205"/>
      <c r="T69" s="9"/>
      <c r="U69" s="8"/>
      <c r="V69" s="8"/>
      <c r="W69" s="8"/>
      <c r="X69" s="8"/>
      <c r="Y69" s="8"/>
      <c r="Z69" s="8"/>
      <c r="AA69" s="8"/>
      <c r="AB69" s="8"/>
      <c r="AC69" s="205"/>
      <c r="AD69" s="9"/>
      <c r="AE69" s="7"/>
      <c r="AF69" s="8"/>
      <c r="AG69" s="8"/>
      <c r="AH69" s="8"/>
      <c r="AI69" s="8"/>
      <c r="AJ69" s="8"/>
      <c r="AK69" s="10"/>
      <c r="AL69" s="113"/>
      <c r="AM69" s="14"/>
      <c r="AN69" s="113"/>
      <c r="AO69" s="14"/>
      <c r="AP69" s="105"/>
      <c r="AQ69" s="109"/>
    </row>
    <row r="70" spans="3:43" x14ac:dyDescent="0.25">
      <c r="C70" s="7"/>
      <c r="D70" s="8"/>
      <c r="E70" s="8"/>
      <c r="F70" s="8"/>
      <c r="G70" s="8"/>
      <c r="H70" s="8"/>
      <c r="I70" s="8"/>
      <c r="J70" s="8"/>
      <c r="K70" s="8"/>
      <c r="L70" s="8"/>
      <c r="M70" s="8"/>
      <c r="N70" s="8"/>
      <c r="O70" s="8"/>
      <c r="P70" s="8"/>
      <c r="Q70" s="8"/>
      <c r="R70" s="8"/>
      <c r="S70" s="205"/>
      <c r="T70" s="9"/>
      <c r="U70" s="8"/>
      <c r="V70" s="8"/>
      <c r="W70" s="8"/>
      <c r="X70" s="8"/>
      <c r="Y70" s="8"/>
      <c r="Z70" s="8"/>
      <c r="AA70" s="8"/>
      <c r="AB70" s="8"/>
      <c r="AC70" s="205"/>
      <c r="AD70" s="9"/>
      <c r="AE70" s="7"/>
      <c r="AF70" s="8"/>
      <c r="AG70" s="8"/>
      <c r="AH70" s="8"/>
      <c r="AI70" s="8"/>
      <c r="AJ70" s="8"/>
      <c r="AK70" s="10"/>
      <c r="AL70" s="113"/>
      <c r="AM70" s="14"/>
      <c r="AN70" s="113"/>
      <c r="AO70" s="14"/>
      <c r="AP70" s="105"/>
      <c r="AQ70" s="109"/>
    </row>
    <row r="71" spans="3:43" x14ac:dyDescent="0.25">
      <c r="C71" s="7"/>
      <c r="D71" s="8"/>
      <c r="E71" s="8"/>
      <c r="F71" s="8"/>
      <c r="G71" s="8"/>
      <c r="H71" s="8"/>
      <c r="I71" s="8"/>
      <c r="J71" s="8"/>
      <c r="K71" s="8"/>
      <c r="L71" s="8"/>
      <c r="M71" s="8"/>
      <c r="N71" s="8"/>
      <c r="O71" s="8"/>
      <c r="P71" s="8"/>
      <c r="Q71" s="8"/>
      <c r="R71" s="8"/>
      <c r="S71" s="205"/>
      <c r="T71" s="9"/>
      <c r="U71" s="8"/>
      <c r="V71" s="8"/>
      <c r="W71" s="8"/>
      <c r="X71" s="8"/>
      <c r="Y71" s="8"/>
      <c r="Z71" s="8"/>
      <c r="AA71" s="8"/>
      <c r="AB71" s="8"/>
      <c r="AC71" s="205"/>
      <c r="AD71" s="9"/>
      <c r="AE71" s="7"/>
      <c r="AF71" s="8"/>
      <c r="AG71" s="8"/>
      <c r="AH71" s="8"/>
      <c r="AI71" s="8"/>
      <c r="AJ71" s="8"/>
      <c r="AK71" s="10"/>
      <c r="AL71" s="113"/>
      <c r="AM71" s="14"/>
      <c r="AN71" s="113"/>
      <c r="AO71" s="14"/>
      <c r="AP71" s="105"/>
      <c r="AQ71" s="109"/>
    </row>
    <row r="72" spans="3:43" x14ac:dyDescent="0.25">
      <c r="C72" s="7"/>
      <c r="D72" s="8"/>
      <c r="E72" s="8"/>
      <c r="F72" s="8"/>
      <c r="G72" s="8"/>
      <c r="H72" s="8"/>
      <c r="I72" s="8"/>
      <c r="J72" s="8"/>
      <c r="K72" s="8"/>
      <c r="L72" s="8"/>
      <c r="M72" s="8"/>
      <c r="N72" s="8"/>
      <c r="O72" s="8"/>
      <c r="P72" s="8"/>
      <c r="Q72" s="8"/>
      <c r="R72" s="8"/>
      <c r="S72" s="205"/>
      <c r="T72" s="9"/>
      <c r="U72" s="8"/>
      <c r="V72" s="8"/>
      <c r="W72" s="8"/>
      <c r="X72" s="8"/>
      <c r="Y72" s="8"/>
      <c r="Z72" s="8"/>
      <c r="AA72" s="8"/>
      <c r="AB72" s="8"/>
      <c r="AC72" s="205"/>
      <c r="AD72" s="9"/>
      <c r="AE72" s="7"/>
      <c r="AF72" s="8"/>
      <c r="AG72" s="8"/>
      <c r="AH72" s="8"/>
      <c r="AI72" s="8"/>
      <c r="AJ72" s="8"/>
      <c r="AK72" s="10"/>
      <c r="AL72" s="113"/>
      <c r="AM72" s="14"/>
      <c r="AN72" s="113"/>
      <c r="AO72" s="14"/>
      <c r="AP72" s="105"/>
      <c r="AQ72" s="109"/>
    </row>
    <row r="73" spans="3:43" x14ac:dyDescent="0.25">
      <c r="C73" s="7"/>
      <c r="D73" s="8"/>
      <c r="E73" s="8"/>
      <c r="F73" s="8"/>
      <c r="G73" s="8"/>
      <c r="H73" s="8"/>
      <c r="I73" s="8"/>
      <c r="J73" s="8"/>
      <c r="K73" s="8"/>
      <c r="L73" s="8"/>
      <c r="M73" s="8"/>
      <c r="N73" s="8"/>
      <c r="O73" s="8"/>
      <c r="P73" s="8"/>
      <c r="Q73" s="8"/>
      <c r="R73" s="8"/>
      <c r="S73" s="205"/>
      <c r="T73" s="9"/>
      <c r="U73" s="8"/>
      <c r="V73" s="8"/>
      <c r="W73" s="8"/>
      <c r="X73" s="8"/>
      <c r="Y73" s="8"/>
      <c r="Z73" s="8"/>
      <c r="AA73" s="8"/>
      <c r="AB73" s="8"/>
      <c r="AC73" s="205"/>
      <c r="AD73" s="9"/>
      <c r="AE73" s="7"/>
      <c r="AF73" s="8"/>
      <c r="AG73" s="8"/>
      <c r="AH73" s="8"/>
      <c r="AI73" s="8"/>
      <c r="AJ73" s="8"/>
      <c r="AK73" s="10"/>
      <c r="AL73" s="113"/>
      <c r="AM73" s="14"/>
      <c r="AN73" s="113"/>
      <c r="AO73" s="14"/>
      <c r="AP73" s="105"/>
      <c r="AQ73" s="109"/>
    </row>
    <row r="74" spans="3:43" x14ac:dyDescent="0.25">
      <c r="C74" s="7"/>
      <c r="D74" s="8"/>
      <c r="E74" s="8"/>
      <c r="F74" s="8"/>
      <c r="G74" s="8"/>
      <c r="H74" s="8"/>
      <c r="I74" s="8"/>
      <c r="J74" s="8"/>
      <c r="K74" s="8"/>
      <c r="L74" s="8"/>
      <c r="M74" s="8"/>
      <c r="N74" s="8"/>
      <c r="O74" s="8"/>
      <c r="P74" s="8"/>
      <c r="Q74" s="8"/>
      <c r="R74" s="8"/>
      <c r="S74" s="205"/>
      <c r="T74" s="9"/>
      <c r="U74" s="8"/>
      <c r="V74" s="8"/>
      <c r="W74" s="8"/>
      <c r="X74" s="8"/>
      <c r="Y74" s="8"/>
      <c r="Z74" s="8"/>
      <c r="AA74" s="8"/>
      <c r="AB74" s="8"/>
      <c r="AC74" s="205"/>
      <c r="AD74" s="9"/>
      <c r="AE74" s="7"/>
      <c r="AF74" s="8"/>
      <c r="AG74" s="8"/>
      <c r="AH74" s="8"/>
      <c r="AI74" s="8"/>
      <c r="AJ74" s="8"/>
      <c r="AK74" s="10"/>
      <c r="AL74" s="113"/>
      <c r="AM74" s="14"/>
      <c r="AN74" s="113"/>
      <c r="AO74" s="14"/>
      <c r="AP74" s="105"/>
      <c r="AQ74" s="109"/>
    </row>
    <row r="75" spans="3:43" x14ac:dyDescent="0.25">
      <c r="C75" s="7"/>
      <c r="D75" s="8"/>
      <c r="E75" s="8"/>
      <c r="F75" s="8"/>
      <c r="G75" s="8"/>
      <c r="H75" s="8"/>
      <c r="I75" s="8"/>
      <c r="J75" s="8"/>
      <c r="K75" s="8"/>
      <c r="L75" s="8"/>
      <c r="M75" s="8"/>
      <c r="N75" s="8"/>
      <c r="O75" s="8"/>
      <c r="P75" s="8"/>
      <c r="Q75" s="8"/>
      <c r="R75" s="8"/>
      <c r="S75" s="205"/>
      <c r="T75" s="9"/>
      <c r="U75" s="8"/>
      <c r="V75" s="8"/>
      <c r="W75" s="8"/>
      <c r="X75" s="8"/>
      <c r="Y75" s="8"/>
      <c r="Z75" s="8"/>
      <c r="AA75" s="8"/>
      <c r="AB75" s="8"/>
      <c r="AC75" s="205"/>
      <c r="AD75" s="9"/>
      <c r="AE75" s="7"/>
      <c r="AF75" s="8"/>
      <c r="AG75" s="8"/>
      <c r="AH75" s="8"/>
      <c r="AI75" s="8"/>
      <c r="AJ75" s="8"/>
      <c r="AK75" s="10"/>
      <c r="AL75" s="113"/>
      <c r="AM75" s="14"/>
      <c r="AN75" s="113"/>
      <c r="AO75" s="14"/>
      <c r="AP75" s="105"/>
      <c r="AQ75" s="109"/>
    </row>
    <row r="76" spans="3:43" x14ac:dyDescent="0.25">
      <c r="C76" s="7"/>
      <c r="D76" s="8"/>
      <c r="E76" s="8"/>
      <c r="F76" s="8"/>
      <c r="G76" s="8"/>
      <c r="H76" s="8"/>
      <c r="I76" s="8"/>
      <c r="J76" s="8"/>
      <c r="K76" s="8"/>
      <c r="L76" s="8"/>
      <c r="M76" s="8"/>
      <c r="N76" s="8"/>
      <c r="O76" s="8"/>
      <c r="P76" s="8"/>
      <c r="Q76" s="8"/>
      <c r="R76" s="8"/>
      <c r="S76" s="205"/>
      <c r="T76" s="9"/>
      <c r="U76" s="8"/>
      <c r="V76" s="8"/>
      <c r="W76" s="8"/>
      <c r="X76" s="8"/>
      <c r="Y76" s="8"/>
      <c r="Z76" s="8"/>
      <c r="AA76" s="8"/>
      <c r="AB76" s="8"/>
      <c r="AC76" s="205"/>
      <c r="AD76" s="9"/>
      <c r="AE76" s="7"/>
      <c r="AF76" s="8"/>
      <c r="AG76" s="8"/>
      <c r="AH76" s="8"/>
      <c r="AI76" s="8"/>
      <c r="AJ76" s="8"/>
      <c r="AK76" s="10"/>
      <c r="AL76" s="113"/>
      <c r="AM76" s="14"/>
      <c r="AN76" s="113"/>
      <c r="AO76" s="14"/>
      <c r="AP76" s="105"/>
      <c r="AQ76" s="109"/>
    </row>
    <row r="77" spans="3:43" x14ac:dyDescent="0.25">
      <c r="C77" s="7"/>
      <c r="D77" s="8"/>
      <c r="E77" s="8"/>
      <c r="F77" s="8"/>
      <c r="G77" s="8"/>
      <c r="H77" s="8"/>
      <c r="I77" s="8"/>
      <c r="J77" s="8"/>
      <c r="K77" s="8"/>
      <c r="L77" s="8"/>
      <c r="M77" s="8"/>
      <c r="N77" s="8"/>
      <c r="O77" s="8"/>
      <c r="P77" s="8"/>
      <c r="Q77" s="8"/>
      <c r="R77" s="8"/>
      <c r="S77" s="205"/>
      <c r="T77" s="9"/>
      <c r="U77" s="8"/>
      <c r="V77" s="8"/>
      <c r="W77" s="8"/>
      <c r="X77" s="8"/>
      <c r="Y77" s="8"/>
      <c r="Z77" s="8"/>
      <c r="AA77" s="8"/>
      <c r="AB77" s="8"/>
      <c r="AC77" s="205"/>
      <c r="AD77" s="9"/>
      <c r="AE77" s="7"/>
      <c r="AF77" s="8"/>
      <c r="AG77" s="8"/>
      <c r="AH77" s="8"/>
      <c r="AI77" s="8"/>
      <c r="AJ77" s="8"/>
      <c r="AK77" s="10"/>
      <c r="AL77" s="113"/>
      <c r="AM77" s="14"/>
      <c r="AN77" s="113"/>
      <c r="AO77" s="14"/>
      <c r="AP77" s="105"/>
      <c r="AQ77" s="109"/>
    </row>
    <row r="78" spans="3:43" x14ac:dyDescent="0.25">
      <c r="C78" s="7"/>
      <c r="D78" s="8"/>
      <c r="E78" s="8"/>
      <c r="F78" s="8"/>
      <c r="G78" s="8"/>
      <c r="H78" s="8"/>
      <c r="I78" s="8"/>
      <c r="J78" s="8"/>
      <c r="K78" s="8"/>
      <c r="L78" s="8"/>
      <c r="M78" s="8"/>
      <c r="N78" s="8"/>
      <c r="O78" s="8"/>
      <c r="P78" s="8"/>
      <c r="Q78" s="8"/>
      <c r="R78" s="8"/>
      <c r="S78" s="205"/>
      <c r="T78" s="9"/>
      <c r="U78" s="8"/>
      <c r="V78" s="8"/>
      <c r="W78" s="8"/>
      <c r="X78" s="8"/>
      <c r="Y78" s="8"/>
      <c r="Z78" s="8"/>
      <c r="AA78" s="8"/>
      <c r="AB78" s="8"/>
      <c r="AC78" s="205"/>
      <c r="AD78" s="9"/>
      <c r="AE78" s="7"/>
      <c r="AF78" s="8"/>
      <c r="AG78" s="8"/>
      <c r="AH78" s="8"/>
      <c r="AI78" s="8"/>
      <c r="AJ78" s="8"/>
      <c r="AK78" s="10"/>
      <c r="AL78" s="113"/>
      <c r="AM78" s="14"/>
      <c r="AN78" s="113"/>
      <c r="AO78" s="14"/>
      <c r="AP78" s="105"/>
      <c r="AQ78" s="109"/>
    </row>
    <row r="79" spans="3:43" x14ac:dyDescent="0.25">
      <c r="C79" s="7"/>
      <c r="D79" s="8"/>
      <c r="E79" s="8"/>
      <c r="F79" s="8"/>
      <c r="G79" s="8"/>
      <c r="H79" s="8"/>
      <c r="I79" s="8"/>
      <c r="J79" s="8"/>
      <c r="K79" s="8"/>
      <c r="L79" s="8"/>
      <c r="M79" s="8"/>
      <c r="N79" s="8"/>
      <c r="O79" s="8"/>
      <c r="P79" s="8"/>
      <c r="Q79" s="8"/>
      <c r="R79" s="8"/>
      <c r="S79" s="205"/>
      <c r="T79" s="9"/>
      <c r="U79" s="8"/>
      <c r="V79" s="8"/>
      <c r="W79" s="8"/>
      <c r="X79" s="8"/>
      <c r="Y79" s="8"/>
      <c r="Z79" s="8"/>
      <c r="AA79" s="8"/>
      <c r="AB79" s="8"/>
      <c r="AC79" s="205"/>
      <c r="AD79" s="9"/>
      <c r="AE79" s="7"/>
      <c r="AF79" s="8"/>
      <c r="AG79" s="8"/>
      <c r="AH79" s="8"/>
      <c r="AI79" s="8"/>
      <c r="AJ79" s="8"/>
      <c r="AK79" s="10"/>
      <c r="AL79" s="113"/>
      <c r="AM79" s="14"/>
      <c r="AN79" s="113"/>
      <c r="AO79" s="14"/>
      <c r="AP79" s="105"/>
      <c r="AQ79" s="109"/>
    </row>
    <row r="80" spans="3:43" x14ac:dyDescent="0.25">
      <c r="C80" s="7"/>
      <c r="D80" s="8"/>
      <c r="E80" s="8"/>
      <c r="F80" s="8"/>
      <c r="G80" s="8"/>
      <c r="H80" s="8"/>
      <c r="I80" s="8"/>
      <c r="J80" s="8"/>
      <c r="K80" s="8"/>
      <c r="L80" s="8"/>
      <c r="M80" s="8"/>
      <c r="N80" s="8"/>
      <c r="O80" s="8"/>
      <c r="P80" s="8"/>
      <c r="Q80" s="8"/>
      <c r="R80" s="8"/>
      <c r="S80" s="205"/>
      <c r="T80" s="9"/>
      <c r="U80" s="8"/>
      <c r="V80" s="8"/>
      <c r="W80" s="8"/>
      <c r="X80" s="8"/>
      <c r="Y80" s="8"/>
      <c r="Z80" s="8"/>
      <c r="AA80" s="8"/>
      <c r="AB80" s="8"/>
      <c r="AC80" s="205"/>
      <c r="AD80" s="9"/>
      <c r="AE80" s="7"/>
      <c r="AF80" s="8"/>
      <c r="AG80" s="8"/>
      <c r="AH80" s="8"/>
      <c r="AI80" s="8"/>
      <c r="AJ80" s="8"/>
      <c r="AK80" s="10"/>
      <c r="AL80" s="113"/>
      <c r="AM80" s="14"/>
      <c r="AN80" s="113"/>
      <c r="AO80" s="14"/>
      <c r="AP80" s="105"/>
      <c r="AQ80" s="109"/>
    </row>
    <row r="81" spans="3:43" x14ac:dyDescent="0.25">
      <c r="C81" s="7"/>
      <c r="D81" s="8"/>
      <c r="E81" s="8"/>
      <c r="F81" s="8"/>
      <c r="G81" s="8"/>
      <c r="H81" s="8"/>
      <c r="I81" s="8"/>
      <c r="J81" s="8"/>
      <c r="K81" s="8"/>
      <c r="L81" s="8"/>
      <c r="M81" s="8"/>
      <c r="N81" s="8"/>
      <c r="O81" s="8"/>
      <c r="P81" s="8"/>
      <c r="Q81" s="8"/>
      <c r="R81" s="8"/>
      <c r="S81" s="205"/>
      <c r="T81" s="9"/>
      <c r="U81" s="8"/>
      <c r="V81" s="8"/>
      <c r="W81" s="8"/>
      <c r="X81" s="8"/>
      <c r="Y81" s="8"/>
      <c r="Z81" s="8"/>
      <c r="AA81" s="8"/>
      <c r="AB81" s="8"/>
      <c r="AC81" s="205"/>
      <c r="AD81" s="9"/>
      <c r="AE81" s="7"/>
      <c r="AF81" s="8"/>
      <c r="AG81" s="8"/>
      <c r="AH81" s="8"/>
      <c r="AI81" s="8"/>
      <c r="AJ81" s="8"/>
      <c r="AK81" s="10"/>
      <c r="AL81" s="113"/>
      <c r="AM81" s="14"/>
      <c r="AN81" s="113"/>
      <c r="AO81" s="14"/>
      <c r="AP81" s="105"/>
      <c r="AQ81" s="109"/>
    </row>
    <row r="82" spans="3:43" x14ac:dyDescent="0.25">
      <c r="C82" s="7"/>
      <c r="D82" s="8"/>
      <c r="E82" s="8"/>
      <c r="F82" s="8"/>
      <c r="G82" s="8"/>
      <c r="H82" s="8"/>
      <c r="I82" s="8"/>
      <c r="J82" s="8"/>
      <c r="K82" s="8"/>
      <c r="L82" s="8"/>
      <c r="M82" s="8"/>
      <c r="N82" s="8"/>
      <c r="O82" s="8"/>
      <c r="P82" s="8"/>
      <c r="Q82" s="8"/>
      <c r="R82" s="8"/>
      <c r="S82" s="205"/>
      <c r="T82" s="9"/>
      <c r="U82" s="8"/>
      <c r="V82" s="8"/>
      <c r="W82" s="8"/>
      <c r="X82" s="8"/>
      <c r="Y82" s="8"/>
      <c r="Z82" s="8"/>
      <c r="AA82" s="8"/>
      <c r="AB82" s="8"/>
      <c r="AC82" s="205"/>
      <c r="AD82" s="9"/>
      <c r="AE82" s="7"/>
      <c r="AF82" s="8"/>
      <c r="AG82" s="8"/>
      <c r="AH82" s="8"/>
      <c r="AI82" s="8"/>
      <c r="AJ82" s="8"/>
      <c r="AK82" s="10"/>
      <c r="AL82" s="113"/>
      <c r="AM82" s="14"/>
      <c r="AN82" s="113"/>
      <c r="AO82" s="14"/>
      <c r="AP82" s="105"/>
      <c r="AQ82" s="109"/>
    </row>
    <row r="83" spans="3:43" x14ac:dyDescent="0.25">
      <c r="C83" s="7"/>
      <c r="D83" s="8"/>
      <c r="E83" s="8"/>
      <c r="F83" s="8"/>
      <c r="G83" s="8"/>
      <c r="H83" s="8"/>
      <c r="I83" s="8"/>
      <c r="J83" s="8"/>
      <c r="K83" s="8"/>
      <c r="L83" s="8"/>
      <c r="M83" s="8"/>
      <c r="N83" s="8"/>
      <c r="O83" s="8"/>
      <c r="P83" s="8"/>
      <c r="Q83" s="8"/>
      <c r="R83" s="8"/>
      <c r="S83" s="205"/>
      <c r="T83" s="9"/>
      <c r="U83" s="8"/>
      <c r="V83" s="8"/>
      <c r="W83" s="8"/>
      <c r="X83" s="8"/>
      <c r="Y83" s="8"/>
      <c r="Z83" s="8"/>
      <c r="AA83" s="8"/>
      <c r="AB83" s="8"/>
      <c r="AC83" s="205"/>
      <c r="AD83" s="9"/>
      <c r="AE83" s="7"/>
      <c r="AF83" s="8"/>
      <c r="AG83" s="8"/>
      <c r="AH83" s="8"/>
      <c r="AI83" s="8"/>
      <c r="AJ83" s="8"/>
      <c r="AK83" s="10"/>
      <c r="AL83" s="113"/>
      <c r="AM83" s="14"/>
      <c r="AN83" s="113"/>
      <c r="AO83" s="14"/>
      <c r="AP83" s="105"/>
      <c r="AQ83" s="109"/>
    </row>
    <row r="84" spans="3:43" x14ac:dyDescent="0.25">
      <c r="C84" s="7"/>
      <c r="D84" s="8"/>
      <c r="E84" s="8"/>
      <c r="F84" s="8"/>
      <c r="G84" s="8"/>
      <c r="H84" s="8"/>
      <c r="I84" s="8"/>
      <c r="J84" s="8"/>
      <c r="K84" s="8"/>
      <c r="L84" s="8"/>
      <c r="M84" s="8"/>
      <c r="N84" s="8"/>
      <c r="O84" s="8"/>
      <c r="P84" s="8"/>
      <c r="Q84" s="8"/>
      <c r="R84" s="8"/>
      <c r="S84" s="205"/>
      <c r="T84" s="9"/>
      <c r="U84" s="8"/>
      <c r="V84" s="8"/>
      <c r="W84" s="8"/>
      <c r="X84" s="8"/>
      <c r="Y84" s="8"/>
      <c r="Z84" s="8"/>
      <c r="AA84" s="8"/>
      <c r="AB84" s="8"/>
      <c r="AC84" s="205"/>
      <c r="AD84" s="9"/>
      <c r="AE84" s="7"/>
      <c r="AF84" s="8"/>
      <c r="AG84" s="8"/>
      <c r="AH84" s="8"/>
      <c r="AI84" s="8"/>
      <c r="AJ84" s="8"/>
      <c r="AK84" s="10"/>
      <c r="AL84" s="113"/>
      <c r="AM84" s="14"/>
      <c r="AN84" s="113"/>
      <c r="AO84" s="14"/>
      <c r="AP84" s="105"/>
      <c r="AQ84" s="109"/>
    </row>
    <row r="85" spans="3:43" x14ac:dyDescent="0.25">
      <c r="C85" s="7"/>
      <c r="D85" s="8"/>
      <c r="E85" s="8"/>
      <c r="F85" s="8"/>
      <c r="G85" s="8"/>
      <c r="H85" s="8"/>
      <c r="I85" s="8"/>
      <c r="J85" s="8"/>
      <c r="K85" s="8"/>
      <c r="L85" s="8"/>
      <c r="M85" s="8"/>
      <c r="N85" s="8"/>
      <c r="O85" s="8"/>
      <c r="P85" s="8"/>
      <c r="Q85" s="8"/>
      <c r="R85" s="8"/>
      <c r="S85" s="205"/>
      <c r="T85" s="9"/>
      <c r="U85" s="8"/>
      <c r="V85" s="8"/>
      <c r="W85" s="8"/>
      <c r="X85" s="8"/>
      <c r="Y85" s="8"/>
      <c r="Z85" s="8"/>
      <c r="AA85" s="8"/>
      <c r="AB85" s="8"/>
      <c r="AC85" s="205"/>
      <c r="AD85" s="9"/>
      <c r="AE85" s="7"/>
      <c r="AF85" s="8"/>
      <c r="AG85" s="8"/>
      <c r="AH85" s="8"/>
      <c r="AI85" s="8"/>
      <c r="AJ85" s="8"/>
      <c r="AK85" s="10"/>
      <c r="AL85" s="113"/>
      <c r="AM85" s="14"/>
      <c r="AN85" s="113"/>
      <c r="AO85" s="14"/>
      <c r="AP85" s="105"/>
      <c r="AQ85" s="109"/>
    </row>
    <row r="86" spans="3:43" x14ac:dyDescent="0.25">
      <c r="C86" s="7"/>
      <c r="D86" s="8"/>
      <c r="E86" s="8"/>
      <c r="F86" s="8"/>
      <c r="G86" s="8"/>
      <c r="H86" s="8"/>
      <c r="I86" s="8"/>
      <c r="J86" s="8"/>
      <c r="K86" s="8"/>
      <c r="L86" s="8"/>
      <c r="M86" s="8"/>
      <c r="N86" s="8"/>
      <c r="O86" s="8"/>
      <c r="P86" s="8"/>
      <c r="Q86" s="8"/>
      <c r="R86" s="8"/>
      <c r="S86" s="205"/>
      <c r="T86" s="9"/>
      <c r="U86" s="8"/>
      <c r="V86" s="8"/>
      <c r="W86" s="8"/>
      <c r="X86" s="8"/>
      <c r="Y86" s="8"/>
      <c r="Z86" s="8"/>
      <c r="AA86" s="8"/>
      <c r="AB86" s="8"/>
      <c r="AC86" s="205"/>
      <c r="AD86" s="9"/>
      <c r="AE86" s="7"/>
      <c r="AF86" s="8"/>
      <c r="AG86" s="8"/>
      <c r="AH86" s="8"/>
      <c r="AI86" s="8"/>
      <c r="AJ86" s="8"/>
      <c r="AK86" s="10"/>
      <c r="AL86" s="113"/>
      <c r="AM86" s="14"/>
      <c r="AN86" s="113"/>
      <c r="AO86" s="14"/>
      <c r="AP86" s="105"/>
      <c r="AQ86" s="109"/>
    </row>
    <row r="87" spans="3:43" x14ac:dyDescent="0.25">
      <c r="C87" s="7"/>
      <c r="D87" s="8"/>
      <c r="E87" s="8"/>
      <c r="F87" s="8"/>
      <c r="G87" s="8"/>
      <c r="H87" s="8"/>
      <c r="I87" s="8"/>
      <c r="J87" s="8"/>
      <c r="K87" s="8"/>
      <c r="L87" s="8"/>
      <c r="M87" s="8"/>
      <c r="N87" s="8"/>
      <c r="O87" s="8"/>
      <c r="P87" s="8"/>
      <c r="Q87" s="8"/>
      <c r="R87" s="8"/>
      <c r="S87" s="205"/>
      <c r="T87" s="9"/>
      <c r="U87" s="8"/>
      <c r="V87" s="8"/>
      <c r="W87" s="8"/>
      <c r="X87" s="8"/>
      <c r="Y87" s="8"/>
      <c r="Z87" s="8"/>
      <c r="AA87" s="8"/>
      <c r="AB87" s="8"/>
      <c r="AC87" s="205"/>
      <c r="AD87" s="9"/>
      <c r="AE87" s="7"/>
      <c r="AF87" s="8"/>
      <c r="AG87" s="8"/>
      <c r="AH87" s="8"/>
      <c r="AI87" s="8"/>
      <c r="AJ87" s="8"/>
      <c r="AK87" s="10"/>
      <c r="AL87" s="113"/>
      <c r="AM87" s="14"/>
      <c r="AN87" s="113"/>
      <c r="AO87" s="14"/>
      <c r="AP87" s="105"/>
      <c r="AQ87" s="109"/>
    </row>
    <row r="88" spans="3:43" x14ac:dyDescent="0.25">
      <c r="C88" s="7"/>
      <c r="D88" s="8"/>
      <c r="E88" s="8"/>
      <c r="F88" s="8"/>
      <c r="G88" s="8"/>
      <c r="H88" s="8"/>
      <c r="I88" s="8"/>
      <c r="J88" s="8"/>
      <c r="K88" s="8"/>
      <c r="L88" s="8"/>
      <c r="M88" s="8"/>
      <c r="N88" s="8"/>
      <c r="O88" s="8"/>
      <c r="P88" s="8"/>
      <c r="Q88" s="8"/>
      <c r="R88" s="8"/>
      <c r="S88" s="205"/>
      <c r="T88" s="9"/>
      <c r="U88" s="8"/>
      <c r="V88" s="8"/>
      <c r="W88" s="8"/>
      <c r="X88" s="8"/>
      <c r="Y88" s="8"/>
      <c r="Z88" s="8"/>
      <c r="AA88" s="8"/>
      <c r="AB88" s="8"/>
      <c r="AC88" s="205"/>
      <c r="AD88" s="9"/>
      <c r="AE88" s="7"/>
      <c r="AF88" s="8"/>
      <c r="AG88" s="8"/>
      <c r="AH88" s="8"/>
      <c r="AI88" s="8"/>
      <c r="AJ88" s="8"/>
      <c r="AK88" s="10"/>
      <c r="AL88" s="113"/>
      <c r="AM88" s="14"/>
      <c r="AN88" s="113"/>
      <c r="AO88" s="14"/>
      <c r="AP88" s="105"/>
      <c r="AQ88" s="109"/>
    </row>
    <row r="89" spans="3:43" x14ac:dyDescent="0.25">
      <c r="C89" s="7"/>
      <c r="D89" s="8"/>
      <c r="E89" s="8"/>
      <c r="F89" s="8"/>
      <c r="G89" s="8"/>
      <c r="H89" s="8"/>
      <c r="I89" s="8"/>
      <c r="J89" s="8"/>
      <c r="K89" s="8"/>
      <c r="L89" s="8"/>
      <c r="M89" s="8"/>
      <c r="N89" s="8"/>
      <c r="O89" s="8"/>
      <c r="P89" s="8"/>
      <c r="Q89" s="8"/>
      <c r="R89" s="8"/>
      <c r="S89" s="205"/>
      <c r="T89" s="9"/>
      <c r="U89" s="8"/>
      <c r="V89" s="8"/>
      <c r="W89" s="8"/>
      <c r="X89" s="8"/>
      <c r="Y89" s="8"/>
      <c r="Z89" s="8"/>
      <c r="AA89" s="8"/>
      <c r="AB89" s="8"/>
      <c r="AC89" s="205"/>
      <c r="AD89" s="9"/>
      <c r="AE89" s="7"/>
      <c r="AF89" s="8"/>
      <c r="AG89" s="8"/>
      <c r="AH89" s="8"/>
      <c r="AI89" s="8"/>
      <c r="AJ89" s="8"/>
      <c r="AK89" s="10"/>
      <c r="AL89" s="113"/>
      <c r="AM89" s="14"/>
      <c r="AN89" s="113"/>
      <c r="AO89" s="14"/>
      <c r="AP89" s="105"/>
      <c r="AQ89" s="109"/>
    </row>
    <row r="90" spans="3:43" x14ac:dyDescent="0.25">
      <c r="C90" s="7"/>
      <c r="D90" s="8"/>
      <c r="E90" s="8"/>
      <c r="F90" s="8"/>
      <c r="G90" s="8"/>
      <c r="H90" s="8"/>
      <c r="I90" s="8"/>
      <c r="J90" s="8"/>
      <c r="K90" s="8"/>
      <c r="L90" s="8"/>
      <c r="M90" s="8"/>
      <c r="N90" s="8"/>
      <c r="O90" s="8"/>
      <c r="P90" s="8"/>
      <c r="Q90" s="8"/>
      <c r="R90" s="8"/>
      <c r="S90" s="205"/>
      <c r="T90" s="9"/>
      <c r="U90" s="8"/>
      <c r="V90" s="8"/>
      <c r="W90" s="8"/>
      <c r="X90" s="8"/>
      <c r="Y90" s="8"/>
      <c r="Z90" s="8"/>
      <c r="AA90" s="8"/>
      <c r="AB90" s="8"/>
      <c r="AC90" s="205"/>
      <c r="AD90" s="9"/>
      <c r="AE90" s="7"/>
      <c r="AF90" s="8"/>
      <c r="AG90" s="8"/>
      <c r="AH90" s="8"/>
      <c r="AI90" s="8"/>
      <c r="AJ90" s="8"/>
      <c r="AK90" s="10"/>
      <c r="AL90" s="113"/>
      <c r="AM90" s="14"/>
      <c r="AN90" s="113"/>
      <c r="AO90" s="14"/>
      <c r="AP90" s="105"/>
      <c r="AQ90" s="109"/>
    </row>
    <row r="91" spans="3:43" x14ac:dyDescent="0.25">
      <c r="C91" s="7"/>
      <c r="D91" s="8"/>
      <c r="E91" s="8"/>
      <c r="F91" s="8"/>
      <c r="G91" s="8"/>
      <c r="H91" s="8"/>
      <c r="I91" s="8"/>
      <c r="J91" s="8"/>
      <c r="K91" s="8"/>
      <c r="L91" s="8"/>
      <c r="M91" s="8"/>
      <c r="N91" s="8"/>
      <c r="O91" s="8"/>
      <c r="P91" s="8"/>
      <c r="Q91" s="8"/>
      <c r="R91" s="8"/>
      <c r="S91" s="205"/>
      <c r="T91" s="9"/>
      <c r="U91" s="8"/>
      <c r="V91" s="8"/>
      <c r="W91" s="8"/>
      <c r="X91" s="8"/>
      <c r="Y91" s="8"/>
      <c r="Z91" s="8"/>
      <c r="AA91" s="8"/>
      <c r="AB91" s="8"/>
      <c r="AC91" s="205"/>
      <c r="AD91" s="9"/>
      <c r="AE91" s="7"/>
      <c r="AF91" s="8"/>
      <c r="AG91" s="8"/>
      <c r="AH91" s="8"/>
      <c r="AI91" s="8"/>
      <c r="AJ91" s="8"/>
      <c r="AK91" s="10"/>
      <c r="AL91" s="113"/>
      <c r="AM91" s="14"/>
      <c r="AN91" s="113"/>
      <c r="AO91" s="14"/>
      <c r="AP91" s="105"/>
      <c r="AQ91" s="109"/>
    </row>
    <row r="92" spans="3:43" x14ac:dyDescent="0.25">
      <c r="C92" s="7"/>
      <c r="D92" s="8"/>
      <c r="E92" s="8"/>
      <c r="F92" s="8"/>
      <c r="G92" s="8"/>
      <c r="H92" s="8"/>
      <c r="I92" s="8"/>
      <c r="J92" s="8"/>
      <c r="K92" s="8"/>
      <c r="L92" s="8"/>
      <c r="M92" s="8"/>
      <c r="N92" s="8"/>
      <c r="O92" s="8"/>
      <c r="P92" s="8"/>
      <c r="Q92" s="8"/>
      <c r="R92" s="8"/>
      <c r="S92" s="205"/>
      <c r="T92" s="9"/>
      <c r="U92" s="8"/>
      <c r="V92" s="8"/>
      <c r="W92" s="8"/>
      <c r="X92" s="8"/>
      <c r="Y92" s="8"/>
      <c r="Z92" s="8"/>
      <c r="AA92" s="8"/>
      <c r="AB92" s="8"/>
      <c r="AC92" s="205"/>
      <c r="AD92" s="9"/>
      <c r="AE92" s="7"/>
      <c r="AF92" s="8"/>
      <c r="AG92" s="8"/>
      <c r="AH92" s="8"/>
      <c r="AI92" s="8"/>
      <c r="AJ92" s="8"/>
      <c r="AK92" s="10"/>
      <c r="AL92" s="113"/>
      <c r="AM92" s="14"/>
      <c r="AN92" s="113"/>
      <c r="AO92" s="14"/>
      <c r="AP92" s="105"/>
      <c r="AQ92" s="109"/>
    </row>
    <row r="93" spans="3:43" x14ac:dyDescent="0.25">
      <c r="C93" s="7"/>
      <c r="D93" s="8"/>
      <c r="E93" s="8"/>
      <c r="F93" s="8"/>
      <c r="G93" s="8"/>
      <c r="H93" s="8"/>
      <c r="I93" s="8"/>
      <c r="J93" s="8"/>
      <c r="K93" s="8"/>
      <c r="L93" s="8"/>
      <c r="M93" s="8"/>
      <c r="N93" s="8"/>
      <c r="O93" s="8"/>
      <c r="P93" s="8"/>
      <c r="Q93" s="8"/>
      <c r="R93" s="8"/>
      <c r="S93" s="205"/>
      <c r="T93" s="9"/>
      <c r="U93" s="8"/>
      <c r="V93" s="8"/>
      <c r="W93" s="8"/>
      <c r="X93" s="8"/>
      <c r="Y93" s="8"/>
      <c r="Z93" s="8"/>
      <c r="AA93" s="8"/>
      <c r="AB93" s="8"/>
      <c r="AC93" s="205"/>
      <c r="AD93" s="9"/>
      <c r="AE93" s="7"/>
      <c r="AF93" s="8"/>
      <c r="AG93" s="8"/>
      <c r="AH93" s="8"/>
      <c r="AI93" s="8"/>
      <c r="AJ93" s="8"/>
      <c r="AK93" s="10"/>
      <c r="AL93" s="113"/>
      <c r="AM93" s="14"/>
      <c r="AN93" s="113"/>
      <c r="AO93" s="14"/>
      <c r="AP93" s="105"/>
      <c r="AQ93" s="109"/>
    </row>
    <row r="94" spans="3:43" x14ac:dyDescent="0.25">
      <c r="C94" s="7"/>
      <c r="D94" s="8"/>
      <c r="E94" s="8"/>
      <c r="F94" s="8"/>
      <c r="G94" s="8"/>
      <c r="H94" s="8"/>
      <c r="I94" s="8"/>
      <c r="J94" s="8"/>
      <c r="K94" s="8"/>
      <c r="L94" s="8"/>
      <c r="M94" s="8"/>
      <c r="N94" s="8"/>
      <c r="O94" s="8"/>
      <c r="P94" s="8"/>
      <c r="Q94" s="8"/>
      <c r="R94" s="8"/>
      <c r="S94" s="205"/>
      <c r="T94" s="9"/>
      <c r="U94" s="8"/>
      <c r="V94" s="8"/>
      <c r="W94" s="8"/>
      <c r="X94" s="8"/>
      <c r="Y94" s="8"/>
      <c r="Z94" s="8"/>
      <c r="AA94" s="8"/>
      <c r="AB94" s="8"/>
      <c r="AC94" s="205"/>
      <c r="AD94" s="9"/>
      <c r="AE94" s="7"/>
      <c r="AF94" s="8"/>
      <c r="AG94" s="8"/>
      <c r="AH94" s="8"/>
      <c r="AI94" s="8"/>
      <c r="AJ94" s="8"/>
      <c r="AK94" s="10"/>
      <c r="AL94" s="113"/>
      <c r="AM94" s="14"/>
      <c r="AN94" s="113"/>
      <c r="AO94" s="14"/>
      <c r="AP94" s="105"/>
      <c r="AQ94" s="109"/>
    </row>
    <row r="95" spans="3:43" x14ac:dyDescent="0.25">
      <c r="C95" s="7"/>
      <c r="D95" s="8"/>
      <c r="E95" s="8"/>
      <c r="F95" s="8"/>
      <c r="G95" s="8"/>
      <c r="H95" s="8"/>
      <c r="I95" s="8"/>
      <c r="J95" s="8"/>
      <c r="K95" s="8"/>
      <c r="L95" s="8"/>
      <c r="M95" s="8"/>
      <c r="N95" s="8"/>
      <c r="O95" s="8"/>
      <c r="P95" s="8"/>
      <c r="Q95" s="8"/>
      <c r="R95" s="8"/>
      <c r="S95" s="205"/>
      <c r="T95" s="9"/>
      <c r="U95" s="8"/>
      <c r="V95" s="8"/>
      <c r="W95" s="8"/>
      <c r="X95" s="8"/>
      <c r="Y95" s="8"/>
      <c r="Z95" s="8"/>
      <c r="AA95" s="8"/>
      <c r="AB95" s="8"/>
      <c r="AC95" s="205"/>
      <c r="AD95" s="9"/>
      <c r="AE95" s="7"/>
      <c r="AF95" s="8"/>
      <c r="AG95" s="8"/>
      <c r="AH95" s="8"/>
      <c r="AI95" s="8"/>
      <c r="AJ95" s="8"/>
      <c r="AK95" s="10"/>
      <c r="AL95" s="113"/>
      <c r="AM95" s="14"/>
      <c r="AN95" s="113"/>
      <c r="AO95" s="14"/>
      <c r="AP95" s="105"/>
      <c r="AQ95" s="109"/>
    </row>
    <row r="96" spans="3:43" x14ac:dyDescent="0.25">
      <c r="C96" s="7"/>
      <c r="D96" s="8"/>
      <c r="E96" s="8"/>
      <c r="F96" s="8"/>
      <c r="G96" s="8"/>
      <c r="H96" s="8"/>
      <c r="I96" s="8"/>
      <c r="J96" s="8"/>
      <c r="K96" s="8"/>
      <c r="L96" s="8"/>
      <c r="M96" s="8"/>
      <c r="N96" s="8"/>
      <c r="O96" s="8"/>
      <c r="P96" s="8"/>
      <c r="Q96" s="8"/>
      <c r="R96" s="8"/>
      <c r="S96" s="205"/>
      <c r="T96" s="9"/>
      <c r="U96" s="8"/>
      <c r="V96" s="8"/>
      <c r="W96" s="8"/>
      <c r="X96" s="8"/>
      <c r="Y96" s="8"/>
      <c r="Z96" s="8"/>
      <c r="AA96" s="8"/>
      <c r="AB96" s="8"/>
      <c r="AC96" s="205"/>
      <c r="AD96" s="9"/>
      <c r="AE96" s="7"/>
      <c r="AF96" s="8"/>
      <c r="AG96" s="8"/>
      <c r="AH96" s="8"/>
      <c r="AI96" s="8"/>
      <c r="AJ96" s="8"/>
      <c r="AK96" s="10"/>
      <c r="AL96" s="113"/>
      <c r="AM96" s="14"/>
      <c r="AN96" s="113"/>
      <c r="AO96" s="14"/>
      <c r="AP96" s="105"/>
      <c r="AQ96" s="109"/>
    </row>
    <row r="97" spans="3:43" x14ac:dyDescent="0.25">
      <c r="C97" s="12"/>
      <c r="D97" s="13"/>
      <c r="E97" s="13"/>
      <c r="F97" s="13"/>
      <c r="G97" s="13"/>
      <c r="H97" s="13"/>
      <c r="I97" s="13"/>
      <c r="J97" s="13"/>
      <c r="K97" s="13"/>
      <c r="L97" s="13"/>
      <c r="M97" s="13"/>
      <c r="N97" s="13"/>
      <c r="O97" s="13"/>
      <c r="P97" s="13"/>
      <c r="Q97" s="13"/>
      <c r="R97" s="13"/>
      <c r="S97" s="206"/>
      <c r="T97" s="14"/>
      <c r="U97" s="13"/>
      <c r="V97" s="13"/>
      <c r="W97" s="13"/>
      <c r="X97" s="13"/>
      <c r="Y97" s="13"/>
      <c r="Z97" s="13"/>
      <c r="AA97" s="13"/>
      <c r="AB97" s="13"/>
      <c r="AC97" s="206"/>
      <c r="AD97" s="14"/>
      <c r="AE97" s="12"/>
      <c r="AF97" s="13"/>
      <c r="AG97" s="13"/>
      <c r="AH97" s="13"/>
      <c r="AI97" s="13"/>
      <c r="AJ97" s="13"/>
      <c r="AK97" s="15"/>
      <c r="AL97" s="113"/>
      <c r="AM97" s="14"/>
      <c r="AN97" s="113"/>
      <c r="AO97" s="14"/>
      <c r="AP97" s="105"/>
      <c r="AQ97" s="109"/>
    </row>
    <row r="98" spans="3:43" x14ac:dyDescent="0.25">
      <c r="C98" s="12"/>
      <c r="D98" s="13"/>
      <c r="E98" s="13"/>
      <c r="F98" s="13"/>
      <c r="G98" s="13"/>
      <c r="H98" s="13"/>
      <c r="I98" s="13"/>
      <c r="J98" s="13"/>
      <c r="K98" s="13"/>
      <c r="L98" s="13"/>
      <c r="M98" s="13"/>
      <c r="N98" s="13"/>
      <c r="O98" s="13"/>
      <c r="P98" s="13"/>
      <c r="Q98" s="13"/>
      <c r="R98" s="13"/>
      <c r="S98" s="206"/>
      <c r="T98" s="14"/>
      <c r="U98" s="13"/>
      <c r="V98" s="13"/>
      <c r="W98" s="13"/>
      <c r="X98" s="13"/>
      <c r="Y98" s="13"/>
      <c r="Z98" s="13"/>
      <c r="AA98" s="13"/>
      <c r="AB98" s="13"/>
      <c r="AC98" s="206"/>
      <c r="AD98" s="14"/>
      <c r="AE98" s="12"/>
      <c r="AF98" s="13"/>
      <c r="AG98" s="13"/>
      <c r="AH98" s="13"/>
      <c r="AI98" s="13"/>
      <c r="AJ98" s="13"/>
      <c r="AK98" s="15"/>
      <c r="AL98" s="113"/>
      <c r="AM98" s="14"/>
      <c r="AN98" s="113"/>
      <c r="AO98" s="14"/>
      <c r="AP98" s="105"/>
      <c r="AQ98" s="109"/>
    </row>
    <row r="99" spans="3:43" x14ac:dyDescent="0.25">
      <c r="C99" s="12"/>
      <c r="D99" s="13"/>
      <c r="E99" s="13"/>
      <c r="F99" s="13"/>
      <c r="G99" s="13"/>
      <c r="H99" s="13"/>
      <c r="I99" s="13"/>
      <c r="J99" s="13"/>
      <c r="K99" s="13"/>
      <c r="L99" s="13"/>
      <c r="M99" s="13"/>
      <c r="N99" s="13"/>
      <c r="O99" s="13"/>
      <c r="P99" s="13"/>
      <c r="Q99" s="13"/>
      <c r="R99" s="13"/>
      <c r="S99" s="206"/>
      <c r="T99" s="14"/>
      <c r="U99" s="13"/>
      <c r="V99" s="13"/>
      <c r="W99" s="13"/>
      <c r="X99" s="13"/>
      <c r="Y99" s="13"/>
      <c r="Z99" s="13"/>
      <c r="AA99" s="13"/>
      <c r="AB99" s="13"/>
      <c r="AC99" s="206"/>
      <c r="AD99" s="14"/>
      <c r="AE99" s="12"/>
      <c r="AF99" s="13"/>
      <c r="AG99" s="13"/>
      <c r="AH99" s="13"/>
      <c r="AI99" s="13"/>
      <c r="AJ99" s="13"/>
      <c r="AK99" s="15"/>
      <c r="AL99" s="113"/>
      <c r="AM99" s="14"/>
      <c r="AN99" s="113"/>
      <c r="AO99" s="14"/>
      <c r="AP99" s="105"/>
      <c r="AQ99" s="109"/>
    </row>
    <row r="100" spans="3:43" x14ac:dyDescent="0.25">
      <c r="C100" s="12"/>
      <c r="D100" s="13"/>
      <c r="E100" s="13"/>
      <c r="F100" s="13"/>
      <c r="G100" s="13"/>
      <c r="H100" s="13"/>
      <c r="I100" s="13"/>
      <c r="J100" s="13"/>
      <c r="K100" s="13"/>
      <c r="L100" s="13"/>
      <c r="M100" s="13"/>
      <c r="N100" s="13"/>
      <c r="O100" s="13"/>
      <c r="P100" s="13"/>
      <c r="Q100" s="13"/>
      <c r="R100" s="13"/>
      <c r="S100" s="206"/>
      <c r="T100" s="14"/>
      <c r="U100" s="13"/>
      <c r="V100" s="13"/>
      <c r="W100" s="13"/>
      <c r="X100" s="13"/>
      <c r="Y100" s="13"/>
      <c r="Z100" s="13"/>
      <c r="AA100" s="13"/>
      <c r="AB100" s="13"/>
      <c r="AC100" s="206"/>
      <c r="AD100" s="14"/>
      <c r="AE100" s="12"/>
      <c r="AF100" s="13"/>
      <c r="AG100" s="13"/>
      <c r="AH100" s="13"/>
      <c r="AI100" s="13"/>
      <c r="AJ100" s="13"/>
      <c r="AK100" s="15"/>
      <c r="AL100" s="113"/>
      <c r="AM100" s="14"/>
      <c r="AN100" s="113"/>
      <c r="AO100" s="14"/>
      <c r="AP100" s="105"/>
      <c r="AQ100" s="109"/>
    </row>
    <row r="101" spans="3:43" x14ac:dyDescent="0.25">
      <c r="C101" s="12"/>
      <c r="D101" s="13"/>
      <c r="E101" s="13"/>
      <c r="F101" s="13"/>
      <c r="G101" s="13"/>
      <c r="H101" s="13"/>
      <c r="I101" s="13"/>
      <c r="J101" s="13"/>
      <c r="K101" s="13"/>
      <c r="L101" s="13"/>
      <c r="M101" s="13"/>
      <c r="N101" s="13"/>
      <c r="O101" s="13"/>
      <c r="P101" s="13"/>
      <c r="Q101" s="13"/>
      <c r="R101" s="13"/>
      <c r="S101" s="206"/>
      <c r="T101" s="14"/>
      <c r="U101" s="13"/>
      <c r="V101" s="13"/>
      <c r="W101" s="13"/>
      <c r="X101" s="13"/>
      <c r="Y101" s="13"/>
      <c r="Z101" s="13"/>
      <c r="AA101" s="13"/>
      <c r="AB101" s="13"/>
      <c r="AC101" s="206"/>
      <c r="AD101" s="14"/>
      <c r="AE101" s="12"/>
      <c r="AF101" s="13"/>
      <c r="AG101" s="13"/>
      <c r="AH101" s="13"/>
      <c r="AI101" s="13"/>
      <c r="AJ101" s="13"/>
      <c r="AK101" s="15"/>
      <c r="AL101" s="113"/>
      <c r="AM101" s="14"/>
      <c r="AN101" s="113"/>
      <c r="AO101" s="14"/>
      <c r="AP101" s="105"/>
      <c r="AQ101" s="109"/>
    </row>
    <row r="102" spans="3:43" x14ac:dyDescent="0.25">
      <c r="C102" s="12"/>
      <c r="D102" s="13"/>
      <c r="E102" s="13"/>
      <c r="F102" s="13"/>
      <c r="G102" s="13"/>
      <c r="H102" s="13"/>
      <c r="I102" s="13"/>
      <c r="J102" s="13"/>
      <c r="K102" s="13"/>
      <c r="L102" s="13"/>
      <c r="M102" s="13"/>
      <c r="N102" s="13"/>
      <c r="O102" s="13"/>
      <c r="P102" s="13"/>
      <c r="Q102" s="13"/>
      <c r="R102" s="13"/>
      <c r="S102" s="206"/>
      <c r="T102" s="14"/>
      <c r="U102" s="13"/>
      <c r="V102" s="13"/>
      <c r="W102" s="13"/>
      <c r="X102" s="13"/>
      <c r="Y102" s="13"/>
      <c r="Z102" s="13"/>
      <c r="AA102" s="13"/>
      <c r="AB102" s="13"/>
      <c r="AC102" s="206"/>
      <c r="AD102" s="14"/>
      <c r="AE102" s="12"/>
      <c r="AF102" s="13"/>
      <c r="AG102" s="13"/>
      <c r="AH102" s="13"/>
      <c r="AI102" s="13"/>
      <c r="AJ102" s="13"/>
      <c r="AK102" s="15"/>
      <c r="AL102" s="113"/>
      <c r="AM102" s="14"/>
      <c r="AN102" s="113"/>
      <c r="AO102" s="14"/>
      <c r="AP102" s="105"/>
      <c r="AQ102" s="109"/>
    </row>
    <row r="103" spans="3:43" x14ac:dyDescent="0.25">
      <c r="C103" s="12"/>
      <c r="D103" s="13"/>
      <c r="E103" s="13"/>
      <c r="F103" s="13"/>
      <c r="G103" s="13"/>
      <c r="H103" s="13"/>
      <c r="I103" s="13"/>
      <c r="J103" s="13"/>
      <c r="K103" s="13"/>
      <c r="L103" s="13"/>
      <c r="M103" s="13"/>
      <c r="N103" s="13"/>
      <c r="O103" s="13"/>
      <c r="P103" s="13"/>
      <c r="Q103" s="13"/>
      <c r="R103" s="13"/>
      <c r="S103" s="206"/>
      <c r="T103" s="14"/>
      <c r="U103" s="13"/>
      <c r="V103" s="13"/>
      <c r="W103" s="13"/>
      <c r="X103" s="13"/>
      <c r="Y103" s="13"/>
      <c r="Z103" s="13"/>
      <c r="AA103" s="13"/>
      <c r="AB103" s="13"/>
      <c r="AC103" s="206"/>
      <c r="AD103" s="14"/>
      <c r="AE103" s="12"/>
      <c r="AF103" s="13"/>
      <c r="AG103" s="13"/>
      <c r="AH103" s="13"/>
      <c r="AI103" s="13"/>
      <c r="AJ103" s="13"/>
      <c r="AK103" s="15"/>
      <c r="AL103" s="113"/>
      <c r="AM103" s="14"/>
      <c r="AN103" s="113"/>
      <c r="AO103" s="14"/>
      <c r="AP103" s="105"/>
      <c r="AQ103" s="109"/>
    </row>
    <row r="104" spans="3:43" x14ac:dyDescent="0.25">
      <c r="C104" s="12"/>
      <c r="D104" s="13"/>
      <c r="E104" s="13"/>
      <c r="F104" s="13"/>
      <c r="G104" s="13"/>
      <c r="H104" s="13"/>
      <c r="I104" s="13"/>
      <c r="J104" s="13"/>
      <c r="K104" s="13"/>
      <c r="L104" s="13"/>
      <c r="M104" s="13"/>
      <c r="N104" s="13"/>
      <c r="O104" s="13"/>
      <c r="P104" s="13"/>
      <c r="Q104" s="13"/>
      <c r="R104" s="13"/>
      <c r="S104" s="206"/>
      <c r="T104" s="14"/>
      <c r="U104" s="13"/>
      <c r="V104" s="13"/>
      <c r="W104" s="13"/>
      <c r="X104" s="13"/>
      <c r="Y104" s="13"/>
      <c r="Z104" s="13"/>
      <c r="AA104" s="13"/>
      <c r="AB104" s="13"/>
      <c r="AC104" s="206"/>
      <c r="AD104" s="14"/>
      <c r="AE104" s="12"/>
      <c r="AF104" s="13"/>
      <c r="AG104" s="13"/>
      <c r="AH104" s="13"/>
      <c r="AI104" s="13"/>
      <c r="AJ104" s="13"/>
      <c r="AK104" s="15"/>
      <c r="AL104" s="113"/>
      <c r="AM104" s="14"/>
      <c r="AN104" s="113"/>
      <c r="AO104" s="14"/>
      <c r="AP104" s="105"/>
      <c r="AQ104" s="109"/>
    </row>
    <row r="105" spans="3:43" x14ac:dyDescent="0.25">
      <c r="C105" s="12"/>
      <c r="D105" s="13"/>
      <c r="E105" s="13"/>
      <c r="F105" s="13"/>
      <c r="G105" s="13"/>
      <c r="H105" s="13"/>
      <c r="I105" s="13"/>
      <c r="J105" s="13"/>
      <c r="K105" s="13"/>
      <c r="L105" s="13"/>
      <c r="M105" s="13"/>
      <c r="N105" s="13"/>
      <c r="O105" s="13"/>
      <c r="P105" s="13"/>
      <c r="Q105" s="13"/>
      <c r="R105" s="13"/>
      <c r="S105" s="206"/>
      <c r="T105" s="14"/>
      <c r="U105" s="13"/>
      <c r="V105" s="13"/>
      <c r="W105" s="13"/>
      <c r="X105" s="13"/>
      <c r="Y105" s="13"/>
      <c r="Z105" s="13"/>
      <c r="AA105" s="13"/>
      <c r="AB105" s="13"/>
      <c r="AC105" s="206"/>
      <c r="AD105" s="14"/>
      <c r="AE105" s="12"/>
      <c r="AF105" s="13"/>
      <c r="AG105" s="13"/>
      <c r="AH105" s="13"/>
      <c r="AI105" s="13"/>
      <c r="AJ105" s="13"/>
      <c r="AK105" s="15"/>
      <c r="AL105" s="113"/>
      <c r="AM105" s="14"/>
      <c r="AN105" s="113"/>
      <c r="AO105" s="14"/>
      <c r="AP105" s="105"/>
      <c r="AQ105" s="109"/>
    </row>
    <row r="106" spans="3:43" x14ac:dyDescent="0.25">
      <c r="C106" s="12"/>
      <c r="D106" s="13"/>
      <c r="E106" s="13"/>
      <c r="F106" s="13"/>
      <c r="G106" s="13"/>
      <c r="H106" s="13"/>
      <c r="I106" s="13"/>
      <c r="J106" s="13"/>
      <c r="K106" s="13"/>
      <c r="L106" s="13"/>
      <c r="M106" s="13"/>
      <c r="N106" s="13"/>
      <c r="O106" s="13"/>
      <c r="P106" s="13"/>
      <c r="Q106" s="13"/>
      <c r="R106" s="13"/>
      <c r="S106" s="206"/>
      <c r="T106" s="14"/>
      <c r="U106" s="13"/>
      <c r="V106" s="13"/>
      <c r="W106" s="13"/>
      <c r="X106" s="13"/>
      <c r="Y106" s="13"/>
      <c r="Z106" s="13"/>
      <c r="AA106" s="13"/>
      <c r="AB106" s="13"/>
      <c r="AC106" s="206"/>
      <c r="AD106" s="14"/>
      <c r="AE106" s="12"/>
      <c r="AF106" s="13"/>
      <c r="AG106" s="13"/>
      <c r="AH106" s="13"/>
      <c r="AI106" s="13"/>
      <c r="AJ106" s="13"/>
      <c r="AK106" s="15"/>
      <c r="AL106" s="113"/>
      <c r="AM106" s="14"/>
      <c r="AN106" s="113"/>
      <c r="AO106" s="14"/>
      <c r="AP106" s="105"/>
      <c r="AQ106" s="109"/>
    </row>
    <row r="107" spans="3:43" x14ac:dyDescent="0.25">
      <c r="C107" s="12"/>
      <c r="D107" s="13"/>
      <c r="E107" s="13"/>
      <c r="F107" s="13"/>
      <c r="G107" s="13"/>
      <c r="H107" s="13"/>
      <c r="I107" s="13"/>
      <c r="J107" s="13"/>
      <c r="K107" s="13"/>
      <c r="L107" s="13"/>
      <c r="M107" s="13"/>
      <c r="N107" s="13"/>
      <c r="O107" s="13"/>
      <c r="P107" s="13"/>
      <c r="Q107" s="13"/>
      <c r="R107" s="13"/>
      <c r="S107" s="206"/>
      <c r="T107" s="14"/>
      <c r="U107" s="13"/>
      <c r="V107" s="13"/>
      <c r="W107" s="13"/>
      <c r="X107" s="13"/>
      <c r="Y107" s="13"/>
      <c r="Z107" s="13"/>
      <c r="AA107" s="13"/>
      <c r="AB107" s="13"/>
      <c r="AC107" s="206"/>
      <c r="AD107" s="14"/>
      <c r="AE107" s="12"/>
      <c r="AF107" s="13"/>
      <c r="AG107" s="13"/>
      <c r="AH107" s="13"/>
      <c r="AI107" s="13"/>
      <c r="AJ107" s="13"/>
      <c r="AK107" s="15"/>
      <c r="AL107" s="113"/>
      <c r="AM107" s="14"/>
      <c r="AN107" s="113"/>
      <c r="AO107" s="14"/>
      <c r="AP107" s="105"/>
      <c r="AQ107" s="109"/>
    </row>
    <row r="108" spans="3:43" x14ac:dyDescent="0.25">
      <c r="C108" s="12"/>
      <c r="D108" s="13"/>
      <c r="E108" s="13"/>
      <c r="F108" s="13"/>
      <c r="G108" s="13"/>
      <c r="H108" s="13"/>
      <c r="I108" s="13"/>
      <c r="J108" s="13"/>
      <c r="K108" s="13"/>
      <c r="L108" s="13"/>
      <c r="M108" s="13"/>
      <c r="N108" s="13"/>
      <c r="O108" s="13"/>
      <c r="P108" s="13"/>
      <c r="Q108" s="13"/>
      <c r="R108" s="13"/>
      <c r="S108" s="206"/>
      <c r="T108" s="14"/>
      <c r="U108" s="13"/>
      <c r="V108" s="13"/>
      <c r="W108" s="13"/>
      <c r="X108" s="13"/>
      <c r="Y108" s="13"/>
      <c r="Z108" s="13"/>
      <c r="AA108" s="13"/>
      <c r="AB108" s="13"/>
      <c r="AC108" s="206"/>
      <c r="AD108" s="14"/>
      <c r="AE108" s="12"/>
      <c r="AF108" s="13"/>
      <c r="AG108" s="13"/>
      <c r="AH108" s="13"/>
      <c r="AI108" s="13"/>
      <c r="AJ108" s="13"/>
      <c r="AK108" s="15"/>
      <c r="AL108" s="113"/>
      <c r="AM108" s="14"/>
      <c r="AN108" s="113"/>
      <c r="AO108" s="14"/>
      <c r="AP108" s="105"/>
      <c r="AQ108" s="109"/>
    </row>
    <row r="109" spans="3:43" x14ac:dyDescent="0.25">
      <c r="C109" s="12"/>
      <c r="D109" s="13"/>
      <c r="E109" s="13"/>
      <c r="F109" s="13"/>
      <c r="G109" s="13"/>
      <c r="H109" s="13"/>
      <c r="I109" s="13"/>
      <c r="J109" s="13"/>
      <c r="K109" s="13"/>
      <c r="L109" s="13"/>
      <c r="M109" s="13"/>
      <c r="N109" s="13"/>
      <c r="O109" s="13"/>
      <c r="P109" s="13"/>
      <c r="Q109" s="13"/>
      <c r="R109" s="13"/>
      <c r="S109" s="206"/>
      <c r="T109" s="14"/>
      <c r="U109" s="13"/>
      <c r="V109" s="13"/>
      <c r="W109" s="13"/>
      <c r="X109" s="13"/>
      <c r="Y109" s="13"/>
      <c r="Z109" s="13"/>
      <c r="AA109" s="13"/>
      <c r="AB109" s="13"/>
      <c r="AC109" s="206"/>
      <c r="AD109" s="14"/>
      <c r="AE109" s="12"/>
      <c r="AF109" s="13"/>
      <c r="AG109" s="13"/>
      <c r="AH109" s="13"/>
      <c r="AI109" s="13"/>
      <c r="AJ109" s="13"/>
      <c r="AK109" s="15"/>
      <c r="AL109" s="113"/>
      <c r="AM109" s="14"/>
      <c r="AN109" s="113"/>
      <c r="AO109" s="14"/>
      <c r="AP109" s="105"/>
      <c r="AQ109" s="109"/>
    </row>
    <row r="110" spans="3:43" x14ac:dyDescent="0.25">
      <c r="C110" s="12"/>
      <c r="D110" s="13"/>
      <c r="E110" s="13"/>
      <c r="F110" s="13"/>
      <c r="G110" s="13"/>
      <c r="H110" s="13"/>
      <c r="I110" s="13"/>
      <c r="J110" s="13"/>
      <c r="K110" s="13"/>
      <c r="L110" s="13"/>
      <c r="M110" s="13"/>
      <c r="N110" s="13"/>
      <c r="O110" s="13"/>
      <c r="P110" s="13"/>
      <c r="Q110" s="13"/>
      <c r="R110" s="13"/>
      <c r="S110" s="206"/>
      <c r="T110" s="14"/>
      <c r="U110" s="13"/>
      <c r="V110" s="13"/>
      <c r="W110" s="13"/>
      <c r="X110" s="13"/>
      <c r="Y110" s="13"/>
      <c r="Z110" s="13"/>
      <c r="AA110" s="13"/>
      <c r="AB110" s="13"/>
      <c r="AC110" s="206"/>
      <c r="AD110" s="14"/>
      <c r="AE110" s="12"/>
      <c r="AF110" s="13"/>
      <c r="AG110" s="13"/>
      <c r="AH110" s="13"/>
      <c r="AI110" s="13"/>
      <c r="AJ110" s="13"/>
      <c r="AK110" s="15"/>
      <c r="AL110" s="113"/>
      <c r="AM110" s="14"/>
      <c r="AN110" s="113"/>
      <c r="AO110" s="14"/>
      <c r="AP110" s="105"/>
      <c r="AQ110" s="109"/>
    </row>
    <row r="111" spans="3:43" x14ac:dyDescent="0.25">
      <c r="C111" s="12"/>
      <c r="D111" s="13"/>
      <c r="E111" s="13"/>
      <c r="F111" s="13"/>
      <c r="G111" s="13"/>
      <c r="H111" s="13"/>
      <c r="I111" s="13"/>
      <c r="J111" s="13"/>
      <c r="K111" s="13"/>
      <c r="L111" s="13"/>
      <c r="M111" s="13"/>
      <c r="N111" s="13"/>
      <c r="O111" s="13"/>
      <c r="P111" s="13"/>
      <c r="Q111" s="13"/>
      <c r="R111" s="13"/>
      <c r="S111" s="206"/>
      <c r="T111" s="14"/>
      <c r="U111" s="13"/>
      <c r="V111" s="13"/>
      <c r="W111" s="13"/>
      <c r="X111" s="13"/>
      <c r="Y111" s="13"/>
      <c r="Z111" s="13"/>
      <c r="AA111" s="13"/>
      <c r="AB111" s="13"/>
      <c r="AC111" s="206"/>
      <c r="AD111" s="14"/>
      <c r="AE111" s="12"/>
      <c r="AF111" s="13"/>
      <c r="AG111" s="13"/>
      <c r="AH111" s="13"/>
      <c r="AI111" s="13"/>
      <c r="AJ111" s="13"/>
      <c r="AK111" s="15"/>
      <c r="AL111" s="113"/>
      <c r="AM111" s="14"/>
      <c r="AN111" s="113"/>
      <c r="AO111" s="14"/>
      <c r="AP111" s="105"/>
      <c r="AQ111" s="109"/>
    </row>
    <row r="112" spans="3:43" x14ac:dyDescent="0.25">
      <c r="C112" s="12"/>
      <c r="D112" s="13"/>
      <c r="E112" s="13"/>
      <c r="F112" s="13"/>
      <c r="G112" s="13"/>
      <c r="H112" s="13"/>
      <c r="I112" s="13"/>
      <c r="J112" s="13"/>
      <c r="K112" s="13"/>
      <c r="L112" s="13"/>
      <c r="M112" s="13"/>
      <c r="N112" s="13"/>
      <c r="O112" s="13"/>
      <c r="P112" s="13"/>
      <c r="Q112" s="13"/>
      <c r="R112" s="13"/>
      <c r="S112" s="206"/>
      <c r="T112" s="14"/>
      <c r="U112" s="13"/>
      <c r="V112" s="13"/>
      <c r="W112" s="13"/>
      <c r="X112" s="13"/>
      <c r="Y112" s="13"/>
      <c r="Z112" s="13"/>
      <c r="AA112" s="13"/>
      <c r="AB112" s="13"/>
      <c r="AC112" s="206"/>
      <c r="AD112" s="14"/>
      <c r="AE112" s="12"/>
      <c r="AF112" s="13"/>
      <c r="AG112" s="13"/>
      <c r="AH112" s="13"/>
      <c r="AI112" s="13"/>
      <c r="AJ112" s="13"/>
      <c r="AK112" s="15"/>
      <c r="AL112" s="113"/>
      <c r="AM112" s="14"/>
      <c r="AN112" s="113"/>
      <c r="AO112" s="14"/>
      <c r="AP112" s="105"/>
      <c r="AQ112" s="109"/>
    </row>
    <row r="113" spans="3:43" x14ac:dyDescent="0.25">
      <c r="C113" s="12"/>
      <c r="D113" s="13"/>
      <c r="E113" s="13"/>
      <c r="F113" s="13"/>
      <c r="G113" s="13"/>
      <c r="H113" s="13"/>
      <c r="I113" s="13"/>
      <c r="J113" s="13"/>
      <c r="K113" s="13"/>
      <c r="L113" s="13"/>
      <c r="M113" s="13"/>
      <c r="N113" s="13"/>
      <c r="O113" s="13"/>
      <c r="P113" s="13"/>
      <c r="Q113" s="13"/>
      <c r="R113" s="13"/>
      <c r="S113" s="206"/>
      <c r="T113" s="14"/>
      <c r="U113" s="13"/>
      <c r="V113" s="13"/>
      <c r="W113" s="13"/>
      <c r="X113" s="13"/>
      <c r="Y113" s="13"/>
      <c r="Z113" s="13"/>
      <c r="AA113" s="13"/>
      <c r="AB113" s="13"/>
      <c r="AC113" s="206"/>
      <c r="AD113" s="14"/>
      <c r="AE113" s="12"/>
      <c r="AF113" s="13"/>
      <c r="AG113" s="13"/>
      <c r="AH113" s="13"/>
      <c r="AI113" s="13"/>
      <c r="AJ113" s="13"/>
      <c r="AK113" s="15"/>
      <c r="AL113" s="113"/>
      <c r="AM113" s="14"/>
      <c r="AN113" s="113"/>
      <c r="AO113" s="14"/>
      <c r="AP113" s="105"/>
      <c r="AQ113" s="109"/>
    </row>
    <row r="114" spans="3:43" x14ac:dyDescent="0.25">
      <c r="C114" s="12"/>
      <c r="D114" s="13"/>
      <c r="E114" s="13"/>
      <c r="F114" s="13"/>
      <c r="G114" s="13"/>
      <c r="H114" s="13"/>
      <c r="I114" s="13"/>
      <c r="J114" s="13"/>
      <c r="K114" s="13"/>
      <c r="L114" s="13"/>
      <c r="M114" s="13"/>
      <c r="N114" s="13"/>
      <c r="O114" s="13"/>
      <c r="P114" s="13"/>
      <c r="Q114" s="13"/>
      <c r="R114" s="13"/>
      <c r="S114" s="206"/>
      <c r="T114" s="14"/>
      <c r="U114" s="13"/>
      <c r="V114" s="13"/>
      <c r="W114" s="13"/>
      <c r="X114" s="13"/>
      <c r="Y114" s="13"/>
      <c r="Z114" s="13"/>
      <c r="AA114" s="13"/>
      <c r="AB114" s="13"/>
      <c r="AC114" s="206"/>
      <c r="AD114" s="14"/>
      <c r="AE114" s="12"/>
      <c r="AF114" s="13"/>
      <c r="AG114" s="13"/>
      <c r="AH114" s="13"/>
      <c r="AI114" s="13"/>
      <c r="AJ114" s="13"/>
      <c r="AK114" s="15"/>
      <c r="AL114" s="113"/>
      <c r="AM114" s="14"/>
      <c r="AN114" s="113"/>
      <c r="AO114" s="14"/>
      <c r="AP114" s="105"/>
      <c r="AQ114" s="109"/>
    </row>
    <row r="115" spans="3:43" x14ac:dyDescent="0.25">
      <c r="C115" s="12"/>
      <c r="D115" s="13"/>
      <c r="E115" s="13"/>
      <c r="F115" s="13"/>
      <c r="G115" s="13"/>
      <c r="H115" s="13"/>
      <c r="I115" s="13"/>
      <c r="J115" s="13"/>
      <c r="K115" s="13"/>
      <c r="L115" s="13"/>
      <c r="M115" s="13"/>
      <c r="N115" s="13"/>
      <c r="O115" s="13"/>
      <c r="P115" s="13"/>
      <c r="Q115" s="13"/>
      <c r="R115" s="13"/>
      <c r="S115" s="206"/>
      <c r="T115" s="14"/>
      <c r="U115" s="13"/>
      <c r="V115" s="13"/>
      <c r="W115" s="13"/>
      <c r="X115" s="13"/>
      <c r="Y115" s="13"/>
      <c r="Z115" s="13"/>
      <c r="AA115" s="13"/>
      <c r="AB115" s="13"/>
      <c r="AC115" s="206"/>
      <c r="AD115" s="14"/>
      <c r="AE115" s="12"/>
      <c r="AF115" s="13"/>
      <c r="AG115" s="13"/>
      <c r="AH115" s="13"/>
      <c r="AI115" s="13"/>
      <c r="AJ115" s="13"/>
      <c r="AK115" s="15"/>
      <c r="AL115" s="113"/>
      <c r="AM115" s="14"/>
      <c r="AN115" s="113"/>
      <c r="AO115" s="14"/>
      <c r="AP115" s="105"/>
      <c r="AQ115" s="109"/>
    </row>
    <row r="116" spans="3:43" x14ac:dyDescent="0.25">
      <c r="C116" s="12"/>
      <c r="D116" s="13"/>
      <c r="E116" s="13"/>
      <c r="F116" s="13"/>
      <c r="G116" s="13"/>
      <c r="H116" s="13"/>
      <c r="I116" s="13"/>
      <c r="J116" s="13"/>
      <c r="K116" s="13"/>
      <c r="L116" s="13"/>
      <c r="M116" s="13"/>
      <c r="N116" s="13"/>
      <c r="O116" s="13"/>
      <c r="P116" s="13"/>
      <c r="Q116" s="13"/>
      <c r="R116" s="13"/>
      <c r="S116" s="206"/>
      <c r="T116" s="14"/>
      <c r="U116" s="13"/>
      <c r="V116" s="13"/>
      <c r="W116" s="13"/>
      <c r="X116" s="13"/>
      <c r="Y116" s="13"/>
      <c r="Z116" s="13"/>
      <c r="AA116" s="13"/>
      <c r="AB116" s="13"/>
      <c r="AC116" s="206"/>
      <c r="AD116" s="14"/>
      <c r="AE116" s="12"/>
      <c r="AF116" s="13"/>
      <c r="AG116" s="13"/>
      <c r="AH116" s="13"/>
      <c r="AI116" s="13"/>
      <c r="AJ116" s="13"/>
      <c r="AK116" s="15"/>
      <c r="AL116" s="113"/>
      <c r="AM116" s="14"/>
      <c r="AN116" s="113"/>
      <c r="AO116" s="14"/>
      <c r="AP116" s="105"/>
      <c r="AQ116" s="109"/>
    </row>
    <row r="117" spans="3:43" x14ac:dyDescent="0.25">
      <c r="AL117" s="113"/>
      <c r="AM117" s="14"/>
      <c r="AN117" s="113"/>
      <c r="AO117" s="14"/>
      <c r="AP117" s="105"/>
      <c r="AQ117" s="109"/>
    </row>
    <row r="118" spans="3:43" x14ac:dyDescent="0.25">
      <c r="AL118" s="113"/>
      <c r="AM118" s="14"/>
      <c r="AN118" s="113"/>
      <c r="AO118" s="14"/>
      <c r="AP118" s="105"/>
      <c r="AQ118" s="109"/>
    </row>
    <row r="119" spans="3:43" x14ac:dyDescent="0.25">
      <c r="AL119" s="113"/>
      <c r="AM119" s="14"/>
      <c r="AN119" s="113"/>
      <c r="AO119" s="14"/>
      <c r="AP119" s="105"/>
      <c r="AQ119" s="109"/>
    </row>
    <row r="120" spans="3:43" x14ac:dyDescent="0.25">
      <c r="AL120" s="113"/>
      <c r="AM120" s="14"/>
      <c r="AN120" s="113"/>
      <c r="AO120" s="14"/>
      <c r="AP120" s="105"/>
      <c r="AQ120" s="109"/>
    </row>
    <row r="121" spans="3:43" x14ac:dyDescent="0.25">
      <c r="AL121" s="113"/>
      <c r="AM121" s="14"/>
      <c r="AN121" s="113"/>
      <c r="AO121" s="14"/>
      <c r="AP121" s="105"/>
      <c r="AQ121" s="109"/>
    </row>
    <row r="122" spans="3:43" x14ac:dyDescent="0.25">
      <c r="AL122" s="113"/>
      <c r="AM122" s="14"/>
      <c r="AN122" s="113"/>
      <c r="AO122" s="14"/>
      <c r="AP122" s="105"/>
      <c r="AQ122" s="109"/>
    </row>
    <row r="123" spans="3:43" x14ac:dyDescent="0.25">
      <c r="AL123" s="113"/>
      <c r="AM123" s="14"/>
      <c r="AN123" s="113"/>
      <c r="AO123" s="14"/>
      <c r="AP123" s="105"/>
      <c r="AQ123" s="109"/>
    </row>
    <row r="124" spans="3:43" x14ac:dyDescent="0.25">
      <c r="AL124" s="113"/>
      <c r="AM124" s="14"/>
      <c r="AN124" s="113"/>
      <c r="AO124" s="14"/>
      <c r="AP124" s="105"/>
      <c r="AQ124" s="109"/>
    </row>
    <row r="125" spans="3:43" x14ac:dyDescent="0.25">
      <c r="AL125" s="113"/>
      <c r="AM125" s="14"/>
      <c r="AN125" s="113"/>
      <c r="AO125" s="14"/>
      <c r="AP125" s="105"/>
      <c r="AQ125" s="109"/>
    </row>
    <row r="126" spans="3:43" x14ac:dyDescent="0.25">
      <c r="AL126" s="113"/>
      <c r="AM126" s="14"/>
      <c r="AN126" s="113"/>
      <c r="AO126" s="14"/>
      <c r="AP126" s="105"/>
      <c r="AQ126" s="109"/>
    </row>
    <row r="127" spans="3:43" x14ac:dyDescent="0.25">
      <c r="AL127" s="113"/>
      <c r="AM127" s="14"/>
      <c r="AN127" s="113"/>
      <c r="AO127" s="14"/>
      <c r="AP127" s="105"/>
      <c r="AQ127" s="109"/>
    </row>
    <row r="128" spans="3:43" x14ac:dyDescent="0.25">
      <c r="AL128" s="113"/>
      <c r="AM128" s="14"/>
      <c r="AN128" s="113"/>
      <c r="AO128" s="14"/>
      <c r="AP128" s="105"/>
      <c r="AQ128" s="109"/>
    </row>
    <row r="129" spans="38:43" x14ac:dyDescent="0.25">
      <c r="AL129" s="113"/>
      <c r="AM129" s="14"/>
      <c r="AN129" s="113"/>
      <c r="AO129" s="14"/>
      <c r="AP129" s="105"/>
      <c r="AQ129" s="109"/>
    </row>
    <row r="130" spans="38:43" x14ac:dyDescent="0.25">
      <c r="AL130" s="111"/>
      <c r="AM130" s="112"/>
      <c r="AN130" s="123"/>
      <c r="AO130" s="124"/>
      <c r="AP130" s="110"/>
      <c r="AQ130" s="112"/>
    </row>
    <row r="131" spans="38:43" x14ac:dyDescent="0.25">
      <c r="AN131" s="125"/>
      <c r="AO131" s="126"/>
    </row>
    <row r="132" spans="38:43" x14ac:dyDescent="0.25">
      <c r="AN132" s="125"/>
      <c r="AO132" s="126"/>
    </row>
    <row r="133" spans="38:43" x14ac:dyDescent="0.25">
      <c r="AN133" s="125"/>
      <c r="AO133" s="126"/>
    </row>
    <row r="134" spans="38:43" x14ac:dyDescent="0.25">
      <c r="AN134" s="125"/>
      <c r="AO134" s="126"/>
    </row>
    <row r="135" spans="38:43" x14ac:dyDescent="0.25">
      <c r="AN135" s="125"/>
      <c r="AO135" s="126"/>
    </row>
    <row r="136" spans="38:43" x14ac:dyDescent="0.25">
      <c r="AN136" s="125"/>
      <c r="AO136" s="126"/>
    </row>
    <row r="137" spans="38:43" x14ac:dyDescent="0.25">
      <c r="AN137" s="125"/>
      <c r="AO137" s="126"/>
    </row>
    <row r="138" spans="38:43" x14ac:dyDescent="0.25">
      <c r="AN138" s="125"/>
      <c r="AO138" s="126"/>
    </row>
    <row r="139" spans="38:43" x14ac:dyDescent="0.25">
      <c r="AN139" s="125"/>
      <c r="AO139" s="126"/>
    </row>
    <row r="140" spans="38:43" x14ac:dyDescent="0.25">
      <c r="AN140" s="125"/>
      <c r="AO140" s="126"/>
    </row>
    <row r="141" spans="38:43" x14ac:dyDescent="0.25">
      <c r="AN141" s="125"/>
      <c r="AO141" s="126"/>
    </row>
    <row r="142" spans="38:43" x14ac:dyDescent="0.25">
      <c r="AN142" s="125"/>
      <c r="AO142" s="126"/>
    </row>
    <row r="143" spans="38:43" x14ac:dyDescent="0.25">
      <c r="AN143" s="125"/>
      <c r="AO143" s="126"/>
    </row>
    <row r="144" spans="38:43" x14ac:dyDescent="0.25">
      <c r="AN144" s="125"/>
      <c r="AO144" s="126"/>
    </row>
    <row r="145" spans="40:41" x14ac:dyDescent="0.25">
      <c r="AN145" s="125"/>
      <c r="AO145" s="126"/>
    </row>
    <row r="146" spans="40:41" x14ac:dyDescent="0.25">
      <c r="AN146" s="125"/>
      <c r="AO146" s="126"/>
    </row>
    <row r="147" spans="40:41" x14ac:dyDescent="0.25">
      <c r="AN147" s="125"/>
      <c r="AO147" s="126"/>
    </row>
    <row r="148" spans="40:41" x14ac:dyDescent="0.25">
      <c r="AN148" s="125"/>
      <c r="AO148" s="126"/>
    </row>
    <row r="149" spans="40:41" x14ac:dyDescent="0.25">
      <c r="AN149" s="125"/>
      <c r="AO149" s="126"/>
    </row>
    <row r="150" spans="40:41" x14ac:dyDescent="0.25">
      <c r="AN150" s="125"/>
      <c r="AO150" s="126"/>
    </row>
    <row r="151" spans="40:41" x14ac:dyDescent="0.25">
      <c r="AN151" s="125"/>
      <c r="AO151" s="126"/>
    </row>
    <row r="152" spans="40:41" x14ac:dyDescent="0.25">
      <c r="AN152" s="125"/>
      <c r="AO152" s="126"/>
    </row>
    <row r="153" spans="40:41" x14ac:dyDescent="0.25">
      <c r="AN153" s="125"/>
      <c r="AO153" s="126"/>
    </row>
    <row r="154" spans="40:41" x14ac:dyDescent="0.25">
      <c r="AN154" s="125"/>
      <c r="AO154" s="126"/>
    </row>
    <row r="155" spans="40:41" x14ac:dyDescent="0.25">
      <c r="AN155" s="125"/>
      <c r="AO155" s="126"/>
    </row>
    <row r="156" spans="40:41" x14ac:dyDescent="0.25">
      <c r="AN156" s="125"/>
      <c r="AO156" s="126"/>
    </row>
    <row r="157" spans="40:41" x14ac:dyDescent="0.25">
      <c r="AN157" s="125"/>
      <c r="AO157" s="126"/>
    </row>
    <row r="158" spans="40:41" x14ac:dyDescent="0.25">
      <c r="AN158" s="125"/>
      <c r="AO158" s="126"/>
    </row>
    <row r="159" spans="40:41" x14ac:dyDescent="0.25">
      <c r="AN159" s="125"/>
      <c r="AO159" s="126"/>
    </row>
    <row r="160" spans="40:41" x14ac:dyDescent="0.25">
      <c r="AN160" s="125"/>
      <c r="AO160" s="126"/>
    </row>
    <row r="161" spans="40:41" x14ac:dyDescent="0.25">
      <c r="AN161" s="125"/>
      <c r="AO161" s="126"/>
    </row>
    <row r="162" spans="40:41" x14ac:dyDescent="0.25">
      <c r="AN162" s="125"/>
      <c r="AO162" s="126"/>
    </row>
    <row r="163" spans="40:41" x14ac:dyDescent="0.25">
      <c r="AN163" s="125"/>
      <c r="AO163" s="126"/>
    </row>
    <row r="164" spans="40:41" x14ac:dyDescent="0.25">
      <c r="AN164" s="125"/>
      <c r="AO164" s="126"/>
    </row>
    <row r="165" spans="40:41" x14ac:dyDescent="0.25">
      <c r="AN165" s="125"/>
      <c r="AO165" s="126"/>
    </row>
    <row r="166" spans="40:41" x14ac:dyDescent="0.25">
      <c r="AN166" s="125"/>
      <c r="AO166" s="126"/>
    </row>
    <row r="167" spans="40:41" x14ac:dyDescent="0.25">
      <c r="AN167" s="125"/>
      <c r="AO167" s="126"/>
    </row>
    <row r="168" spans="40:41" x14ac:dyDescent="0.25">
      <c r="AN168" s="125"/>
      <c r="AO168" s="126"/>
    </row>
    <row r="169" spans="40:41" x14ac:dyDescent="0.25">
      <c r="AN169" s="125"/>
      <c r="AO169" s="126"/>
    </row>
    <row r="170" spans="40:41" x14ac:dyDescent="0.25">
      <c r="AN170" s="125"/>
      <c r="AO170" s="126"/>
    </row>
    <row r="171" spans="40:41" x14ac:dyDescent="0.25">
      <c r="AN171" s="125"/>
      <c r="AO171" s="126"/>
    </row>
    <row r="172" spans="40:41" x14ac:dyDescent="0.25">
      <c r="AN172" s="125"/>
      <c r="AO172" s="126"/>
    </row>
    <row r="173" spans="40:41" x14ac:dyDescent="0.25">
      <c r="AN173" s="125"/>
      <c r="AO173" s="126"/>
    </row>
    <row r="174" spans="40:41" x14ac:dyDescent="0.25">
      <c r="AN174" s="125"/>
      <c r="AO174" s="126"/>
    </row>
    <row r="175" spans="40:41" x14ac:dyDescent="0.25">
      <c r="AN175" s="125"/>
      <c r="AO175" s="126"/>
    </row>
    <row r="176" spans="40:41" x14ac:dyDescent="0.25">
      <c r="AN176" s="125"/>
      <c r="AO176" s="126"/>
    </row>
    <row r="177" spans="40:41" x14ac:dyDescent="0.25">
      <c r="AN177" s="125"/>
      <c r="AO177" s="126"/>
    </row>
    <row r="178" spans="40:41" x14ac:dyDescent="0.25">
      <c r="AN178" s="125"/>
      <c r="AO178" s="126"/>
    </row>
    <row r="179" spans="40:41" x14ac:dyDescent="0.25">
      <c r="AN179" s="125"/>
      <c r="AO179" s="126"/>
    </row>
    <row r="180" spans="40:41" x14ac:dyDescent="0.25">
      <c r="AN180" s="125"/>
      <c r="AO180" s="126"/>
    </row>
    <row r="181" spans="40:41" x14ac:dyDescent="0.25">
      <c r="AN181" s="125"/>
      <c r="AO181" s="126"/>
    </row>
    <row r="182" spans="40:41" x14ac:dyDescent="0.25">
      <c r="AN182" s="125"/>
      <c r="AO182" s="126"/>
    </row>
    <row r="183" spans="40:41" x14ac:dyDescent="0.25">
      <c r="AN183" s="125"/>
      <c r="AO183" s="126"/>
    </row>
    <row r="184" spans="40:41" x14ac:dyDescent="0.25">
      <c r="AN184" s="125"/>
      <c r="AO184" s="126"/>
    </row>
    <row r="185" spans="40:41" x14ac:dyDescent="0.25">
      <c r="AN185" s="125"/>
      <c r="AO185" s="126"/>
    </row>
    <row r="186" spans="40:41" x14ac:dyDescent="0.25">
      <c r="AN186" s="125"/>
      <c r="AO186" s="126"/>
    </row>
  </sheetData>
  <mergeCells count="7">
    <mergeCell ref="AL1:AO1"/>
    <mergeCell ref="C1:G1"/>
    <mergeCell ref="H1:K1"/>
    <mergeCell ref="L1:T1"/>
    <mergeCell ref="U1:V1"/>
    <mergeCell ref="AE1:AK1"/>
    <mergeCell ref="W1:AD1"/>
  </mergeCells>
  <hyperlinks>
    <hyperlink ref="A1" location="Contents!A1" display="CONTENTS"/>
    <hyperlink ref="B4" r:id="rId1"/>
    <hyperlink ref="B5" r:id="rId2"/>
    <hyperlink ref="B8" r:id="rId3"/>
    <hyperlink ref="A2" r:id="rId4"/>
    <hyperlink ref="B9" r:id="rId5"/>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86"/>
  <sheetViews>
    <sheetView workbookViewId="0">
      <pane xSplit="2" ySplit="2" topLeftCell="AJ3" activePane="bottomRight" state="frozen"/>
      <selection pane="topRight" activeCell="C1" sqref="C1"/>
      <selection pane="bottomLeft" activeCell="A3" sqref="A3"/>
      <selection pane="bottomRight"/>
    </sheetView>
  </sheetViews>
  <sheetFormatPr defaultRowHeight="15" x14ac:dyDescent="0.25"/>
  <cols>
    <col min="1" max="1" width="27.28515625" style="2" customWidth="1"/>
    <col min="2" max="2" width="23.85546875" style="2" customWidth="1"/>
    <col min="3" max="3" width="11.85546875" customWidth="1"/>
    <col min="4" max="4" width="10.28515625" customWidth="1"/>
    <col min="5" max="5" width="25" customWidth="1"/>
    <col min="9" max="9" width="12.28515625" customWidth="1"/>
    <col min="10" max="11" width="12.7109375" customWidth="1"/>
    <col min="12" max="12" width="11.5703125" customWidth="1"/>
    <col min="13" max="13" width="13.140625" customWidth="1"/>
    <col min="16" max="16" width="15.5703125" customWidth="1"/>
    <col min="17" max="17" width="11.85546875" customWidth="1"/>
    <col min="19" max="19" width="11.28515625" customWidth="1"/>
    <col min="20" max="20" width="28" style="2" customWidth="1"/>
    <col min="21" max="22" width="12.7109375" customWidth="1"/>
    <col min="23" max="23" width="11.5703125" customWidth="1"/>
    <col min="24" max="24" width="13.140625" customWidth="1"/>
    <col min="27" max="27" width="15.5703125" customWidth="1"/>
    <col min="28" max="28" width="11.85546875" customWidth="1"/>
    <col min="29" max="29" width="9.140625" style="53"/>
    <col min="30" max="30" width="10.85546875" style="126" customWidth="1"/>
    <col min="31" max="31" width="12.42578125" customWidth="1"/>
    <col min="33" max="33" width="11.42578125" customWidth="1"/>
    <col min="34" max="34" width="17" customWidth="1"/>
    <col min="35" max="35" width="11.42578125" customWidth="1"/>
    <col min="36" max="36" width="13.140625" customWidth="1"/>
    <col min="37" max="37" width="14.7109375" customWidth="1"/>
    <col min="38" max="38" width="10.140625" customWidth="1"/>
    <col min="39" max="39" width="8.85546875" style="2" customWidth="1"/>
    <col min="40" max="40" width="10.85546875" style="2" customWidth="1"/>
    <col min="41" max="41" width="10" style="2" customWidth="1"/>
    <col min="42" max="42" width="14" style="102" customWidth="1"/>
    <col min="43" max="43" width="15.7109375" style="2" customWidth="1"/>
    <col min="44" max="44" width="16" customWidth="1"/>
  </cols>
  <sheetData>
    <row r="1" spans="1:43" s="1" customFormat="1" ht="20.25" thickBot="1" x14ac:dyDescent="0.35">
      <c r="A1" s="39" t="s">
        <v>0</v>
      </c>
      <c r="B1" s="67" t="s">
        <v>101</v>
      </c>
      <c r="C1" s="664" t="s">
        <v>2</v>
      </c>
      <c r="D1" s="664"/>
      <c r="E1" s="664"/>
      <c r="F1" s="664"/>
      <c r="G1" s="665"/>
      <c r="H1" s="666" t="s">
        <v>3</v>
      </c>
      <c r="I1" s="664"/>
      <c r="J1" s="664"/>
      <c r="K1" s="665"/>
      <c r="L1" s="662" t="s">
        <v>4</v>
      </c>
      <c r="M1" s="663"/>
      <c r="N1" s="663"/>
      <c r="O1" s="663"/>
      <c r="P1" s="663"/>
      <c r="Q1" s="663"/>
      <c r="R1" s="663"/>
      <c r="S1" s="663"/>
      <c r="T1" s="680"/>
      <c r="U1" s="662" t="s">
        <v>70</v>
      </c>
      <c r="V1" s="665"/>
      <c r="W1" s="662" t="s">
        <v>68</v>
      </c>
      <c r="X1" s="663"/>
      <c r="Y1" s="663"/>
      <c r="Z1" s="663"/>
      <c r="AA1" s="663"/>
      <c r="AB1" s="663"/>
      <c r="AC1" s="663"/>
      <c r="AD1" s="680"/>
      <c r="AE1" s="663" t="s">
        <v>5</v>
      </c>
      <c r="AF1" s="663"/>
      <c r="AG1" s="663"/>
      <c r="AH1" s="663"/>
      <c r="AI1" s="663"/>
      <c r="AJ1" s="663"/>
      <c r="AK1" s="681"/>
      <c r="AL1" s="677" t="s">
        <v>71</v>
      </c>
      <c r="AM1" s="678"/>
      <c r="AN1" s="678"/>
      <c r="AO1" s="679"/>
      <c r="AP1" s="100" t="s">
        <v>103</v>
      </c>
      <c r="AQ1" s="82" t="s">
        <v>94</v>
      </c>
    </row>
    <row r="2" spans="1:43" ht="62.25" customHeight="1" thickTop="1" thickBot="1" x14ac:dyDescent="0.3">
      <c r="A2" s="271" t="s">
        <v>133</v>
      </c>
      <c r="B2" s="92"/>
      <c r="C2" s="93" t="s">
        <v>6</v>
      </c>
      <c r="D2" s="93" t="s">
        <v>7</v>
      </c>
      <c r="E2" s="94" t="s">
        <v>8</v>
      </c>
      <c r="F2" s="95" t="s">
        <v>9</v>
      </c>
      <c r="G2" s="96" t="s">
        <v>10</v>
      </c>
      <c r="H2" s="93" t="s">
        <v>11</v>
      </c>
      <c r="I2" s="93" t="s">
        <v>12</v>
      </c>
      <c r="J2" s="94" t="s">
        <v>60</v>
      </c>
      <c r="K2" s="97" t="s">
        <v>69</v>
      </c>
      <c r="L2" s="93" t="s">
        <v>13</v>
      </c>
      <c r="M2" s="93" t="s">
        <v>14</v>
      </c>
      <c r="N2" s="93" t="s">
        <v>15</v>
      </c>
      <c r="O2" s="94" t="s">
        <v>16</v>
      </c>
      <c r="P2" s="93" t="s">
        <v>17</v>
      </c>
      <c r="Q2" s="93" t="s">
        <v>18</v>
      </c>
      <c r="R2" s="93" t="s">
        <v>19</v>
      </c>
      <c r="S2" s="93" t="s">
        <v>155</v>
      </c>
      <c r="T2" s="98" t="s">
        <v>20</v>
      </c>
      <c r="U2" s="94" t="s">
        <v>60</v>
      </c>
      <c r="V2" s="97" t="s">
        <v>69</v>
      </c>
      <c r="W2" s="93" t="s">
        <v>13</v>
      </c>
      <c r="X2" s="93" t="s">
        <v>14</v>
      </c>
      <c r="Y2" s="93" t="s">
        <v>15</v>
      </c>
      <c r="Z2" s="94" t="s">
        <v>16</v>
      </c>
      <c r="AA2" s="93" t="s">
        <v>17</v>
      </c>
      <c r="AB2" s="93" t="s">
        <v>18</v>
      </c>
      <c r="AC2" s="93" t="s">
        <v>19</v>
      </c>
      <c r="AD2" s="98" t="s">
        <v>155</v>
      </c>
      <c r="AE2" s="88" t="s">
        <v>21</v>
      </c>
      <c r="AF2" s="88" t="s">
        <v>22</v>
      </c>
      <c r="AG2" s="89" t="s">
        <v>23</v>
      </c>
      <c r="AH2" s="88" t="s">
        <v>24</v>
      </c>
      <c r="AI2" s="88" t="s">
        <v>25</v>
      </c>
      <c r="AJ2" s="88" t="s">
        <v>26</v>
      </c>
      <c r="AK2" s="90" t="s">
        <v>27</v>
      </c>
      <c r="AL2" s="114" t="s">
        <v>105</v>
      </c>
      <c r="AM2" s="99" t="s">
        <v>106</v>
      </c>
      <c r="AN2" s="115" t="s">
        <v>107</v>
      </c>
      <c r="AO2" s="91" t="s">
        <v>108</v>
      </c>
      <c r="AP2" s="101" t="s">
        <v>104</v>
      </c>
      <c r="AQ2" s="91" t="s">
        <v>102</v>
      </c>
    </row>
    <row r="3" spans="1:43" ht="15.75" thickTop="1" x14ac:dyDescent="0.25">
      <c r="A3" s="2" t="str">
        <f>IF(K3=SUM(L3:S3), " ","Error")</f>
        <v xml:space="preserve"> </v>
      </c>
      <c r="B3" s="78" t="s">
        <v>28</v>
      </c>
      <c r="C3" s="3">
        <f t="shared" ref="C3:J3" si="0">SUM(C4:C5)</f>
        <v>2093</v>
      </c>
      <c r="D3" s="3">
        <f t="shared" si="0"/>
        <v>420</v>
      </c>
      <c r="E3" s="3">
        <f t="shared" si="0"/>
        <v>737</v>
      </c>
      <c r="F3" s="3">
        <f t="shared" si="0"/>
        <v>936</v>
      </c>
      <c r="G3" s="4">
        <f t="shared" si="0"/>
        <v>0</v>
      </c>
      <c r="H3" s="3">
        <f t="shared" si="0"/>
        <v>4</v>
      </c>
      <c r="I3" s="3">
        <f t="shared" si="0"/>
        <v>11</v>
      </c>
      <c r="J3" s="3">
        <f t="shared" si="0"/>
        <v>6</v>
      </c>
      <c r="K3" s="4">
        <f t="shared" ref="K3:S3" si="1">SUM(K4:K5)</f>
        <v>5</v>
      </c>
      <c r="L3" s="3">
        <f t="shared" si="1"/>
        <v>1</v>
      </c>
      <c r="M3" s="3">
        <f t="shared" si="1"/>
        <v>0</v>
      </c>
      <c r="N3" s="3">
        <f t="shared" si="1"/>
        <v>1</v>
      </c>
      <c r="O3" s="3">
        <f t="shared" si="1"/>
        <v>2</v>
      </c>
      <c r="P3" s="3">
        <f t="shared" si="1"/>
        <v>1</v>
      </c>
      <c r="Q3" s="3">
        <f t="shared" si="1"/>
        <v>0</v>
      </c>
      <c r="R3" s="3">
        <f t="shared" si="1"/>
        <v>0</v>
      </c>
      <c r="S3" s="3">
        <f t="shared" si="1"/>
        <v>0</v>
      </c>
      <c r="T3" s="4"/>
      <c r="U3" s="43">
        <f>IF(I3=0,"NA",J3/I3)</f>
        <v>0.54545454545454541</v>
      </c>
      <c r="V3" s="45">
        <f>IF(I3=0,"NA",K3/I3)</f>
        <v>0.45454545454545453</v>
      </c>
      <c r="W3" s="43">
        <f>+IF(L3=0,"NA",L3/I3)</f>
        <v>9.0909090909090912E-2</v>
      </c>
      <c r="X3" s="43">
        <f>+IF(I3=0,"NA",M3/I3)</f>
        <v>0</v>
      </c>
      <c r="Y3" s="43">
        <f>+IF(I3=0,"NA",N3/I3)</f>
        <v>9.0909090909090912E-2</v>
      </c>
      <c r="Z3" s="43">
        <f>+IF(I3=0,"NA",O3/I3)</f>
        <v>0.18181818181818182</v>
      </c>
      <c r="AA3" s="43">
        <f>+IF(I3=0,"NA",P3/I3)</f>
        <v>9.0909090909090912E-2</v>
      </c>
      <c r="AB3" s="43">
        <f>+IF(I3=0,"NA",Q3/I3)</f>
        <v>0</v>
      </c>
      <c r="AC3" s="297">
        <f>+IF(I3=0,"NA",R3/I3)</f>
        <v>0</v>
      </c>
      <c r="AD3" s="45">
        <f>+IF(I3=0,"NA",S3/I3)</f>
        <v>0</v>
      </c>
      <c r="AE3" s="146"/>
      <c r="AF3" s="85">
        <f>IF(C3=0,"NA",(H3/C3)*100000)</f>
        <v>191.11323459149546</v>
      </c>
      <c r="AG3" s="167"/>
      <c r="AH3" s="85">
        <f>IF(C3=0,"NA",(I3/C3)*100000)</f>
        <v>525.56139512661252</v>
      </c>
      <c r="AI3" s="167"/>
      <c r="AJ3" s="85">
        <f>IF(C3=0,"NA",(J3/C3)*100000)</f>
        <v>286.66985188724323</v>
      </c>
      <c r="AK3" s="166"/>
      <c r="AL3" s="119">
        <f>AM3*7</f>
        <v>0.21095890410958906</v>
      </c>
      <c r="AM3" s="120">
        <f>I3/365</f>
        <v>3.0136986301369864E-2</v>
      </c>
      <c r="AN3" s="119">
        <f>AO3*7</f>
        <v>0.11506849315068492</v>
      </c>
      <c r="AO3" s="120">
        <f>J3/365</f>
        <v>1.643835616438356E-2</v>
      </c>
      <c r="AP3" s="447">
        <f>'Vital Stats'!Q41</f>
        <v>761.07034252473352</v>
      </c>
      <c r="AQ3" s="163"/>
    </row>
    <row r="4" spans="1:43" x14ac:dyDescent="0.25">
      <c r="B4" s="145" t="s">
        <v>29</v>
      </c>
      <c r="C4" s="7">
        <f>SUM(D4:G4)</f>
        <v>1111</v>
      </c>
      <c r="D4" s="8">
        <v>210</v>
      </c>
      <c r="E4" s="8">
        <v>435</v>
      </c>
      <c r="F4" s="8">
        <v>466</v>
      </c>
      <c r="G4" s="9" t="s">
        <v>123</v>
      </c>
      <c r="H4" s="7">
        <v>1</v>
      </c>
      <c r="I4" s="8">
        <v>3</v>
      </c>
      <c r="J4" s="8">
        <v>0</v>
      </c>
      <c r="K4" s="9">
        <v>3</v>
      </c>
      <c r="L4" s="7">
        <v>1</v>
      </c>
      <c r="M4" s="8">
        <v>0</v>
      </c>
      <c r="N4" s="8">
        <v>0</v>
      </c>
      <c r="O4" s="8">
        <v>1</v>
      </c>
      <c r="P4" s="8">
        <v>1</v>
      </c>
      <c r="Q4" s="8">
        <v>0</v>
      </c>
      <c r="R4" s="8">
        <v>0</v>
      </c>
      <c r="S4" s="205">
        <v>0</v>
      </c>
      <c r="T4" s="9"/>
      <c r="U4" s="40">
        <f>IF(I4=0,"NA",J4/I4)</f>
        <v>0</v>
      </c>
      <c r="V4" s="41">
        <f>IF(I4=0,"NA",K4/I4)</f>
        <v>1</v>
      </c>
      <c r="W4" s="42">
        <f>IF(I4=0,"NA",L4/I4)</f>
        <v>0.33333333333333331</v>
      </c>
      <c r="X4" s="42">
        <f>IF(I4=0,"NA",M4/I4)</f>
        <v>0</v>
      </c>
      <c r="Y4" s="42">
        <f>IF(I4=0,"NA",N4/I4)</f>
        <v>0</v>
      </c>
      <c r="Z4" s="42">
        <f>IF(I4=0,"NA",O4/I4)</f>
        <v>0.33333333333333331</v>
      </c>
      <c r="AA4" s="42">
        <f>IF(I4=0,"NA",P4/I4)</f>
        <v>0.33333333333333331</v>
      </c>
      <c r="AB4" s="42">
        <f>IF(I4=0,"NA",Q4/I4)</f>
        <v>0</v>
      </c>
      <c r="AC4" s="298">
        <f>IF(I4=0,"NA",R4/I4)</f>
        <v>0</v>
      </c>
      <c r="AD4" s="44">
        <f>IF(I4=0,"NA",S4/I4)</f>
        <v>0</v>
      </c>
      <c r="AE4" s="147"/>
      <c r="AF4" s="8">
        <f>IF(C4=0,"NA",(H4/C4)*100000)</f>
        <v>90.009000900090001</v>
      </c>
      <c r="AG4" s="149"/>
      <c r="AH4" s="8">
        <f>IF(C4=0,"NA",(I4/C4)*100000)</f>
        <v>270.02700270027003</v>
      </c>
      <c r="AI4" s="149"/>
      <c r="AJ4" s="8">
        <f>IF(C4=0,"NA",(J4/C4)*100000)</f>
        <v>0</v>
      </c>
      <c r="AK4" s="151"/>
      <c r="AL4" s="116">
        <f>AM4*7</f>
        <v>0.11475409836065574</v>
      </c>
      <c r="AM4" s="117">
        <f>I4/_xlfn.DAYS("10 June 2016","10 December 2015")</f>
        <v>1.6393442622950821E-2</v>
      </c>
      <c r="AN4" s="116">
        <f>AO4*7</f>
        <v>0</v>
      </c>
      <c r="AO4" s="117">
        <f>J4/_xlfn.DAYS("10 June 2016","10 December 2015")</f>
        <v>0</v>
      </c>
      <c r="AP4" s="448"/>
      <c r="AQ4" s="164"/>
    </row>
    <row r="5" spans="1:43" ht="45" x14ac:dyDescent="0.25">
      <c r="B5" s="178" t="s">
        <v>30</v>
      </c>
      <c r="C5" s="7">
        <f>SUM(D5:G5)</f>
        <v>982</v>
      </c>
      <c r="D5" s="8">
        <v>210</v>
      </c>
      <c r="E5" s="8">
        <v>302</v>
      </c>
      <c r="F5" s="8">
        <v>470</v>
      </c>
      <c r="G5" s="9" t="s">
        <v>139</v>
      </c>
      <c r="H5" s="7">
        <v>3</v>
      </c>
      <c r="I5" s="8">
        <v>8</v>
      </c>
      <c r="J5" s="8">
        <v>6</v>
      </c>
      <c r="K5" s="9">
        <v>2</v>
      </c>
      <c r="L5" s="7">
        <v>0</v>
      </c>
      <c r="M5" s="8">
        <v>0</v>
      </c>
      <c r="N5" s="8">
        <v>1</v>
      </c>
      <c r="O5" s="8">
        <v>1</v>
      </c>
      <c r="P5" s="8">
        <v>0</v>
      </c>
      <c r="Q5" s="8">
        <v>0</v>
      </c>
      <c r="R5" s="8">
        <v>0</v>
      </c>
      <c r="S5" s="205">
        <v>0</v>
      </c>
      <c r="T5" s="173" t="s">
        <v>140</v>
      </c>
      <c r="U5" s="40">
        <f>IF(I5=0,"NA",J5/I5)</f>
        <v>0.75</v>
      </c>
      <c r="V5" s="41">
        <f>IF(I5=0,"NA",K5/I5)</f>
        <v>0.25</v>
      </c>
      <c r="W5" s="42">
        <f>IF(I5=0,"NA",L5/I5)</f>
        <v>0</v>
      </c>
      <c r="X5" s="42">
        <f>IF(I5=0,"NA",M5/I5)</f>
        <v>0</v>
      </c>
      <c r="Y5" s="42">
        <f>IF(I5=0,"NA",N5/I5)</f>
        <v>0.125</v>
      </c>
      <c r="Z5" s="42">
        <f>IF(I5=0,"NA",O5/I5)</f>
        <v>0.125</v>
      </c>
      <c r="AA5" s="42">
        <f>IF(I5=0,"NA",P5/I5)</f>
        <v>0</v>
      </c>
      <c r="AB5" s="42">
        <f>IF(I5=0,"NA",Q5/I5)</f>
        <v>0</v>
      </c>
      <c r="AC5" s="298">
        <f>IF(I5=0,"NA",R5/I5)</f>
        <v>0</v>
      </c>
      <c r="AD5" s="44">
        <f>IF(I5=0,"NA",S5/I5)</f>
        <v>0</v>
      </c>
      <c r="AE5" s="147"/>
      <c r="AF5" s="8">
        <f>IF(C5=0,"NA",(H5/C5)*100000)</f>
        <v>305.49898167006108</v>
      </c>
      <c r="AG5" s="149"/>
      <c r="AH5" s="8">
        <f>IF(C5=0,"NA",(I5/C5)*100000)</f>
        <v>814.66395112016289</v>
      </c>
      <c r="AI5" s="149"/>
      <c r="AJ5" s="8">
        <f>IF(C5=0,"NA",(J5/C5)*100000)</f>
        <v>610.99796334012217</v>
      </c>
      <c r="AK5" s="151"/>
      <c r="AL5" s="116">
        <f>AM5*7</f>
        <v>0.30601092896174864</v>
      </c>
      <c r="AM5" s="117">
        <f>I5/_xlfn.DAYS("10 December 2016","10 June 2016")</f>
        <v>4.3715846994535519E-2</v>
      </c>
      <c r="AN5" s="116">
        <f>AO5*7</f>
        <v>0.22950819672131148</v>
      </c>
      <c r="AO5" s="117">
        <f>J5/_xlfn.DAYS("10 December 2016","10 June 2016")</f>
        <v>3.2786885245901641E-2</v>
      </c>
      <c r="AP5" s="448"/>
      <c r="AQ5" s="164"/>
    </row>
    <row r="6" spans="1:43" x14ac:dyDescent="0.25">
      <c r="B6" s="79"/>
      <c r="C6" s="7"/>
      <c r="D6" s="8"/>
      <c r="E6" s="8"/>
      <c r="F6" s="8"/>
      <c r="G6" s="9"/>
      <c r="H6" s="7"/>
      <c r="I6" s="8"/>
      <c r="J6" s="8"/>
      <c r="K6" s="9"/>
      <c r="L6" s="7"/>
      <c r="M6" s="8"/>
      <c r="N6" s="8"/>
      <c r="O6" s="8"/>
      <c r="P6" s="8"/>
      <c r="Q6" s="8"/>
      <c r="R6" s="8"/>
      <c r="S6" s="205"/>
      <c r="T6" s="9"/>
      <c r="U6" s="40"/>
      <c r="V6" s="41"/>
      <c r="W6" s="7"/>
      <c r="X6" s="8"/>
      <c r="Y6" s="8"/>
      <c r="Z6" s="8"/>
      <c r="AA6" s="8"/>
      <c r="AB6" s="8"/>
      <c r="AC6" s="205"/>
      <c r="AD6" s="9"/>
      <c r="AE6" s="7"/>
      <c r="AF6" s="8"/>
      <c r="AG6" s="8"/>
      <c r="AH6" s="8"/>
      <c r="AI6" s="8"/>
      <c r="AJ6" s="8"/>
      <c r="AK6" s="10"/>
      <c r="AL6" s="116"/>
      <c r="AM6" s="117"/>
      <c r="AN6" s="116"/>
      <c r="AO6" s="117"/>
      <c r="AP6" s="448"/>
      <c r="AQ6" s="107"/>
    </row>
    <row r="7" spans="1:43" x14ac:dyDescent="0.25">
      <c r="A7" s="2" t="str">
        <f>IF(K7=SUM(L7:S7), " ","Error")</f>
        <v xml:space="preserve"> </v>
      </c>
      <c r="B7" s="80" t="s">
        <v>31</v>
      </c>
      <c r="C7" s="3">
        <f t="shared" ref="C7:J7" si="2">SUM(C8:C9)</f>
        <v>1871</v>
      </c>
      <c r="D7" s="3">
        <f t="shared" si="2"/>
        <v>324</v>
      </c>
      <c r="E7" s="3">
        <f t="shared" si="2"/>
        <v>695</v>
      </c>
      <c r="F7" s="3">
        <f t="shared" si="2"/>
        <v>852</v>
      </c>
      <c r="G7" s="4">
        <f t="shared" si="2"/>
        <v>0</v>
      </c>
      <c r="H7" s="3">
        <f t="shared" si="2"/>
        <v>1</v>
      </c>
      <c r="I7" s="3">
        <f t="shared" si="2"/>
        <v>20</v>
      </c>
      <c r="J7" s="3">
        <f t="shared" si="2"/>
        <v>12</v>
      </c>
      <c r="K7" s="4">
        <f t="shared" ref="K7:S7" si="3">SUM(K8:K9)</f>
        <v>8</v>
      </c>
      <c r="L7" s="3">
        <f t="shared" si="3"/>
        <v>4</v>
      </c>
      <c r="M7" s="3">
        <f t="shared" si="3"/>
        <v>3</v>
      </c>
      <c r="N7" s="3">
        <f t="shared" si="3"/>
        <v>0</v>
      </c>
      <c r="O7" s="3">
        <f t="shared" si="3"/>
        <v>1</v>
      </c>
      <c r="P7" s="3">
        <f t="shared" si="3"/>
        <v>0</v>
      </c>
      <c r="Q7" s="3">
        <f t="shared" si="3"/>
        <v>0</v>
      </c>
      <c r="R7" s="3">
        <f t="shared" si="3"/>
        <v>0</v>
      </c>
      <c r="S7" s="3">
        <f t="shared" si="3"/>
        <v>0</v>
      </c>
      <c r="T7" s="11"/>
      <c r="U7" s="43">
        <f>IF(I7=0,"NA",J7/I7)</f>
        <v>0.6</v>
      </c>
      <c r="V7" s="46">
        <f>IF(I7=0,"NA",K7/I7)</f>
        <v>0.4</v>
      </c>
      <c r="W7" s="43">
        <f>+IF(L7=0,"NA",L7/I7)</f>
        <v>0.2</v>
      </c>
      <c r="X7" s="43">
        <f>+IF(I7=0,"NA",M7/I7)</f>
        <v>0.15</v>
      </c>
      <c r="Y7" s="43">
        <f>+IF(I7=0,"NA",N7/I7)</f>
        <v>0</v>
      </c>
      <c r="Z7" s="43">
        <f>+IF(I7=0,"NA",O7/I7)</f>
        <v>0.05</v>
      </c>
      <c r="AA7" s="43">
        <f>+IF(I7=0,"NA",P7/I7)</f>
        <v>0</v>
      </c>
      <c r="AB7" s="43">
        <f>+IF(I7=0,"NA",Q7/I7)</f>
        <v>0</v>
      </c>
      <c r="AC7" s="297">
        <f>+IF(I7=0,"NA",R7/I7)</f>
        <v>0</v>
      </c>
      <c r="AD7" s="45">
        <f>+IF(I7=0,"NA",S7/I7)</f>
        <v>0</v>
      </c>
      <c r="AE7" s="146"/>
      <c r="AF7" s="5">
        <f>IF(C7=0,"NA",(H7/C7)*100000)</f>
        <v>53.447354355959376</v>
      </c>
      <c r="AG7" s="148"/>
      <c r="AH7" s="5">
        <f>IF(C7=0,"NA",(I7/C7)*100000)</f>
        <v>1068.9470871191877</v>
      </c>
      <c r="AI7" s="148"/>
      <c r="AJ7" s="5">
        <f>IF(C7=0,"NA",(J7/C7)*100000)</f>
        <v>641.36825227151257</v>
      </c>
      <c r="AK7" s="150"/>
      <c r="AL7" s="121">
        <f>AM7*7</f>
        <v>0.38356164383561642</v>
      </c>
      <c r="AM7" s="118">
        <f>I7/_xlfn.DAYS("10 December 2017","10 December 2016")</f>
        <v>5.4794520547945202E-2</v>
      </c>
      <c r="AN7" s="122">
        <f>AO7*7</f>
        <v>0.23013698630136983</v>
      </c>
      <c r="AO7" s="118">
        <f>J7/_xlfn.DAYS("10 December 2017","10 December 2016")</f>
        <v>3.287671232876712E-2</v>
      </c>
      <c r="AP7" s="449">
        <f>'Vital Stats'!Q41</f>
        <v>761.07034252473352</v>
      </c>
      <c r="AQ7" s="165"/>
    </row>
    <row r="8" spans="1:43" x14ac:dyDescent="0.25">
      <c r="B8" s="144" t="s">
        <v>32</v>
      </c>
      <c r="C8" s="7">
        <f>SUM(D8:G8)</f>
        <v>933</v>
      </c>
      <c r="D8" s="8">
        <v>167</v>
      </c>
      <c r="E8" s="8">
        <v>359</v>
      </c>
      <c r="F8" s="8">
        <v>407</v>
      </c>
      <c r="G8" s="9" t="s">
        <v>123</v>
      </c>
      <c r="H8" s="7">
        <v>0</v>
      </c>
      <c r="I8" s="8">
        <v>7</v>
      </c>
      <c r="J8" s="8">
        <v>3</v>
      </c>
      <c r="K8" s="9">
        <v>4</v>
      </c>
      <c r="L8" s="7">
        <v>2</v>
      </c>
      <c r="M8" s="8">
        <v>1</v>
      </c>
      <c r="N8" s="8">
        <v>0</v>
      </c>
      <c r="O8" s="8">
        <v>1</v>
      </c>
      <c r="P8" s="8">
        <v>0</v>
      </c>
      <c r="Q8" s="8">
        <v>0</v>
      </c>
      <c r="R8" s="8">
        <v>0</v>
      </c>
      <c r="S8" s="205">
        <v>0</v>
      </c>
      <c r="T8" s="9"/>
      <c r="U8" s="40">
        <f>IF(I8=0,"NA",J8/I8)</f>
        <v>0.42857142857142855</v>
      </c>
      <c r="V8" s="41">
        <f>IF(I8=0,"NA",K8/I8)</f>
        <v>0.5714285714285714</v>
      </c>
      <c r="W8" s="42">
        <f>IF(I8=0,"NA",L8/I8)</f>
        <v>0.2857142857142857</v>
      </c>
      <c r="X8" s="42">
        <f>IF(I8=0,"NA",M8/I8)</f>
        <v>0.14285714285714285</v>
      </c>
      <c r="Y8" s="42">
        <f>IF(I8=0,"NA",N8/I8)</f>
        <v>0</v>
      </c>
      <c r="Z8" s="42">
        <f>IF(I8=0,"NA",O8/I8)</f>
        <v>0.14285714285714285</v>
      </c>
      <c r="AA8" s="42">
        <f>IF(I8=0,"NA",P8/I8)</f>
        <v>0</v>
      </c>
      <c r="AB8" s="42">
        <f>IF(I8=0,"NA",Q8/I8)</f>
        <v>0</v>
      </c>
      <c r="AC8" s="298">
        <f>IF(I8=0,"NA",R8/I8)</f>
        <v>0</v>
      </c>
      <c r="AD8" s="44">
        <f>IF(I8=0,"NA",S8/I8)</f>
        <v>0</v>
      </c>
      <c r="AE8" s="147"/>
      <c r="AF8" s="8">
        <f>IF(C8=0,"NA",(H8/C8)*100000)</f>
        <v>0</v>
      </c>
      <c r="AG8" s="149"/>
      <c r="AH8" s="8">
        <f>IF(C8=0,"NA",(I8/C8)*100000)</f>
        <v>750.26795284030015</v>
      </c>
      <c r="AI8" s="149"/>
      <c r="AJ8" s="8">
        <f>IF(C8=0,"NA",(J8/C8)*100000)</f>
        <v>321.54340836012864</v>
      </c>
      <c r="AK8" s="151"/>
      <c r="AL8" s="116">
        <f>AM8*7</f>
        <v>0.26923076923076927</v>
      </c>
      <c r="AM8" s="117">
        <f>I8/_xlfn.DAYS("10 June 2017","10 December 2016")</f>
        <v>3.8461538461538464E-2</v>
      </c>
      <c r="AN8" s="116">
        <f>AO8*7</f>
        <v>0.11538461538461539</v>
      </c>
      <c r="AO8" s="117">
        <f>J8/_xlfn.DAYS("10 June 2017","10 December 2016")</f>
        <v>1.6483516483516484E-2</v>
      </c>
      <c r="AP8" s="448"/>
      <c r="AQ8" s="164"/>
    </row>
    <row r="9" spans="1:43" x14ac:dyDescent="0.25">
      <c r="B9" s="144" t="s">
        <v>33</v>
      </c>
      <c r="C9" s="7">
        <f>SUM(D9:G9)</f>
        <v>938</v>
      </c>
      <c r="D9" s="8">
        <v>157</v>
      </c>
      <c r="E9" s="8">
        <v>336</v>
      </c>
      <c r="F9" s="8">
        <v>445</v>
      </c>
      <c r="G9" s="9" t="s">
        <v>123</v>
      </c>
      <c r="H9" s="7">
        <v>1</v>
      </c>
      <c r="I9" s="8">
        <v>13</v>
      </c>
      <c r="J9" s="8">
        <v>9</v>
      </c>
      <c r="K9" s="9">
        <v>4</v>
      </c>
      <c r="L9" s="7">
        <v>2</v>
      </c>
      <c r="M9" s="8">
        <v>2</v>
      </c>
      <c r="N9" s="8">
        <v>0</v>
      </c>
      <c r="O9" s="8">
        <v>0</v>
      </c>
      <c r="P9" s="8">
        <v>0</v>
      </c>
      <c r="Q9" s="8">
        <v>0</v>
      </c>
      <c r="R9" s="8">
        <v>0</v>
      </c>
      <c r="S9" s="205">
        <v>0</v>
      </c>
      <c r="T9" s="9"/>
      <c r="U9" s="40">
        <f>IF(I9=0,"NA",J9/I9)</f>
        <v>0.69230769230769229</v>
      </c>
      <c r="V9" s="41">
        <f>IF(I9=0,"NA",K9/I9)</f>
        <v>0.30769230769230771</v>
      </c>
      <c r="W9" s="42">
        <f>IF(I9=0,"NA",L9/I9)</f>
        <v>0.15384615384615385</v>
      </c>
      <c r="X9" s="42">
        <f>IF(I9=0,"NA",M9/I9)</f>
        <v>0.15384615384615385</v>
      </c>
      <c r="Y9" s="42">
        <f>IF(I9=0,"NA",N9/I9)</f>
        <v>0</v>
      </c>
      <c r="Z9" s="42">
        <f>IF(I9=0,"NA",O9/I9)</f>
        <v>0</v>
      </c>
      <c r="AA9" s="42">
        <f>IF(I9=0,"NA",P9/I9)</f>
        <v>0</v>
      </c>
      <c r="AB9" s="42">
        <f>IF(I9=0,"NA",Q9/I9)</f>
        <v>0</v>
      </c>
      <c r="AC9" s="298">
        <f>IF(I9=0,"NA",R9/I9)</f>
        <v>0</v>
      </c>
      <c r="AD9" s="44">
        <f>IF(I9=0,"NA",S9/I9)</f>
        <v>0</v>
      </c>
      <c r="AE9" s="147"/>
      <c r="AF9" s="8">
        <f>IF(C9=0,"NA",(H9/C9)*100000)</f>
        <v>106.60980810234541</v>
      </c>
      <c r="AG9" s="149"/>
      <c r="AH9" s="8">
        <f>IF(C9=0,"NA",(I9/C9)*100000)</f>
        <v>1385.9275053304905</v>
      </c>
      <c r="AI9" s="149"/>
      <c r="AJ9" s="8">
        <f>IF(C9=0,"NA",(J9/C9)*100000)</f>
        <v>959.48827292110877</v>
      </c>
      <c r="AK9" s="151"/>
      <c r="AL9" s="116">
        <f>AM9*7</f>
        <v>0.49726775956284153</v>
      </c>
      <c r="AM9" s="117">
        <f>I9/_xlfn.DAYS("10 December 2017","10 June 2017")</f>
        <v>7.1038251366120214E-2</v>
      </c>
      <c r="AN9" s="116">
        <f>AO9*7</f>
        <v>0.34426229508196721</v>
      </c>
      <c r="AO9" s="117">
        <f>J9/_xlfn.DAYS("10 December 2017","10 June 2017")</f>
        <v>4.9180327868852458E-2</v>
      </c>
      <c r="AP9" s="448"/>
      <c r="AQ9" s="164"/>
    </row>
    <row r="10" spans="1:43" x14ac:dyDescent="0.25">
      <c r="C10" s="7"/>
      <c r="D10" s="8"/>
      <c r="E10" s="8"/>
      <c r="F10" s="8"/>
      <c r="G10" s="9"/>
      <c r="H10" s="7"/>
      <c r="I10" s="8"/>
      <c r="J10" s="8"/>
      <c r="K10" s="9"/>
      <c r="L10" s="7"/>
      <c r="M10" s="8"/>
      <c r="N10" s="8"/>
      <c r="O10" s="8"/>
      <c r="P10" s="8"/>
      <c r="Q10" s="8"/>
      <c r="R10" s="8"/>
      <c r="S10" s="205"/>
      <c r="T10" s="9"/>
      <c r="U10" s="8"/>
      <c r="V10" s="9"/>
      <c r="W10" s="7"/>
      <c r="X10" s="8"/>
      <c r="Y10" s="8"/>
      <c r="Z10" s="8"/>
      <c r="AA10" s="8"/>
      <c r="AB10" s="8"/>
      <c r="AC10" s="205"/>
      <c r="AD10" s="9"/>
      <c r="AE10" s="7"/>
      <c r="AF10" s="8"/>
      <c r="AG10" s="8"/>
      <c r="AH10" s="8"/>
      <c r="AI10" s="8"/>
      <c r="AJ10" s="8"/>
      <c r="AK10" s="10"/>
      <c r="AL10" s="113"/>
      <c r="AM10" s="14"/>
      <c r="AN10" s="113"/>
      <c r="AO10" s="14"/>
      <c r="AP10" s="105"/>
      <c r="AQ10" s="109"/>
    </row>
    <row r="11" spans="1:43" x14ac:dyDescent="0.25">
      <c r="C11" s="7"/>
      <c r="D11" s="8"/>
      <c r="E11" s="8"/>
      <c r="F11" s="8"/>
      <c r="G11" s="9"/>
      <c r="H11" s="7"/>
      <c r="I11" s="8"/>
      <c r="J11" s="8"/>
      <c r="K11" s="9"/>
      <c r="L11" s="7"/>
      <c r="M11" s="8"/>
      <c r="N11" s="8"/>
      <c r="O11" s="8"/>
      <c r="P11" s="8"/>
      <c r="Q11" s="8"/>
      <c r="R11" s="8"/>
      <c r="S11" s="205"/>
      <c r="T11" s="9"/>
      <c r="U11" s="8"/>
      <c r="V11" s="9"/>
      <c r="W11" s="7"/>
      <c r="X11" s="8"/>
      <c r="Y11" s="8"/>
      <c r="Z11" s="8"/>
      <c r="AA11" s="8"/>
      <c r="AB11" s="8"/>
      <c r="AC11" s="205"/>
      <c r="AD11" s="9"/>
      <c r="AE11" s="7"/>
      <c r="AF11" s="8"/>
      <c r="AG11" s="8"/>
      <c r="AH11" s="8"/>
      <c r="AI11" s="8"/>
      <c r="AJ11" s="8"/>
      <c r="AK11" s="10"/>
      <c r="AL11" s="113"/>
      <c r="AM11" s="14"/>
      <c r="AN11" s="113"/>
      <c r="AO11" s="14"/>
      <c r="AP11" s="105"/>
      <c r="AQ11" s="109"/>
    </row>
    <row r="12" spans="1:43" x14ac:dyDescent="0.25">
      <c r="C12" s="7"/>
      <c r="D12" s="8"/>
      <c r="E12" s="8"/>
      <c r="F12" s="8"/>
      <c r="G12" s="9"/>
      <c r="H12" s="7"/>
      <c r="I12" s="8"/>
      <c r="J12" s="8"/>
      <c r="K12" s="9"/>
      <c r="L12" s="7"/>
      <c r="M12" s="8"/>
      <c r="N12" s="8"/>
      <c r="O12" s="8"/>
      <c r="P12" s="8"/>
      <c r="Q12" s="8"/>
      <c r="R12" s="8"/>
      <c r="S12" s="205"/>
      <c r="T12" s="9"/>
      <c r="U12" s="8"/>
      <c r="V12" s="9"/>
      <c r="W12" s="7"/>
      <c r="X12" s="8"/>
      <c r="Y12" s="8"/>
      <c r="Z12" s="8"/>
      <c r="AA12" s="8"/>
      <c r="AB12" s="8"/>
      <c r="AC12" s="205"/>
      <c r="AD12" s="9"/>
      <c r="AE12" s="7"/>
      <c r="AF12" s="8"/>
      <c r="AG12" s="8"/>
      <c r="AH12" s="8"/>
      <c r="AI12" s="8"/>
      <c r="AJ12" s="8"/>
      <c r="AK12" s="10"/>
      <c r="AL12" s="113"/>
      <c r="AM12" s="14"/>
      <c r="AN12" s="113"/>
      <c r="AO12" s="14"/>
      <c r="AP12" s="105"/>
      <c r="AQ12" s="109"/>
    </row>
    <row r="13" spans="1:43" x14ac:dyDescent="0.25">
      <c r="C13" s="7"/>
      <c r="D13" s="8"/>
      <c r="E13" s="8"/>
      <c r="F13" s="8"/>
      <c r="G13" s="9"/>
      <c r="H13" s="7"/>
      <c r="I13" s="8"/>
      <c r="J13" s="8"/>
      <c r="K13" s="9"/>
      <c r="L13" s="7"/>
      <c r="M13" s="8"/>
      <c r="N13" s="8"/>
      <c r="O13" s="8"/>
      <c r="P13" s="8"/>
      <c r="Q13" s="8"/>
      <c r="R13" s="8"/>
      <c r="S13" s="205"/>
      <c r="T13" s="9"/>
      <c r="U13" s="8"/>
      <c r="V13" s="9"/>
      <c r="W13" s="7"/>
      <c r="X13" s="8"/>
      <c r="Y13" s="8"/>
      <c r="Z13" s="8"/>
      <c r="AA13" s="8"/>
      <c r="AB13" s="8"/>
      <c r="AC13" s="205"/>
      <c r="AD13" s="9"/>
      <c r="AE13" s="7"/>
      <c r="AF13" s="8"/>
      <c r="AG13" s="8"/>
      <c r="AH13" s="8"/>
      <c r="AI13" s="8"/>
      <c r="AJ13" s="8"/>
      <c r="AK13" s="10"/>
      <c r="AL13" s="113"/>
      <c r="AM13" s="14"/>
      <c r="AN13" s="113"/>
      <c r="AO13" s="14"/>
      <c r="AP13" s="105"/>
      <c r="AQ13" s="109"/>
    </row>
    <row r="14" spans="1:43" x14ac:dyDescent="0.25">
      <c r="C14" s="7"/>
      <c r="D14" s="8"/>
      <c r="E14" s="8"/>
      <c r="F14" s="8"/>
      <c r="G14" s="9"/>
      <c r="H14" s="7"/>
      <c r="I14" s="8"/>
      <c r="J14" s="8"/>
      <c r="K14" s="9"/>
      <c r="L14" s="7"/>
      <c r="M14" s="8"/>
      <c r="N14" s="8"/>
      <c r="O14" s="8"/>
      <c r="P14" s="8"/>
      <c r="Q14" s="8"/>
      <c r="R14" s="8"/>
      <c r="S14" s="205"/>
      <c r="T14" s="9"/>
      <c r="U14" s="8"/>
      <c r="V14" s="9"/>
      <c r="W14" s="7"/>
      <c r="X14" s="8"/>
      <c r="Y14" s="8"/>
      <c r="Z14" s="8"/>
      <c r="AA14" s="8"/>
      <c r="AB14" s="8"/>
      <c r="AC14" s="205"/>
      <c r="AD14" s="9"/>
      <c r="AE14" s="7"/>
      <c r="AF14" s="8"/>
      <c r="AG14" s="8"/>
      <c r="AH14" s="8"/>
      <c r="AI14" s="8"/>
      <c r="AJ14" s="8"/>
      <c r="AK14" s="10"/>
      <c r="AL14" s="113"/>
      <c r="AM14" s="14"/>
      <c r="AN14" s="113"/>
      <c r="AO14" s="14"/>
      <c r="AP14" s="105"/>
      <c r="AQ14" s="109"/>
    </row>
    <row r="15" spans="1:43" x14ac:dyDescent="0.25">
      <c r="C15" s="7"/>
      <c r="D15" s="8"/>
      <c r="E15" s="8"/>
      <c r="F15" s="8"/>
      <c r="G15" s="9"/>
      <c r="H15" s="7"/>
      <c r="I15" s="8"/>
      <c r="J15" s="8"/>
      <c r="K15" s="9"/>
      <c r="L15" s="7"/>
      <c r="M15" s="8"/>
      <c r="N15" s="8"/>
      <c r="O15" s="8"/>
      <c r="P15" s="8"/>
      <c r="Q15" s="8"/>
      <c r="R15" s="8"/>
      <c r="S15" s="205"/>
      <c r="T15" s="9"/>
      <c r="U15" s="8"/>
      <c r="V15" s="9"/>
      <c r="W15" s="7"/>
      <c r="X15" s="8"/>
      <c r="Y15" s="8"/>
      <c r="Z15" s="8"/>
      <c r="AA15" s="8"/>
      <c r="AB15" s="8"/>
      <c r="AC15" s="205"/>
      <c r="AD15" s="9"/>
      <c r="AE15" s="7"/>
      <c r="AF15" s="8"/>
      <c r="AG15" s="8"/>
      <c r="AH15" s="8"/>
      <c r="AI15" s="8"/>
      <c r="AJ15" s="8"/>
      <c r="AK15" s="10"/>
      <c r="AL15" s="113"/>
      <c r="AM15" s="14"/>
      <c r="AN15" s="113"/>
      <c r="AO15" s="14"/>
      <c r="AP15" s="105"/>
      <c r="AQ15" s="109"/>
    </row>
    <row r="16" spans="1:43" x14ac:dyDescent="0.25">
      <c r="C16" s="7"/>
      <c r="D16" s="8"/>
      <c r="E16" s="8"/>
      <c r="F16" s="8"/>
      <c r="G16" s="9"/>
      <c r="H16" s="7"/>
      <c r="I16" s="8"/>
      <c r="J16" s="8"/>
      <c r="K16" s="9"/>
      <c r="L16" s="7"/>
      <c r="M16" s="8"/>
      <c r="N16" s="8"/>
      <c r="O16" s="8"/>
      <c r="P16" s="8"/>
      <c r="Q16" s="8"/>
      <c r="R16" s="8"/>
      <c r="S16" s="205"/>
      <c r="T16" s="9"/>
      <c r="U16" s="8"/>
      <c r="V16" s="9"/>
      <c r="W16" s="7"/>
      <c r="X16" s="8"/>
      <c r="Y16" s="8"/>
      <c r="Z16" s="8"/>
      <c r="AA16" s="8"/>
      <c r="AB16" s="8"/>
      <c r="AC16" s="205"/>
      <c r="AD16" s="9"/>
      <c r="AE16" s="7"/>
      <c r="AF16" s="8"/>
      <c r="AG16" s="8"/>
      <c r="AH16" s="8"/>
      <c r="AI16" s="8"/>
      <c r="AJ16" s="8"/>
      <c r="AK16" s="10"/>
      <c r="AL16" s="113"/>
      <c r="AM16" s="14"/>
      <c r="AN16" s="113"/>
      <c r="AO16" s="14"/>
      <c r="AP16" s="105"/>
      <c r="AQ16" s="109"/>
    </row>
    <row r="17" spans="3:43" x14ac:dyDescent="0.25">
      <c r="C17" s="7"/>
      <c r="D17" s="8"/>
      <c r="E17" s="8"/>
      <c r="F17" s="8"/>
      <c r="G17" s="9"/>
      <c r="H17" s="7"/>
      <c r="I17" s="8"/>
      <c r="J17" s="8"/>
      <c r="K17" s="9"/>
      <c r="L17" s="7"/>
      <c r="M17" s="8"/>
      <c r="N17" s="8"/>
      <c r="O17" s="8"/>
      <c r="P17" s="8"/>
      <c r="Q17" s="8"/>
      <c r="R17" s="8"/>
      <c r="S17" s="205"/>
      <c r="T17" s="9"/>
      <c r="U17" s="8"/>
      <c r="V17" s="9"/>
      <c r="W17" s="7"/>
      <c r="X17" s="8"/>
      <c r="Y17" s="8"/>
      <c r="Z17" s="8"/>
      <c r="AA17" s="8"/>
      <c r="AB17" s="8"/>
      <c r="AC17" s="205"/>
      <c r="AD17" s="9"/>
      <c r="AE17" s="7"/>
      <c r="AF17" s="8"/>
      <c r="AG17" s="8"/>
      <c r="AH17" s="8"/>
      <c r="AI17" s="8"/>
      <c r="AJ17" s="8"/>
      <c r="AK17" s="10"/>
      <c r="AL17" s="113"/>
      <c r="AM17" s="14"/>
      <c r="AN17" s="113"/>
      <c r="AO17" s="14"/>
      <c r="AP17" s="105"/>
      <c r="AQ17" s="109"/>
    </row>
    <row r="18" spans="3:43" x14ac:dyDescent="0.25">
      <c r="C18" s="7"/>
      <c r="D18" s="8"/>
      <c r="E18" s="8"/>
      <c r="F18" s="8"/>
      <c r="G18" s="9"/>
      <c r="H18" s="7"/>
      <c r="I18" s="8"/>
      <c r="J18" s="8"/>
      <c r="K18" s="9"/>
      <c r="L18" s="7"/>
      <c r="M18" s="8"/>
      <c r="N18" s="8"/>
      <c r="O18" s="8"/>
      <c r="P18" s="8"/>
      <c r="Q18" s="8"/>
      <c r="R18" s="8"/>
      <c r="S18" s="205"/>
      <c r="T18" s="9"/>
      <c r="U18" s="8"/>
      <c r="V18" s="9"/>
      <c r="W18" s="7"/>
      <c r="X18" s="8"/>
      <c r="Y18" s="8"/>
      <c r="Z18" s="8"/>
      <c r="AA18" s="8"/>
      <c r="AB18" s="8"/>
      <c r="AC18" s="205"/>
      <c r="AD18" s="9"/>
      <c r="AE18" s="7"/>
      <c r="AF18" s="8"/>
      <c r="AG18" s="8"/>
      <c r="AH18" s="8"/>
      <c r="AI18" s="8"/>
      <c r="AJ18" s="8"/>
      <c r="AK18" s="10"/>
      <c r="AL18" s="113"/>
      <c r="AM18" s="14"/>
      <c r="AN18" s="113"/>
      <c r="AO18" s="14"/>
      <c r="AP18" s="105"/>
      <c r="AQ18" s="109"/>
    </row>
    <row r="19" spans="3:43" x14ac:dyDescent="0.25">
      <c r="C19" s="7"/>
      <c r="D19" s="8"/>
      <c r="E19" s="8"/>
      <c r="F19" s="8"/>
      <c r="G19" s="9"/>
      <c r="H19" s="7"/>
      <c r="I19" s="8"/>
      <c r="J19" s="8"/>
      <c r="K19" s="9"/>
      <c r="L19" s="7"/>
      <c r="M19" s="8"/>
      <c r="N19" s="8"/>
      <c r="O19" s="8"/>
      <c r="P19" s="8"/>
      <c r="Q19" s="8"/>
      <c r="R19" s="8"/>
      <c r="S19" s="205"/>
      <c r="T19" s="9"/>
      <c r="U19" s="8"/>
      <c r="V19" s="9"/>
      <c r="W19" s="7"/>
      <c r="X19" s="8"/>
      <c r="Y19" s="8"/>
      <c r="Z19" s="8"/>
      <c r="AA19" s="8"/>
      <c r="AB19" s="8"/>
      <c r="AC19" s="205"/>
      <c r="AD19" s="9"/>
      <c r="AE19" s="7"/>
      <c r="AF19" s="8"/>
      <c r="AG19" s="8"/>
      <c r="AH19" s="8"/>
      <c r="AI19" s="8"/>
      <c r="AJ19" s="8"/>
      <c r="AK19" s="10"/>
      <c r="AL19" s="113"/>
      <c r="AM19" s="14"/>
      <c r="AN19" s="113"/>
      <c r="AO19" s="14"/>
      <c r="AP19" s="105"/>
      <c r="AQ19" s="109"/>
    </row>
    <row r="20" spans="3:43" x14ac:dyDescent="0.25">
      <c r="C20" s="7"/>
      <c r="D20" s="8"/>
      <c r="E20" s="8"/>
      <c r="F20" s="8"/>
      <c r="G20" s="9"/>
      <c r="H20" s="7"/>
      <c r="I20" s="8"/>
      <c r="J20" s="8"/>
      <c r="K20" s="9"/>
      <c r="L20" s="7"/>
      <c r="M20" s="8"/>
      <c r="N20" s="8"/>
      <c r="O20" s="8"/>
      <c r="P20" s="8"/>
      <c r="Q20" s="8"/>
      <c r="R20" s="8"/>
      <c r="S20" s="205"/>
      <c r="T20" s="9"/>
      <c r="U20" s="8"/>
      <c r="V20" s="9"/>
      <c r="W20" s="7"/>
      <c r="X20" s="8"/>
      <c r="Y20" s="8"/>
      <c r="Z20" s="8"/>
      <c r="AA20" s="8"/>
      <c r="AB20" s="8"/>
      <c r="AC20" s="205"/>
      <c r="AD20" s="9"/>
      <c r="AE20" s="7"/>
      <c r="AF20" s="8"/>
      <c r="AG20" s="8"/>
      <c r="AH20" s="8"/>
      <c r="AI20" s="8"/>
      <c r="AJ20" s="8"/>
      <c r="AK20" s="10"/>
      <c r="AL20" s="113"/>
      <c r="AM20" s="14"/>
      <c r="AN20" s="113"/>
      <c r="AO20" s="14"/>
      <c r="AP20" s="105"/>
      <c r="AQ20" s="109"/>
    </row>
    <row r="21" spans="3:43" x14ac:dyDescent="0.25">
      <c r="C21" s="7"/>
      <c r="D21" s="8"/>
      <c r="E21" s="8"/>
      <c r="F21" s="8"/>
      <c r="G21" s="9"/>
      <c r="H21" s="7"/>
      <c r="I21" s="8"/>
      <c r="J21" s="8"/>
      <c r="K21" s="9"/>
      <c r="L21" s="7"/>
      <c r="M21" s="8"/>
      <c r="N21" s="8"/>
      <c r="O21" s="8"/>
      <c r="P21" s="8"/>
      <c r="Q21" s="8"/>
      <c r="R21" s="8"/>
      <c r="S21" s="205"/>
      <c r="T21" s="9"/>
      <c r="U21" s="8"/>
      <c r="V21" s="9"/>
      <c r="W21" s="7"/>
      <c r="X21" s="8"/>
      <c r="Y21" s="8"/>
      <c r="Z21" s="8"/>
      <c r="AA21" s="8"/>
      <c r="AB21" s="8"/>
      <c r="AC21" s="205"/>
      <c r="AD21" s="9"/>
      <c r="AE21" s="7"/>
      <c r="AF21" s="8"/>
      <c r="AG21" s="8"/>
      <c r="AH21" s="8"/>
      <c r="AI21" s="8"/>
      <c r="AJ21" s="8"/>
      <c r="AK21" s="10"/>
      <c r="AL21" s="113"/>
      <c r="AM21" s="14"/>
      <c r="AN21" s="113"/>
      <c r="AO21" s="14"/>
      <c r="AP21" s="105"/>
      <c r="AQ21" s="109"/>
    </row>
    <row r="22" spans="3:43" x14ac:dyDescent="0.25">
      <c r="C22" s="7"/>
      <c r="D22" s="8"/>
      <c r="E22" s="8"/>
      <c r="F22" s="8"/>
      <c r="G22" s="9"/>
      <c r="H22" s="7"/>
      <c r="I22" s="8"/>
      <c r="J22" s="8"/>
      <c r="K22" s="9"/>
      <c r="L22" s="7"/>
      <c r="M22" s="8"/>
      <c r="N22" s="8"/>
      <c r="O22" s="8"/>
      <c r="P22" s="8"/>
      <c r="Q22" s="8"/>
      <c r="R22" s="8"/>
      <c r="S22" s="205"/>
      <c r="T22" s="9"/>
      <c r="U22" s="8"/>
      <c r="V22" s="9"/>
      <c r="W22" s="7"/>
      <c r="X22" s="8"/>
      <c r="Y22" s="8"/>
      <c r="Z22" s="8"/>
      <c r="AA22" s="8"/>
      <c r="AB22" s="8"/>
      <c r="AC22" s="205"/>
      <c r="AD22" s="9"/>
      <c r="AE22" s="7"/>
      <c r="AF22" s="8"/>
      <c r="AG22" s="8"/>
      <c r="AH22" s="8"/>
      <c r="AI22" s="8"/>
      <c r="AJ22" s="8"/>
      <c r="AK22" s="10"/>
      <c r="AL22" s="113"/>
      <c r="AM22" s="14"/>
      <c r="AN22" s="113"/>
      <c r="AO22" s="14"/>
      <c r="AP22" s="105"/>
      <c r="AQ22" s="109"/>
    </row>
    <row r="23" spans="3:43" x14ac:dyDescent="0.25">
      <c r="C23" s="7"/>
      <c r="D23" s="8"/>
      <c r="E23" s="8"/>
      <c r="F23" s="8"/>
      <c r="G23" s="9"/>
      <c r="H23" s="7"/>
      <c r="I23" s="8"/>
      <c r="J23" s="8"/>
      <c r="K23" s="9"/>
      <c r="L23" s="7"/>
      <c r="M23" s="8"/>
      <c r="N23" s="8"/>
      <c r="O23" s="8"/>
      <c r="P23" s="8"/>
      <c r="Q23" s="8"/>
      <c r="R23" s="8"/>
      <c r="S23" s="205"/>
      <c r="T23" s="9"/>
      <c r="U23" s="8"/>
      <c r="V23" s="9"/>
      <c r="W23" s="7"/>
      <c r="X23" s="8"/>
      <c r="Y23" s="8"/>
      <c r="Z23" s="8"/>
      <c r="AA23" s="8"/>
      <c r="AB23" s="8"/>
      <c r="AC23" s="205"/>
      <c r="AD23" s="9"/>
      <c r="AE23" s="7"/>
      <c r="AF23" s="8"/>
      <c r="AG23" s="8"/>
      <c r="AH23" s="8"/>
      <c r="AI23" s="8"/>
      <c r="AJ23" s="8"/>
      <c r="AK23" s="10"/>
      <c r="AL23" s="113"/>
      <c r="AM23" s="14"/>
      <c r="AN23" s="113"/>
      <c r="AO23" s="14"/>
      <c r="AP23" s="105"/>
      <c r="AQ23" s="109"/>
    </row>
    <row r="24" spans="3:43" x14ac:dyDescent="0.25">
      <c r="C24" s="7"/>
      <c r="D24" s="8"/>
      <c r="E24" s="8"/>
      <c r="F24" s="8"/>
      <c r="G24" s="9"/>
      <c r="H24" s="7"/>
      <c r="I24" s="8"/>
      <c r="J24" s="8"/>
      <c r="K24" s="9"/>
      <c r="L24" s="7"/>
      <c r="M24" s="8"/>
      <c r="N24" s="8"/>
      <c r="O24" s="8"/>
      <c r="P24" s="8"/>
      <c r="Q24" s="8"/>
      <c r="R24" s="8"/>
      <c r="S24" s="205"/>
      <c r="T24" s="9"/>
      <c r="U24" s="8"/>
      <c r="V24" s="9"/>
      <c r="W24" s="7"/>
      <c r="X24" s="8"/>
      <c r="Y24" s="8"/>
      <c r="Z24" s="8"/>
      <c r="AA24" s="8"/>
      <c r="AB24" s="8"/>
      <c r="AC24" s="205"/>
      <c r="AD24" s="9"/>
      <c r="AE24" s="7"/>
      <c r="AF24" s="8"/>
      <c r="AG24" s="8"/>
      <c r="AH24" s="8"/>
      <c r="AI24" s="8"/>
      <c r="AJ24" s="8"/>
      <c r="AK24" s="10"/>
      <c r="AL24" s="113"/>
      <c r="AM24" s="14"/>
      <c r="AN24" s="113"/>
      <c r="AO24" s="14"/>
      <c r="AP24" s="105"/>
      <c r="AQ24" s="109"/>
    </row>
    <row r="25" spans="3:43" x14ac:dyDescent="0.25">
      <c r="C25" s="7"/>
      <c r="D25" s="8"/>
      <c r="E25" s="8"/>
      <c r="F25" s="8"/>
      <c r="G25" s="9"/>
      <c r="H25" s="7"/>
      <c r="I25" s="8"/>
      <c r="J25" s="8"/>
      <c r="K25" s="9"/>
      <c r="L25" s="7"/>
      <c r="M25" s="8"/>
      <c r="N25" s="8"/>
      <c r="O25" s="8"/>
      <c r="P25" s="8"/>
      <c r="Q25" s="8"/>
      <c r="R25" s="8"/>
      <c r="S25" s="205"/>
      <c r="T25" s="9"/>
      <c r="U25" s="8"/>
      <c r="V25" s="9"/>
      <c r="W25" s="7"/>
      <c r="X25" s="8"/>
      <c r="Y25" s="8"/>
      <c r="Z25" s="8"/>
      <c r="AA25" s="8"/>
      <c r="AB25" s="8"/>
      <c r="AC25" s="205"/>
      <c r="AD25" s="9"/>
      <c r="AE25" s="7"/>
      <c r="AF25" s="8"/>
      <c r="AG25" s="8"/>
      <c r="AH25" s="8"/>
      <c r="AI25" s="8"/>
      <c r="AJ25" s="8"/>
      <c r="AK25" s="10"/>
      <c r="AL25" s="113"/>
      <c r="AM25" s="14"/>
      <c r="AN25" s="113"/>
      <c r="AO25" s="14"/>
      <c r="AP25" s="105"/>
      <c r="AQ25" s="109"/>
    </row>
    <row r="26" spans="3:43" x14ac:dyDescent="0.25">
      <c r="C26" s="7"/>
      <c r="D26" s="8"/>
      <c r="E26" s="8"/>
      <c r="F26" s="8"/>
      <c r="G26" s="9"/>
      <c r="H26" s="7"/>
      <c r="I26" s="8"/>
      <c r="J26" s="8"/>
      <c r="K26" s="9"/>
      <c r="L26" s="7"/>
      <c r="M26" s="8"/>
      <c r="N26" s="8"/>
      <c r="O26" s="8"/>
      <c r="P26" s="8"/>
      <c r="Q26" s="8"/>
      <c r="R26" s="8"/>
      <c r="S26" s="205"/>
      <c r="T26" s="9"/>
      <c r="U26" s="8"/>
      <c r="V26" s="9"/>
      <c r="W26" s="7"/>
      <c r="X26" s="8"/>
      <c r="Y26" s="8"/>
      <c r="Z26" s="8"/>
      <c r="AA26" s="8"/>
      <c r="AB26" s="8"/>
      <c r="AC26" s="205"/>
      <c r="AD26" s="9"/>
      <c r="AE26" s="7"/>
      <c r="AF26" s="8"/>
      <c r="AG26" s="8"/>
      <c r="AH26" s="8"/>
      <c r="AI26" s="8"/>
      <c r="AJ26" s="8"/>
      <c r="AK26" s="10"/>
      <c r="AL26" s="113"/>
      <c r="AM26" s="14"/>
      <c r="AN26" s="113"/>
      <c r="AO26" s="14"/>
      <c r="AP26" s="105"/>
      <c r="AQ26" s="109"/>
    </row>
    <row r="27" spans="3:43" x14ac:dyDescent="0.25">
      <c r="C27" s="7"/>
      <c r="D27" s="8"/>
      <c r="E27" s="8"/>
      <c r="F27" s="8"/>
      <c r="G27" s="9"/>
      <c r="H27" s="7"/>
      <c r="I27" s="8"/>
      <c r="J27" s="8"/>
      <c r="K27" s="9"/>
      <c r="L27" s="7"/>
      <c r="M27" s="8"/>
      <c r="N27" s="8"/>
      <c r="O27" s="8"/>
      <c r="P27" s="8"/>
      <c r="Q27" s="8"/>
      <c r="R27" s="8"/>
      <c r="S27" s="205"/>
      <c r="T27" s="9"/>
      <c r="U27" s="8"/>
      <c r="V27" s="9"/>
      <c r="W27" s="7"/>
      <c r="X27" s="8"/>
      <c r="Y27" s="8"/>
      <c r="Z27" s="8"/>
      <c r="AA27" s="8"/>
      <c r="AB27" s="8"/>
      <c r="AC27" s="205"/>
      <c r="AD27" s="9"/>
      <c r="AE27" s="7"/>
      <c r="AF27" s="8"/>
      <c r="AG27" s="8"/>
      <c r="AH27" s="8"/>
      <c r="AI27" s="8"/>
      <c r="AJ27" s="8"/>
      <c r="AK27" s="10"/>
      <c r="AL27" s="113"/>
      <c r="AM27" s="14"/>
      <c r="AN27" s="113"/>
      <c r="AO27" s="14"/>
      <c r="AP27" s="105"/>
      <c r="AQ27" s="109"/>
    </row>
    <row r="28" spans="3:43" x14ac:dyDescent="0.25">
      <c r="C28" s="7"/>
      <c r="D28" s="8"/>
      <c r="E28" s="8"/>
      <c r="F28" s="8"/>
      <c r="G28" s="9"/>
      <c r="H28" s="7"/>
      <c r="I28" s="8"/>
      <c r="J28" s="8"/>
      <c r="K28" s="9"/>
      <c r="L28" s="7"/>
      <c r="M28" s="8"/>
      <c r="N28" s="8"/>
      <c r="O28" s="8"/>
      <c r="P28" s="8"/>
      <c r="Q28" s="8"/>
      <c r="R28" s="8"/>
      <c r="S28" s="205"/>
      <c r="T28" s="9"/>
      <c r="U28" s="8"/>
      <c r="V28" s="9"/>
      <c r="W28" s="7"/>
      <c r="X28" s="8"/>
      <c r="Y28" s="8"/>
      <c r="Z28" s="8"/>
      <c r="AA28" s="8"/>
      <c r="AB28" s="8"/>
      <c r="AC28" s="205"/>
      <c r="AD28" s="9"/>
      <c r="AE28" s="7"/>
      <c r="AF28" s="8"/>
      <c r="AG28" s="8"/>
      <c r="AH28" s="8"/>
      <c r="AI28" s="8"/>
      <c r="AJ28" s="8"/>
      <c r="AK28" s="10"/>
      <c r="AL28" s="113"/>
      <c r="AM28" s="14"/>
      <c r="AN28" s="113"/>
      <c r="AO28" s="14"/>
      <c r="AP28" s="105"/>
      <c r="AQ28" s="109"/>
    </row>
    <row r="29" spans="3:43" x14ac:dyDescent="0.25">
      <c r="C29" s="7"/>
      <c r="D29" s="8"/>
      <c r="E29" s="8"/>
      <c r="F29" s="8"/>
      <c r="G29" s="9"/>
      <c r="H29" s="7"/>
      <c r="I29" s="8"/>
      <c r="J29" s="8"/>
      <c r="K29" s="9"/>
      <c r="L29" s="7"/>
      <c r="M29" s="8"/>
      <c r="N29" s="8"/>
      <c r="O29" s="8"/>
      <c r="P29" s="8"/>
      <c r="Q29" s="8"/>
      <c r="R29" s="8"/>
      <c r="S29" s="205"/>
      <c r="T29" s="9"/>
      <c r="U29" s="8"/>
      <c r="V29" s="9"/>
      <c r="W29" s="7"/>
      <c r="X29" s="8"/>
      <c r="Y29" s="8"/>
      <c r="Z29" s="8"/>
      <c r="AA29" s="8"/>
      <c r="AB29" s="8"/>
      <c r="AC29" s="205"/>
      <c r="AD29" s="9"/>
      <c r="AE29" s="7"/>
      <c r="AF29" s="8"/>
      <c r="AG29" s="8"/>
      <c r="AH29" s="8"/>
      <c r="AI29" s="8"/>
      <c r="AJ29" s="8"/>
      <c r="AK29" s="10"/>
      <c r="AL29" s="113"/>
      <c r="AM29" s="14"/>
      <c r="AN29" s="113"/>
      <c r="AO29" s="14"/>
      <c r="AP29" s="105"/>
      <c r="AQ29" s="109"/>
    </row>
    <row r="30" spans="3:43" x14ac:dyDescent="0.25">
      <c r="C30" s="7"/>
      <c r="D30" s="8"/>
      <c r="E30" s="8"/>
      <c r="F30" s="8"/>
      <c r="G30" s="9"/>
      <c r="H30" s="7"/>
      <c r="I30" s="8"/>
      <c r="J30" s="8"/>
      <c r="K30" s="9"/>
      <c r="L30" s="7"/>
      <c r="M30" s="8"/>
      <c r="N30" s="8"/>
      <c r="O30" s="8"/>
      <c r="P30" s="8"/>
      <c r="Q30" s="8"/>
      <c r="R30" s="8"/>
      <c r="S30" s="205"/>
      <c r="T30" s="9"/>
      <c r="U30" s="8"/>
      <c r="V30" s="9"/>
      <c r="W30" s="7"/>
      <c r="X30" s="8"/>
      <c r="Y30" s="8"/>
      <c r="Z30" s="8"/>
      <c r="AA30" s="8"/>
      <c r="AB30" s="8"/>
      <c r="AC30" s="205"/>
      <c r="AD30" s="9"/>
      <c r="AE30" s="7"/>
      <c r="AF30" s="8"/>
      <c r="AG30" s="8"/>
      <c r="AH30" s="8"/>
      <c r="AI30" s="8"/>
      <c r="AJ30" s="8"/>
      <c r="AK30" s="10"/>
      <c r="AL30" s="113"/>
      <c r="AM30" s="14"/>
      <c r="AN30" s="113"/>
      <c r="AO30" s="14"/>
      <c r="AP30" s="105"/>
      <c r="AQ30" s="109"/>
    </row>
    <row r="31" spans="3:43" x14ac:dyDescent="0.25">
      <c r="C31" s="7"/>
      <c r="D31" s="8"/>
      <c r="E31" s="8"/>
      <c r="F31" s="8"/>
      <c r="G31" s="9"/>
      <c r="H31" s="7"/>
      <c r="I31" s="8"/>
      <c r="J31" s="8"/>
      <c r="K31" s="9"/>
      <c r="L31" s="7"/>
      <c r="M31" s="8"/>
      <c r="N31" s="8"/>
      <c r="O31" s="8"/>
      <c r="P31" s="8"/>
      <c r="Q31" s="8"/>
      <c r="R31" s="8"/>
      <c r="S31" s="205"/>
      <c r="T31" s="9"/>
      <c r="U31" s="8"/>
      <c r="V31" s="9"/>
      <c r="W31" s="7"/>
      <c r="X31" s="8"/>
      <c r="Y31" s="8"/>
      <c r="Z31" s="8"/>
      <c r="AA31" s="8"/>
      <c r="AB31" s="8"/>
      <c r="AC31" s="205"/>
      <c r="AD31" s="9"/>
      <c r="AE31" s="7"/>
      <c r="AF31" s="8"/>
      <c r="AG31" s="8"/>
      <c r="AH31" s="8"/>
      <c r="AI31" s="8"/>
      <c r="AJ31" s="8"/>
      <c r="AK31" s="10"/>
      <c r="AL31" s="113"/>
      <c r="AM31" s="14"/>
      <c r="AN31" s="113"/>
      <c r="AO31" s="14"/>
      <c r="AP31" s="105"/>
      <c r="AQ31" s="109"/>
    </row>
    <row r="32" spans="3:43" x14ac:dyDescent="0.25">
      <c r="C32" s="7"/>
      <c r="D32" s="8"/>
      <c r="E32" s="8"/>
      <c r="F32" s="8"/>
      <c r="G32" s="9"/>
      <c r="H32" s="7"/>
      <c r="I32" s="8"/>
      <c r="J32" s="8"/>
      <c r="K32" s="9"/>
      <c r="L32" s="7"/>
      <c r="M32" s="8"/>
      <c r="N32" s="8"/>
      <c r="O32" s="8"/>
      <c r="P32" s="8"/>
      <c r="Q32" s="8"/>
      <c r="R32" s="8"/>
      <c r="S32" s="205"/>
      <c r="T32" s="9"/>
      <c r="U32" s="8"/>
      <c r="V32" s="9"/>
      <c r="W32" s="7"/>
      <c r="X32" s="8"/>
      <c r="Y32" s="8"/>
      <c r="Z32" s="8"/>
      <c r="AA32" s="8"/>
      <c r="AB32" s="8"/>
      <c r="AC32" s="205"/>
      <c r="AD32" s="9"/>
      <c r="AE32" s="7"/>
      <c r="AF32" s="8"/>
      <c r="AG32" s="8"/>
      <c r="AH32" s="8"/>
      <c r="AI32" s="8"/>
      <c r="AJ32" s="8"/>
      <c r="AK32" s="10"/>
      <c r="AL32" s="113"/>
      <c r="AM32" s="14"/>
      <c r="AN32" s="113"/>
      <c r="AO32" s="14"/>
      <c r="AP32" s="105"/>
      <c r="AQ32" s="109"/>
    </row>
    <row r="33" spans="3:43" x14ac:dyDescent="0.25">
      <c r="C33" s="7"/>
      <c r="D33" s="8"/>
      <c r="E33" s="8"/>
      <c r="F33" s="8"/>
      <c r="G33" s="9"/>
      <c r="H33" s="7"/>
      <c r="I33" s="8"/>
      <c r="J33" s="8"/>
      <c r="K33" s="9"/>
      <c r="L33" s="7"/>
      <c r="M33" s="8"/>
      <c r="N33" s="8"/>
      <c r="O33" s="8"/>
      <c r="P33" s="8"/>
      <c r="Q33" s="8"/>
      <c r="R33" s="8"/>
      <c r="S33" s="205"/>
      <c r="T33" s="9"/>
      <c r="U33" s="8"/>
      <c r="V33" s="9"/>
      <c r="W33" s="7"/>
      <c r="X33" s="8"/>
      <c r="Y33" s="8"/>
      <c r="Z33" s="8"/>
      <c r="AA33" s="8"/>
      <c r="AB33" s="8"/>
      <c r="AC33" s="205"/>
      <c r="AD33" s="9"/>
      <c r="AE33" s="7"/>
      <c r="AF33" s="8"/>
      <c r="AG33" s="8"/>
      <c r="AH33" s="8"/>
      <c r="AI33" s="8"/>
      <c r="AJ33" s="8"/>
      <c r="AK33" s="10"/>
      <c r="AL33" s="113"/>
      <c r="AM33" s="14"/>
      <c r="AN33" s="113"/>
      <c r="AO33" s="14"/>
      <c r="AP33" s="105"/>
      <c r="AQ33" s="109"/>
    </row>
    <row r="34" spans="3:43" x14ac:dyDescent="0.25">
      <c r="C34" s="7"/>
      <c r="D34" s="8"/>
      <c r="E34" s="8"/>
      <c r="F34" s="8"/>
      <c r="G34" s="9"/>
      <c r="H34" s="7"/>
      <c r="I34" s="8"/>
      <c r="J34" s="8"/>
      <c r="K34" s="9"/>
      <c r="L34" s="7"/>
      <c r="M34" s="8"/>
      <c r="N34" s="8"/>
      <c r="O34" s="8"/>
      <c r="P34" s="8"/>
      <c r="Q34" s="8"/>
      <c r="R34" s="8"/>
      <c r="S34" s="205"/>
      <c r="T34" s="9"/>
      <c r="U34" s="8"/>
      <c r="V34" s="9"/>
      <c r="W34" s="7"/>
      <c r="X34" s="8"/>
      <c r="Y34" s="8"/>
      <c r="Z34" s="8"/>
      <c r="AA34" s="8"/>
      <c r="AB34" s="8"/>
      <c r="AC34" s="205"/>
      <c r="AD34" s="9"/>
      <c r="AE34" s="7"/>
      <c r="AF34" s="8"/>
      <c r="AG34" s="8"/>
      <c r="AH34" s="8"/>
      <c r="AI34" s="8"/>
      <c r="AJ34" s="8"/>
      <c r="AK34" s="10"/>
      <c r="AL34" s="113"/>
      <c r="AM34" s="14"/>
      <c r="AN34" s="113"/>
      <c r="AO34" s="14"/>
      <c r="AP34" s="105"/>
      <c r="AQ34" s="109"/>
    </row>
    <row r="35" spans="3:43" x14ac:dyDescent="0.25">
      <c r="C35" s="7"/>
      <c r="D35" s="8"/>
      <c r="E35" s="8"/>
      <c r="F35" s="8"/>
      <c r="G35" s="9"/>
      <c r="H35" s="7"/>
      <c r="I35" s="8"/>
      <c r="J35" s="8"/>
      <c r="K35" s="9"/>
      <c r="L35" s="7"/>
      <c r="M35" s="8"/>
      <c r="N35" s="8"/>
      <c r="O35" s="8"/>
      <c r="P35" s="8"/>
      <c r="Q35" s="8"/>
      <c r="R35" s="8"/>
      <c r="S35" s="205"/>
      <c r="T35" s="9"/>
      <c r="U35" s="8"/>
      <c r="V35" s="9"/>
      <c r="W35" s="7"/>
      <c r="X35" s="8"/>
      <c r="Y35" s="8"/>
      <c r="Z35" s="8"/>
      <c r="AA35" s="8"/>
      <c r="AB35" s="8"/>
      <c r="AC35" s="205"/>
      <c r="AD35" s="9"/>
      <c r="AE35" s="7"/>
      <c r="AF35" s="8"/>
      <c r="AG35" s="8"/>
      <c r="AH35" s="8"/>
      <c r="AI35" s="8"/>
      <c r="AJ35" s="8"/>
      <c r="AK35" s="10"/>
      <c r="AL35" s="113"/>
      <c r="AM35" s="14"/>
      <c r="AN35" s="113"/>
      <c r="AO35" s="14"/>
      <c r="AP35" s="105"/>
      <c r="AQ35" s="109"/>
    </row>
    <row r="36" spans="3:43" x14ac:dyDescent="0.25">
      <c r="C36" s="7"/>
      <c r="D36" s="8"/>
      <c r="E36" s="8"/>
      <c r="F36" s="8"/>
      <c r="G36" s="9"/>
      <c r="H36" s="7"/>
      <c r="I36" s="8"/>
      <c r="J36" s="8"/>
      <c r="K36" s="9"/>
      <c r="L36" s="7"/>
      <c r="M36" s="8"/>
      <c r="N36" s="8"/>
      <c r="O36" s="8"/>
      <c r="P36" s="8"/>
      <c r="Q36" s="8"/>
      <c r="R36" s="8"/>
      <c r="S36" s="205"/>
      <c r="T36" s="9"/>
      <c r="U36" s="8"/>
      <c r="V36" s="9"/>
      <c r="W36" s="7"/>
      <c r="X36" s="8"/>
      <c r="Y36" s="8"/>
      <c r="Z36" s="8"/>
      <c r="AA36" s="8"/>
      <c r="AB36" s="8"/>
      <c r="AC36" s="205"/>
      <c r="AD36" s="9"/>
      <c r="AE36" s="7"/>
      <c r="AF36" s="8"/>
      <c r="AG36" s="8"/>
      <c r="AH36" s="8"/>
      <c r="AI36" s="8"/>
      <c r="AJ36" s="8"/>
      <c r="AK36" s="10"/>
      <c r="AL36" s="113"/>
      <c r="AM36" s="14"/>
      <c r="AN36" s="113"/>
      <c r="AO36" s="14"/>
      <c r="AP36" s="105"/>
      <c r="AQ36" s="109"/>
    </row>
    <row r="37" spans="3:43" x14ac:dyDescent="0.25">
      <c r="C37" s="7"/>
      <c r="D37" s="8"/>
      <c r="E37" s="8"/>
      <c r="F37" s="8"/>
      <c r="G37" s="9"/>
      <c r="H37" s="7"/>
      <c r="I37" s="8"/>
      <c r="J37" s="8"/>
      <c r="K37" s="9"/>
      <c r="L37" s="7"/>
      <c r="M37" s="8"/>
      <c r="N37" s="8"/>
      <c r="O37" s="8"/>
      <c r="P37" s="8"/>
      <c r="Q37" s="8"/>
      <c r="R37" s="8"/>
      <c r="S37" s="205"/>
      <c r="T37" s="9"/>
      <c r="U37" s="8"/>
      <c r="V37" s="9"/>
      <c r="W37" s="7"/>
      <c r="X37" s="8"/>
      <c r="Y37" s="8"/>
      <c r="Z37" s="8"/>
      <c r="AA37" s="8"/>
      <c r="AB37" s="8"/>
      <c r="AC37" s="205"/>
      <c r="AD37" s="9"/>
      <c r="AE37" s="7"/>
      <c r="AF37" s="8"/>
      <c r="AG37" s="8"/>
      <c r="AH37" s="8"/>
      <c r="AI37" s="8"/>
      <c r="AJ37" s="8"/>
      <c r="AK37" s="10"/>
      <c r="AL37" s="113"/>
      <c r="AM37" s="14"/>
      <c r="AN37" s="113"/>
      <c r="AO37" s="14"/>
      <c r="AP37" s="105"/>
      <c r="AQ37" s="109"/>
    </row>
    <row r="38" spans="3:43" x14ac:dyDescent="0.25">
      <c r="C38" s="7"/>
      <c r="D38" s="8"/>
      <c r="E38" s="8"/>
      <c r="F38" s="8"/>
      <c r="G38" s="9"/>
      <c r="H38" s="7"/>
      <c r="I38" s="8"/>
      <c r="J38" s="8"/>
      <c r="K38" s="9"/>
      <c r="L38" s="7"/>
      <c r="M38" s="8"/>
      <c r="N38" s="8"/>
      <c r="O38" s="8"/>
      <c r="P38" s="8"/>
      <c r="Q38" s="8"/>
      <c r="R38" s="8"/>
      <c r="S38" s="205"/>
      <c r="T38" s="9"/>
      <c r="U38" s="8"/>
      <c r="V38" s="9"/>
      <c r="W38" s="7"/>
      <c r="X38" s="8"/>
      <c r="Y38" s="8"/>
      <c r="Z38" s="8"/>
      <c r="AA38" s="8"/>
      <c r="AB38" s="8"/>
      <c r="AC38" s="205"/>
      <c r="AD38" s="9"/>
      <c r="AE38" s="7"/>
      <c r="AF38" s="8"/>
      <c r="AG38" s="8"/>
      <c r="AH38" s="8"/>
      <c r="AI38" s="8"/>
      <c r="AJ38" s="8"/>
      <c r="AK38" s="10"/>
      <c r="AL38" s="113"/>
      <c r="AM38" s="14"/>
      <c r="AN38" s="113"/>
      <c r="AO38" s="14"/>
      <c r="AP38" s="105"/>
      <c r="AQ38" s="109"/>
    </row>
    <row r="39" spans="3:43" x14ac:dyDescent="0.25">
      <c r="C39" s="7"/>
      <c r="D39" s="8"/>
      <c r="E39" s="8"/>
      <c r="F39" s="8"/>
      <c r="G39" s="9"/>
      <c r="H39" s="7"/>
      <c r="I39" s="8"/>
      <c r="J39" s="8"/>
      <c r="K39" s="9"/>
      <c r="L39" s="7"/>
      <c r="M39" s="8"/>
      <c r="N39" s="8"/>
      <c r="O39" s="8"/>
      <c r="P39" s="8"/>
      <c r="Q39" s="8"/>
      <c r="R39" s="8"/>
      <c r="S39" s="205"/>
      <c r="T39" s="9"/>
      <c r="U39" s="8"/>
      <c r="V39" s="9"/>
      <c r="W39" s="7"/>
      <c r="X39" s="8"/>
      <c r="Y39" s="8"/>
      <c r="Z39" s="8"/>
      <c r="AA39" s="8"/>
      <c r="AB39" s="8"/>
      <c r="AC39" s="205"/>
      <c r="AD39" s="9"/>
      <c r="AE39" s="7"/>
      <c r="AF39" s="8"/>
      <c r="AG39" s="8"/>
      <c r="AH39" s="8"/>
      <c r="AI39" s="8"/>
      <c r="AJ39" s="8"/>
      <c r="AK39" s="10"/>
      <c r="AL39" s="113"/>
      <c r="AM39" s="14"/>
      <c r="AN39" s="113"/>
      <c r="AO39" s="14"/>
      <c r="AP39" s="105"/>
      <c r="AQ39" s="109"/>
    </row>
    <row r="40" spans="3:43" x14ac:dyDescent="0.25">
      <c r="C40" s="7"/>
      <c r="D40" s="8"/>
      <c r="E40" s="8"/>
      <c r="F40" s="8"/>
      <c r="G40" s="9"/>
      <c r="H40" s="7"/>
      <c r="I40" s="8"/>
      <c r="J40" s="8"/>
      <c r="K40" s="9"/>
      <c r="L40" s="7"/>
      <c r="M40" s="8"/>
      <c r="N40" s="8"/>
      <c r="O40" s="8"/>
      <c r="P40" s="8"/>
      <c r="Q40" s="8"/>
      <c r="R40" s="8"/>
      <c r="S40" s="205"/>
      <c r="T40" s="9"/>
      <c r="U40" s="8"/>
      <c r="V40" s="9"/>
      <c r="W40" s="7"/>
      <c r="X40" s="8"/>
      <c r="Y40" s="8"/>
      <c r="Z40" s="8"/>
      <c r="AA40" s="8"/>
      <c r="AB40" s="8"/>
      <c r="AC40" s="205"/>
      <c r="AD40" s="9"/>
      <c r="AE40" s="7"/>
      <c r="AF40" s="8"/>
      <c r="AG40" s="8"/>
      <c r="AH40" s="8"/>
      <c r="AI40" s="8"/>
      <c r="AJ40" s="8"/>
      <c r="AK40" s="10"/>
      <c r="AL40" s="113"/>
      <c r="AM40" s="14"/>
      <c r="AN40" s="113"/>
      <c r="AO40" s="14"/>
      <c r="AP40" s="105"/>
      <c r="AQ40" s="109"/>
    </row>
    <row r="41" spans="3:43" x14ac:dyDescent="0.25">
      <c r="C41" s="7"/>
      <c r="D41" s="8"/>
      <c r="E41" s="8"/>
      <c r="F41" s="8"/>
      <c r="G41" s="9"/>
      <c r="H41" s="7"/>
      <c r="I41" s="8"/>
      <c r="J41" s="8"/>
      <c r="K41" s="9"/>
      <c r="L41" s="7"/>
      <c r="M41" s="8"/>
      <c r="N41" s="8"/>
      <c r="O41" s="8"/>
      <c r="P41" s="8"/>
      <c r="Q41" s="8"/>
      <c r="R41" s="8"/>
      <c r="S41" s="205"/>
      <c r="T41" s="9"/>
      <c r="U41" s="8"/>
      <c r="V41" s="9"/>
      <c r="W41" s="7"/>
      <c r="X41" s="8"/>
      <c r="Y41" s="8"/>
      <c r="Z41" s="8"/>
      <c r="AA41" s="8"/>
      <c r="AB41" s="8"/>
      <c r="AC41" s="205"/>
      <c r="AD41" s="9"/>
      <c r="AE41" s="7"/>
      <c r="AF41" s="8"/>
      <c r="AG41" s="8"/>
      <c r="AH41" s="8"/>
      <c r="AI41" s="8"/>
      <c r="AJ41" s="8"/>
      <c r="AK41" s="10"/>
      <c r="AL41" s="113"/>
      <c r="AM41" s="14"/>
      <c r="AN41" s="113"/>
      <c r="AO41" s="14"/>
      <c r="AP41" s="105"/>
      <c r="AQ41" s="109"/>
    </row>
    <row r="42" spans="3:43" x14ac:dyDescent="0.25">
      <c r="C42" s="7"/>
      <c r="D42" s="8"/>
      <c r="E42" s="8"/>
      <c r="F42" s="8"/>
      <c r="G42" s="9"/>
      <c r="H42" s="7"/>
      <c r="I42" s="8"/>
      <c r="J42" s="8"/>
      <c r="K42" s="9"/>
      <c r="L42" s="7"/>
      <c r="M42" s="8"/>
      <c r="N42" s="8"/>
      <c r="O42" s="8"/>
      <c r="P42" s="8"/>
      <c r="Q42" s="8"/>
      <c r="R42" s="8"/>
      <c r="S42" s="205"/>
      <c r="T42" s="9"/>
      <c r="U42" s="8"/>
      <c r="V42" s="9"/>
      <c r="W42" s="7"/>
      <c r="X42" s="8"/>
      <c r="Y42" s="8"/>
      <c r="Z42" s="8"/>
      <c r="AA42" s="8"/>
      <c r="AB42" s="8"/>
      <c r="AC42" s="205"/>
      <c r="AD42" s="9"/>
      <c r="AE42" s="7"/>
      <c r="AF42" s="8"/>
      <c r="AG42" s="8"/>
      <c r="AH42" s="8"/>
      <c r="AI42" s="8"/>
      <c r="AJ42" s="8"/>
      <c r="AK42" s="10"/>
      <c r="AL42" s="113"/>
      <c r="AM42" s="14"/>
      <c r="AN42" s="113"/>
      <c r="AO42" s="14"/>
      <c r="AP42" s="105"/>
      <c r="AQ42" s="109"/>
    </row>
    <row r="43" spans="3:43" x14ac:dyDescent="0.25">
      <c r="C43" s="7"/>
      <c r="D43" s="8"/>
      <c r="E43" s="8"/>
      <c r="F43" s="8"/>
      <c r="G43" s="9"/>
      <c r="H43" s="7"/>
      <c r="I43" s="8"/>
      <c r="J43" s="8"/>
      <c r="K43" s="9"/>
      <c r="L43" s="7"/>
      <c r="M43" s="8"/>
      <c r="N43" s="8"/>
      <c r="O43" s="8"/>
      <c r="P43" s="8"/>
      <c r="Q43" s="8"/>
      <c r="R43" s="8"/>
      <c r="S43" s="205"/>
      <c r="T43" s="9"/>
      <c r="U43" s="8"/>
      <c r="V43" s="9"/>
      <c r="W43" s="7"/>
      <c r="X43" s="8"/>
      <c r="Y43" s="8"/>
      <c r="Z43" s="8"/>
      <c r="AA43" s="8"/>
      <c r="AB43" s="8"/>
      <c r="AC43" s="205"/>
      <c r="AD43" s="9"/>
      <c r="AE43" s="7"/>
      <c r="AF43" s="8"/>
      <c r="AG43" s="8"/>
      <c r="AH43" s="8"/>
      <c r="AI43" s="8"/>
      <c r="AJ43" s="8"/>
      <c r="AK43" s="10"/>
      <c r="AL43" s="113"/>
      <c r="AM43" s="14"/>
      <c r="AN43" s="113"/>
      <c r="AO43" s="14"/>
      <c r="AP43" s="105"/>
      <c r="AQ43" s="109"/>
    </row>
    <row r="44" spans="3:43" x14ac:dyDescent="0.25">
      <c r="C44" s="7"/>
      <c r="D44" s="8"/>
      <c r="E44" s="8"/>
      <c r="F44" s="8"/>
      <c r="G44" s="9"/>
      <c r="H44" s="7"/>
      <c r="I44" s="8"/>
      <c r="J44" s="8"/>
      <c r="K44" s="9"/>
      <c r="L44" s="7"/>
      <c r="M44" s="8"/>
      <c r="N44" s="8"/>
      <c r="O44" s="8"/>
      <c r="P44" s="8"/>
      <c r="Q44" s="8"/>
      <c r="R44" s="8"/>
      <c r="S44" s="205"/>
      <c r="T44" s="9"/>
      <c r="U44" s="8"/>
      <c r="V44" s="9"/>
      <c r="W44" s="7"/>
      <c r="X44" s="8"/>
      <c r="Y44" s="8"/>
      <c r="Z44" s="8"/>
      <c r="AA44" s="8"/>
      <c r="AB44" s="8"/>
      <c r="AC44" s="205"/>
      <c r="AD44" s="9"/>
      <c r="AE44" s="7"/>
      <c r="AF44" s="8"/>
      <c r="AG44" s="8"/>
      <c r="AH44" s="8"/>
      <c r="AI44" s="8"/>
      <c r="AJ44" s="8"/>
      <c r="AK44" s="10"/>
      <c r="AL44" s="113"/>
      <c r="AM44" s="14"/>
      <c r="AN44" s="113"/>
      <c r="AO44" s="14"/>
      <c r="AP44" s="105"/>
      <c r="AQ44" s="109"/>
    </row>
    <row r="45" spans="3:43" x14ac:dyDescent="0.25">
      <c r="C45" s="7"/>
      <c r="D45" s="8"/>
      <c r="E45" s="8"/>
      <c r="F45" s="8"/>
      <c r="G45" s="9"/>
      <c r="H45" s="7"/>
      <c r="I45" s="8"/>
      <c r="J45" s="8"/>
      <c r="K45" s="9"/>
      <c r="L45" s="7"/>
      <c r="M45" s="8"/>
      <c r="N45" s="8"/>
      <c r="O45" s="8"/>
      <c r="P45" s="8"/>
      <c r="Q45" s="8"/>
      <c r="R45" s="8"/>
      <c r="S45" s="205"/>
      <c r="T45" s="9"/>
      <c r="U45" s="8"/>
      <c r="V45" s="9"/>
      <c r="W45" s="7"/>
      <c r="X45" s="8"/>
      <c r="Y45" s="8"/>
      <c r="Z45" s="8"/>
      <c r="AA45" s="8"/>
      <c r="AB45" s="8"/>
      <c r="AC45" s="205"/>
      <c r="AD45" s="9"/>
      <c r="AE45" s="7"/>
      <c r="AF45" s="8"/>
      <c r="AG45" s="8"/>
      <c r="AH45" s="8"/>
      <c r="AI45" s="8"/>
      <c r="AJ45" s="8"/>
      <c r="AK45" s="10"/>
      <c r="AL45" s="113"/>
      <c r="AM45" s="14"/>
      <c r="AN45" s="113"/>
      <c r="AO45" s="14"/>
      <c r="AP45" s="105"/>
      <c r="AQ45" s="109"/>
    </row>
    <row r="46" spans="3:43" x14ac:dyDescent="0.25">
      <c r="C46" s="7"/>
      <c r="D46" s="8"/>
      <c r="E46" s="8"/>
      <c r="F46" s="8"/>
      <c r="G46" s="9"/>
      <c r="H46" s="7"/>
      <c r="I46" s="8"/>
      <c r="J46" s="8"/>
      <c r="K46" s="9"/>
      <c r="L46" s="7"/>
      <c r="M46" s="8"/>
      <c r="N46" s="8"/>
      <c r="O46" s="8"/>
      <c r="P46" s="8"/>
      <c r="Q46" s="8"/>
      <c r="R46" s="8"/>
      <c r="S46" s="205"/>
      <c r="T46" s="9"/>
      <c r="U46" s="8"/>
      <c r="V46" s="9"/>
      <c r="W46" s="7"/>
      <c r="X46" s="8"/>
      <c r="Y46" s="8"/>
      <c r="Z46" s="8"/>
      <c r="AA46" s="8"/>
      <c r="AB46" s="8"/>
      <c r="AC46" s="205"/>
      <c r="AD46" s="9"/>
      <c r="AE46" s="7"/>
      <c r="AF46" s="8"/>
      <c r="AG46" s="8"/>
      <c r="AH46" s="8"/>
      <c r="AI46" s="8"/>
      <c r="AJ46" s="8"/>
      <c r="AK46" s="10"/>
      <c r="AL46" s="113"/>
      <c r="AM46" s="14"/>
      <c r="AN46" s="113"/>
      <c r="AO46" s="14"/>
      <c r="AP46" s="105"/>
      <c r="AQ46" s="109"/>
    </row>
    <row r="47" spans="3:43" x14ac:dyDescent="0.25">
      <c r="C47" s="7"/>
      <c r="D47" s="8"/>
      <c r="E47" s="8"/>
      <c r="F47" s="8"/>
      <c r="G47" s="9"/>
      <c r="H47" s="7"/>
      <c r="I47" s="8"/>
      <c r="J47" s="8"/>
      <c r="K47" s="9"/>
      <c r="L47" s="7"/>
      <c r="M47" s="8"/>
      <c r="N47" s="8"/>
      <c r="O47" s="8"/>
      <c r="P47" s="8"/>
      <c r="Q47" s="8"/>
      <c r="R47" s="8"/>
      <c r="S47" s="205"/>
      <c r="T47" s="9"/>
      <c r="U47" s="8"/>
      <c r="V47" s="9"/>
      <c r="W47" s="7"/>
      <c r="X47" s="8"/>
      <c r="Y47" s="8"/>
      <c r="Z47" s="8"/>
      <c r="AA47" s="8"/>
      <c r="AB47" s="8"/>
      <c r="AC47" s="205"/>
      <c r="AD47" s="9"/>
      <c r="AE47" s="7"/>
      <c r="AF47" s="8"/>
      <c r="AG47" s="8"/>
      <c r="AH47" s="8"/>
      <c r="AI47" s="8"/>
      <c r="AJ47" s="8"/>
      <c r="AK47" s="10"/>
      <c r="AL47" s="113"/>
      <c r="AM47" s="14"/>
      <c r="AN47" s="113"/>
      <c r="AO47" s="14"/>
      <c r="AP47" s="105"/>
      <c r="AQ47" s="109"/>
    </row>
    <row r="48" spans="3:43" x14ac:dyDescent="0.25">
      <c r="C48" s="7"/>
      <c r="D48" s="8"/>
      <c r="E48" s="8"/>
      <c r="F48" s="8"/>
      <c r="G48" s="9"/>
      <c r="H48" s="7"/>
      <c r="I48" s="8"/>
      <c r="J48" s="8"/>
      <c r="K48" s="9"/>
      <c r="L48" s="7"/>
      <c r="M48" s="8"/>
      <c r="N48" s="8"/>
      <c r="O48" s="8"/>
      <c r="P48" s="8"/>
      <c r="Q48" s="8"/>
      <c r="R48" s="8"/>
      <c r="S48" s="205"/>
      <c r="T48" s="9"/>
      <c r="U48" s="8"/>
      <c r="V48" s="9"/>
      <c r="W48" s="7"/>
      <c r="X48" s="8"/>
      <c r="Y48" s="8"/>
      <c r="Z48" s="8"/>
      <c r="AA48" s="8"/>
      <c r="AB48" s="8"/>
      <c r="AC48" s="205"/>
      <c r="AD48" s="9"/>
      <c r="AE48" s="7"/>
      <c r="AF48" s="8"/>
      <c r="AG48" s="8"/>
      <c r="AH48" s="8"/>
      <c r="AI48" s="8"/>
      <c r="AJ48" s="8"/>
      <c r="AK48" s="10"/>
      <c r="AL48" s="113"/>
      <c r="AM48" s="14"/>
      <c r="AN48" s="113"/>
      <c r="AO48" s="14"/>
      <c r="AP48" s="105"/>
      <c r="AQ48" s="109"/>
    </row>
    <row r="49" spans="3:43" x14ac:dyDescent="0.25">
      <c r="C49" s="7"/>
      <c r="D49" s="8"/>
      <c r="E49" s="8"/>
      <c r="F49" s="8"/>
      <c r="G49" s="8"/>
      <c r="H49" s="8"/>
      <c r="I49" s="8"/>
      <c r="J49" s="8"/>
      <c r="K49" s="9"/>
      <c r="L49" s="7"/>
      <c r="M49" s="8"/>
      <c r="N49" s="8"/>
      <c r="O49" s="8"/>
      <c r="P49" s="8"/>
      <c r="Q49" s="8"/>
      <c r="R49" s="8"/>
      <c r="S49" s="205"/>
      <c r="T49" s="9"/>
      <c r="U49" s="8"/>
      <c r="V49" s="9"/>
      <c r="W49" s="7"/>
      <c r="X49" s="8"/>
      <c r="Y49" s="8"/>
      <c r="Z49" s="8"/>
      <c r="AA49" s="8"/>
      <c r="AB49" s="8"/>
      <c r="AC49" s="205"/>
      <c r="AD49" s="9"/>
      <c r="AE49" s="7"/>
      <c r="AF49" s="8"/>
      <c r="AG49" s="8"/>
      <c r="AH49" s="8"/>
      <c r="AI49" s="8"/>
      <c r="AJ49" s="8"/>
      <c r="AK49" s="10"/>
      <c r="AL49" s="113"/>
      <c r="AM49" s="14"/>
      <c r="AN49" s="113"/>
      <c r="AO49" s="14"/>
      <c r="AP49" s="105"/>
      <c r="AQ49" s="109"/>
    </row>
    <row r="50" spans="3:43" x14ac:dyDescent="0.25">
      <c r="C50" s="7"/>
      <c r="D50" s="8"/>
      <c r="E50" s="8"/>
      <c r="F50" s="8"/>
      <c r="G50" s="8"/>
      <c r="H50" s="8"/>
      <c r="I50" s="8"/>
      <c r="J50" s="8"/>
      <c r="K50" s="9"/>
      <c r="L50" s="7"/>
      <c r="M50" s="8"/>
      <c r="N50" s="8"/>
      <c r="O50" s="8"/>
      <c r="P50" s="8"/>
      <c r="Q50" s="8"/>
      <c r="R50" s="8"/>
      <c r="S50" s="205"/>
      <c r="T50" s="9"/>
      <c r="U50" s="8"/>
      <c r="V50" s="9"/>
      <c r="W50" s="7"/>
      <c r="X50" s="8"/>
      <c r="Y50" s="8"/>
      <c r="Z50" s="8"/>
      <c r="AA50" s="8"/>
      <c r="AB50" s="8"/>
      <c r="AC50" s="205"/>
      <c r="AD50" s="9"/>
      <c r="AE50" s="7"/>
      <c r="AF50" s="8"/>
      <c r="AG50" s="8"/>
      <c r="AH50" s="8"/>
      <c r="AI50" s="8"/>
      <c r="AJ50" s="8"/>
      <c r="AK50" s="10"/>
      <c r="AL50" s="113"/>
      <c r="AM50" s="14"/>
      <c r="AN50" s="113"/>
      <c r="AO50" s="14"/>
      <c r="AP50" s="105"/>
      <c r="AQ50" s="109"/>
    </row>
    <row r="51" spans="3:43" x14ac:dyDescent="0.25">
      <c r="C51" s="7"/>
      <c r="D51" s="8"/>
      <c r="E51" s="8"/>
      <c r="F51" s="8"/>
      <c r="G51" s="8"/>
      <c r="H51" s="8"/>
      <c r="I51" s="8"/>
      <c r="J51" s="8"/>
      <c r="K51" s="9"/>
      <c r="L51" s="7"/>
      <c r="M51" s="8"/>
      <c r="N51" s="8"/>
      <c r="O51" s="8"/>
      <c r="P51" s="8"/>
      <c r="Q51" s="8"/>
      <c r="R51" s="8"/>
      <c r="S51" s="205"/>
      <c r="T51" s="9"/>
      <c r="U51" s="8"/>
      <c r="V51" s="9"/>
      <c r="W51" s="7"/>
      <c r="X51" s="8"/>
      <c r="Y51" s="8"/>
      <c r="Z51" s="8"/>
      <c r="AA51" s="8"/>
      <c r="AB51" s="8"/>
      <c r="AC51" s="205"/>
      <c r="AD51" s="9"/>
      <c r="AE51" s="7"/>
      <c r="AF51" s="8"/>
      <c r="AG51" s="8"/>
      <c r="AH51" s="8"/>
      <c r="AI51" s="8"/>
      <c r="AJ51" s="8"/>
      <c r="AK51" s="10"/>
      <c r="AL51" s="113"/>
      <c r="AM51" s="14"/>
      <c r="AN51" s="113"/>
      <c r="AO51" s="14"/>
      <c r="AP51" s="105"/>
      <c r="AQ51" s="109"/>
    </row>
    <row r="52" spans="3:43" x14ac:dyDescent="0.25">
      <c r="C52" s="7"/>
      <c r="D52" s="8"/>
      <c r="E52" s="8"/>
      <c r="F52" s="8"/>
      <c r="G52" s="8"/>
      <c r="H52" s="8"/>
      <c r="I52" s="8"/>
      <c r="J52" s="8"/>
      <c r="K52" s="9"/>
      <c r="L52" s="7"/>
      <c r="M52" s="8"/>
      <c r="N52" s="8"/>
      <c r="O52" s="8"/>
      <c r="P52" s="8"/>
      <c r="Q52" s="8"/>
      <c r="R52" s="8"/>
      <c r="S52" s="205"/>
      <c r="T52" s="9"/>
      <c r="U52" s="8"/>
      <c r="V52" s="9"/>
      <c r="W52" s="7"/>
      <c r="X52" s="8"/>
      <c r="Y52" s="8"/>
      <c r="Z52" s="8"/>
      <c r="AA52" s="8"/>
      <c r="AB52" s="8"/>
      <c r="AC52" s="205"/>
      <c r="AD52" s="9"/>
      <c r="AE52" s="7"/>
      <c r="AF52" s="8"/>
      <c r="AG52" s="8"/>
      <c r="AH52" s="8"/>
      <c r="AI52" s="8"/>
      <c r="AJ52" s="8"/>
      <c r="AK52" s="10"/>
      <c r="AL52" s="113"/>
      <c r="AM52" s="14"/>
      <c r="AN52" s="113"/>
      <c r="AO52" s="14"/>
      <c r="AP52" s="105"/>
      <c r="AQ52" s="109"/>
    </row>
    <row r="53" spans="3:43" x14ac:dyDescent="0.25">
      <c r="C53" s="7"/>
      <c r="D53" s="8"/>
      <c r="E53" s="8"/>
      <c r="F53" s="8"/>
      <c r="G53" s="8"/>
      <c r="H53" s="8"/>
      <c r="I53" s="8"/>
      <c r="J53" s="8"/>
      <c r="K53" s="9"/>
      <c r="L53" s="7"/>
      <c r="M53" s="8"/>
      <c r="N53" s="8"/>
      <c r="O53" s="8"/>
      <c r="P53" s="8"/>
      <c r="Q53" s="8"/>
      <c r="R53" s="8"/>
      <c r="S53" s="205"/>
      <c r="T53" s="9"/>
      <c r="U53" s="8"/>
      <c r="V53" s="9"/>
      <c r="W53" s="7"/>
      <c r="X53" s="8"/>
      <c r="Y53" s="8"/>
      <c r="Z53" s="8"/>
      <c r="AA53" s="8"/>
      <c r="AB53" s="8"/>
      <c r="AC53" s="205"/>
      <c r="AD53" s="9"/>
      <c r="AE53" s="7"/>
      <c r="AF53" s="8"/>
      <c r="AG53" s="8"/>
      <c r="AH53" s="8"/>
      <c r="AI53" s="8"/>
      <c r="AJ53" s="8"/>
      <c r="AK53" s="10"/>
      <c r="AL53" s="113"/>
      <c r="AM53" s="14"/>
      <c r="AN53" s="113"/>
      <c r="AO53" s="14"/>
      <c r="AP53" s="105"/>
      <c r="AQ53" s="109"/>
    </row>
    <row r="54" spans="3:43" x14ac:dyDescent="0.25">
      <c r="C54" s="7"/>
      <c r="D54" s="8"/>
      <c r="E54" s="8"/>
      <c r="F54" s="8"/>
      <c r="G54" s="8"/>
      <c r="H54" s="8"/>
      <c r="I54" s="8"/>
      <c r="J54" s="8"/>
      <c r="K54" s="9"/>
      <c r="L54" s="7"/>
      <c r="M54" s="8"/>
      <c r="N54" s="8"/>
      <c r="O54" s="8"/>
      <c r="P54" s="8"/>
      <c r="Q54" s="8"/>
      <c r="R54" s="8"/>
      <c r="S54" s="205"/>
      <c r="T54" s="9"/>
      <c r="U54" s="8"/>
      <c r="V54" s="9"/>
      <c r="W54" s="7"/>
      <c r="X54" s="8"/>
      <c r="Y54" s="8"/>
      <c r="Z54" s="8"/>
      <c r="AA54" s="8"/>
      <c r="AB54" s="8"/>
      <c r="AC54" s="205"/>
      <c r="AD54" s="9"/>
      <c r="AE54" s="7"/>
      <c r="AF54" s="8"/>
      <c r="AG54" s="8"/>
      <c r="AH54" s="8"/>
      <c r="AI54" s="8"/>
      <c r="AJ54" s="8"/>
      <c r="AK54" s="10"/>
      <c r="AL54" s="113"/>
      <c r="AM54" s="14"/>
      <c r="AN54" s="113"/>
      <c r="AO54" s="14"/>
      <c r="AP54" s="105"/>
      <c r="AQ54" s="109"/>
    </row>
    <row r="55" spans="3:43" x14ac:dyDescent="0.25">
      <c r="C55" s="7"/>
      <c r="D55" s="8"/>
      <c r="E55" s="8"/>
      <c r="F55" s="8"/>
      <c r="G55" s="8"/>
      <c r="H55" s="8"/>
      <c r="I55" s="8"/>
      <c r="J55" s="8"/>
      <c r="K55" s="8"/>
      <c r="L55" s="8"/>
      <c r="M55" s="8"/>
      <c r="N55" s="8"/>
      <c r="O55" s="8"/>
      <c r="P55" s="8"/>
      <c r="Q55" s="8"/>
      <c r="R55" s="8"/>
      <c r="S55" s="205"/>
      <c r="T55" s="9"/>
      <c r="U55" s="8"/>
      <c r="V55" s="8"/>
      <c r="W55" s="8"/>
      <c r="X55" s="8"/>
      <c r="Y55" s="8"/>
      <c r="Z55" s="8"/>
      <c r="AA55" s="8"/>
      <c r="AB55" s="8"/>
      <c r="AC55" s="205"/>
      <c r="AD55" s="9"/>
      <c r="AE55" s="7"/>
      <c r="AF55" s="8"/>
      <c r="AG55" s="8"/>
      <c r="AH55" s="8"/>
      <c r="AI55" s="8"/>
      <c r="AJ55" s="8"/>
      <c r="AK55" s="10"/>
      <c r="AL55" s="113"/>
      <c r="AM55" s="14"/>
      <c r="AN55" s="113"/>
      <c r="AO55" s="14"/>
      <c r="AP55" s="105"/>
      <c r="AQ55" s="109"/>
    </row>
    <row r="56" spans="3:43" x14ac:dyDescent="0.25">
      <c r="C56" s="7"/>
      <c r="D56" s="8"/>
      <c r="E56" s="8"/>
      <c r="F56" s="8"/>
      <c r="G56" s="8"/>
      <c r="H56" s="8"/>
      <c r="I56" s="8"/>
      <c r="J56" s="8"/>
      <c r="K56" s="8"/>
      <c r="L56" s="8"/>
      <c r="M56" s="8"/>
      <c r="N56" s="8"/>
      <c r="O56" s="8"/>
      <c r="P56" s="8"/>
      <c r="Q56" s="8"/>
      <c r="R56" s="8"/>
      <c r="S56" s="205"/>
      <c r="T56" s="9"/>
      <c r="U56" s="8"/>
      <c r="V56" s="8"/>
      <c r="W56" s="8"/>
      <c r="X56" s="8"/>
      <c r="Y56" s="8"/>
      <c r="Z56" s="8"/>
      <c r="AA56" s="8"/>
      <c r="AB56" s="8"/>
      <c r="AC56" s="205"/>
      <c r="AD56" s="9"/>
      <c r="AE56" s="7"/>
      <c r="AF56" s="8"/>
      <c r="AG56" s="8"/>
      <c r="AH56" s="8"/>
      <c r="AI56" s="8"/>
      <c r="AJ56" s="8"/>
      <c r="AK56" s="10"/>
      <c r="AL56" s="113"/>
      <c r="AM56" s="14"/>
      <c r="AN56" s="113"/>
      <c r="AO56" s="14"/>
      <c r="AP56" s="105"/>
      <c r="AQ56" s="109"/>
    </row>
    <row r="57" spans="3:43" x14ac:dyDescent="0.25">
      <c r="C57" s="7"/>
      <c r="D57" s="8"/>
      <c r="E57" s="8"/>
      <c r="F57" s="8"/>
      <c r="G57" s="8"/>
      <c r="H57" s="8"/>
      <c r="I57" s="8"/>
      <c r="J57" s="8"/>
      <c r="K57" s="8"/>
      <c r="L57" s="8"/>
      <c r="M57" s="8"/>
      <c r="N57" s="8"/>
      <c r="O57" s="8"/>
      <c r="P57" s="8"/>
      <c r="Q57" s="8"/>
      <c r="R57" s="8"/>
      <c r="S57" s="205"/>
      <c r="T57" s="9"/>
      <c r="U57" s="8"/>
      <c r="V57" s="8"/>
      <c r="W57" s="8"/>
      <c r="X57" s="8"/>
      <c r="Y57" s="8"/>
      <c r="Z57" s="8"/>
      <c r="AA57" s="8"/>
      <c r="AB57" s="8"/>
      <c r="AC57" s="205"/>
      <c r="AD57" s="9"/>
      <c r="AE57" s="7"/>
      <c r="AF57" s="8"/>
      <c r="AG57" s="8"/>
      <c r="AH57" s="8"/>
      <c r="AI57" s="8"/>
      <c r="AJ57" s="8"/>
      <c r="AK57" s="10"/>
      <c r="AL57" s="113"/>
      <c r="AM57" s="14"/>
      <c r="AN57" s="113"/>
      <c r="AO57" s="14"/>
      <c r="AP57" s="105"/>
      <c r="AQ57" s="109"/>
    </row>
    <row r="58" spans="3:43" x14ac:dyDescent="0.25">
      <c r="C58" s="7"/>
      <c r="D58" s="8"/>
      <c r="E58" s="8"/>
      <c r="F58" s="8"/>
      <c r="G58" s="8"/>
      <c r="H58" s="8"/>
      <c r="I58" s="8"/>
      <c r="J58" s="8"/>
      <c r="K58" s="8"/>
      <c r="L58" s="8"/>
      <c r="M58" s="8"/>
      <c r="N58" s="8"/>
      <c r="O58" s="8"/>
      <c r="P58" s="8"/>
      <c r="Q58" s="8"/>
      <c r="R58" s="8"/>
      <c r="S58" s="205"/>
      <c r="T58" s="9"/>
      <c r="U58" s="8"/>
      <c r="V58" s="8"/>
      <c r="W58" s="8"/>
      <c r="X58" s="8"/>
      <c r="Y58" s="8"/>
      <c r="Z58" s="8"/>
      <c r="AA58" s="8"/>
      <c r="AB58" s="8"/>
      <c r="AC58" s="205"/>
      <c r="AD58" s="9"/>
      <c r="AE58" s="7"/>
      <c r="AF58" s="8"/>
      <c r="AG58" s="8"/>
      <c r="AH58" s="8"/>
      <c r="AI58" s="8"/>
      <c r="AJ58" s="8"/>
      <c r="AK58" s="10"/>
      <c r="AL58" s="113"/>
      <c r="AM58" s="14"/>
      <c r="AN58" s="113"/>
      <c r="AO58" s="14"/>
      <c r="AP58" s="105"/>
      <c r="AQ58" s="109"/>
    </row>
    <row r="59" spans="3:43" x14ac:dyDescent="0.25">
      <c r="C59" s="7"/>
      <c r="D59" s="8"/>
      <c r="E59" s="8"/>
      <c r="F59" s="8"/>
      <c r="G59" s="8"/>
      <c r="H59" s="8"/>
      <c r="I59" s="8"/>
      <c r="J59" s="8"/>
      <c r="K59" s="8"/>
      <c r="L59" s="8"/>
      <c r="M59" s="8"/>
      <c r="N59" s="8"/>
      <c r="O59" s="8"/>
      <c r="P59" s="8"/>
      <c r="Q59" s="8"/>
      <c r="R59" s="8"/>
      <c r="S59" s="205"/>
      <c r="T59" s="9"/>
      <c r="U59" s="8"/>
      <c r="V59" s="8"/>
      <c r="W59" s="8"/>
      <c r="X59" s="8"/>
      <c r="Y59" s="8"/>
      <c r="Z59" s="8"/>
      <c r="AA59" s="8"/>
      <c r="AB59" s="8"/>
      <c r="AC59" s="205"/>
      <c r="AD59" s="9"/>
      <c r="AE59" s="7"/>
      <c r="AF59" s="8"/>
      <c r="AG59" s="8"/>
      <c r="AH59" s="8"/>
      <c r="AI59" s="8"/>
      <c r="AJ59" s="8"/>
      <c r="AK59" s="10"/>
      <c r="AL59" s="113"/>
      <c r="AM59" s="14"/>
      <c r="AN59" s="113"/>
      <c r="AO59" s="14"/>
      <c r="AP59" s="105"/>
      <c r="AQ59" s="109"/>
    </row>
    <row r="60" spans="3:43" x14ac:dyDescent="0.25">
      <c r="C60" s="7"/>
      <c r="D60" s="8"/>
      <c r="E60" s="8"/>
      <c r="F60" s="8"/>
      <c r="G60" s="8"/>
      <c r="H60" s="8"/>
      <c r="I60" s="8"/>
      <c r="J60" s="8"/>
      <c r="K60" s="8"/>
      <c r="L60" s="8"/>
      <c r="M60" s="8"/>
      <c r="N60" s="8"/>
      <c r="O60" s="8"/>
      <c r="P60" s="8"/>
      <c r="Q60" s="8"/>
      <c r="R60" s="8"/>
      <c r="S60" s="205"/>
      <c r="T60" s="9"/>
      <c r="U60" s="8"/>
      <c r="V60" s="8"/>
      <c r="W60" s="8"/>
      <c r="X60" s="8"/>
      <c r="Y60" s="8"/>
      <c r="Z60" s="8"/>
      <c r="AA60" s="8"/>
      <c r="AB60" s="8"/>
      <c r="AC60" s="205"/>
      <c r="AD60" s="9"/>
      <c r="AE60" s="7"/>
      <c r="AF60" s="8"/>
      <c r="AG60" s="8"/>
      <c r="AH60" s="8"/>
      <c r="AI60" s="8"/>
      <c r="AJ60" s="8"/>
      <c r="AK60" s="10"/>
      <c r="AL60" s="113"/>
      <c r="AM60" s="14"/>
      <c r="AN60" s="113"/>
      <c r="AO60" s="14"/>
      <c r="AP60" s="105"/>
      <c r="AQ60" s="109"/>
    </row>
    <row r="61" spans="3:43" x14ac:dyDescent="0.25">
      <c r="C61" s="7"/>
      <c r="D61" s="8"/>
      <c r="E61" s="8"/>
      <c r="F61" s="8"/>
      <c r="G61" s="8"/>
      <c r="H61" s="8"/>
      <c r="I61" s="8"/>
      <c r="J61" s="8"/>
      <c r="K61" s="8"/>
      <c r="L61" s="8"/>
      <c r="M61" s="8"/>
      <c r="N61" s="8"/>
      <c r="O61" s="8"/>
      <c r="P61" s="8"/>
      <c r="Q61" s="8"/>
      <c r="R61" s="8"/>
      <c r="S61" s="205"/>
      <c r="T61" s="9"/>
      <c r="U61" s="8"/>
      <c r="V61" s="8"/>
      <c r="W61" s="8"/>
      <c r="X61" s="8"/>
      <c r="Y61" s="8"/>
      <c r="Z61" s="8"/>
      <c r="AA61" s="8"/>
      <c r="AB61" s="8"/>
      <c r="AC61" s="205"/>
      <c r="AD61" s="9"/>
      <c r="AE61" s="7"/>
      <c r="AF61" s="8"/>
      <c r="AG61" s="8"/>
      <c r="AH61" s="8"/>
      <c r="AI61" s="8"/>
      <c r="AJ61" s="8"/>
      <c r="AK61" s="10"/>
      <c r="AL61" s="113"/>
      <c r="AM61" s="14"/>
      <c r="AN61" s="113"/>
      <c r="AO61" s="14"/>
      <c r="AP61" s="105"/>
      <c r="AQ61" s="109"/>
    </row>
    <row r="62" spans="3:43" x14ac:dyDescent="0.25">
      <c r="C62" s="7"/>
      <c r="D62" s="8"/>
      <c r="E62" s="8"/>
      <c r="F62" s="8"/>
      <c r="G62" s="8"/>
      <c r="H62" s="8"/>
      <c r="I62" s="8"/>
      <c r="J62" s="8"/>
      <c r="K62" s="8"/>
      <c r="L62" s="8"/>
      <c r="M62" s="8"/>
      <c r="N62" s="8"/>
      <c r="O62" s="8"/>
      <c r="P62" s="8"/>
      <c r="Q62" s="8"/>
      <c r="R62" s="8"/>
      <c r="S62" s="205"/>
      <c r="T62" s="9"/>
      <c r="U62" s="8"/>
      <c r="V62" s="8"/>
      <c r="W62" s="8"/>
      <c r="X62" s="8"/>
      <c r="Y62" s="8"/>
      <c r="Z62" s="8"/>
      <c r="AA62" s="8"/>
      <c r="AB62" s="8"/>
      <c r="AC62" s="205"/>
      <c r="AD62" s="9"/>
      <c r="AE62" s="7"/>
      <c r="AF62" s="8"/>
      <c r="AG62" s="8"/>
      <c r="AH62" s="8"/>
      <c r="AI62" s="8"/>
      <c r="AJ62" s="8"/>
      <c r="AK62" s="10"/>
      <c r="AL62" s="113"/>
      <c r="AM62" s="14"/>
      <c r="AN62" s="113"/>
      <c r="AO62" s="14"/>
      <c r="AP62" s="105"/>
      <c r="AQ62" s="109"/>
    </row>
    <row r="63" spans="3:43" x14ac:dyDescent="0.25">
      <c r="C63" s="7"/>
      <c r="D63" s="8"/>
      <c r="E63" s="8"/>
      <c r="F63" s="8"/>
      <c r="G63" s="8"/>
      <c r="H63" s="8"/>
      <c r="I63" s="8"/>
      <c r="J63" s="8"/>
      <c r="K63" s="8"/>
      <c r="L63" s="8"/>
      <c r="M63" s="8"/>
      <c r="N63" s="8"/>
      <c r="O63" s="8"/>
      <c r="P63" s="8"/>
      <c r="Q63" s="8"/>
      <c r="R63" s="8"/>
      <c r="S63" s="205"/>
      <c r="T63" s="9"/>
      <c r="U63" s="8"/>
      <c r="V63" s="8"/>
      <c r="W63" s="8"/>
      <c r="X63" s="8"/>
      <c r="Y63" s="8"/>
      <c r="Z63" s="8"/>
      <c r="AA63" s="8"/>
      <c r="AB63" s="8"/>
      <c r="AC63" s="205"/>
      <c r="AD63" s="9"/>
      <c r="AE63" s="7"/>
      <c r="AF63" s="8"/>
      <c r="AG63" s="8"/>
      <c r="AH63" s="8"/>
      <c r="AI63" s="8"/>
      <c r="AJ63" s="8"/>
      <c r="AK63" s="10"/>
      <c r="AL63" s="113"/>
      <c r="AM63" s="14"/>
      <c r="AN63" s="113"/>
      <c r="AO63" s="14"/>
      <c r="AP63" s="105"/>
      <c r="AQ63" s="109"/>
    </row>
    <row r="64" spans="3:43" x14ac:dyDescent="0.25">
      <c r="C64" s="7"/>
      <c r="D64" s="8"/>
      <c r="E64" s="8"/>
      <c r="F64" s="8"/>
      <c r="G64" s="8"/>
      <c r="H64" s="8"/>
      <c r="I64" s="8"/>
      <c r="J64" s="8"/>
      <c r="K64" s="8"/>
      <c r="L64" s="8"/>
      <c r="M64" s="8"/>
      <c r="N64" s="8"/>
      <c r="O64" s="8"/>
      <c r="P64" s="8"/>
      <c r="Q64" s="8"/>
      <c r="R64" s="8"/>
      <c r="S64" s="205"/>
      <c r="T64" s="9"/>
      <c r="U64" s="8"/>
      <c r="V64" s="8"/>
      <c r="W64" s="8"/>
      <c r="X64" s="8"/>
      <c r="Y64" s="8"/>
      <c r="Z64" s="8"/>
      <c r="AA64" s="8"/>
      <c r="AB64" s="8"/>
      <c r="AC64" s="205"/>
      <c r="AD64" s="9"/>
      <c r="AE64" s="7"/>
      <c r="AF64" s="8"/>
      <c r="AG64" s="8"/>
      <c r="AH64" s="8"/>
      <c r="AI64" s="8"/>
      <c r="AJ64" s="8"/>
      <c r="AK64" s="10"/>
      <c r="AL64" s="113"/>
      <c r="AM64" s="14"/>
      <c r="AN64" s="113"/>
      <c r="AO64" s="14"/>
      <c r="AP64" s="105"/>
      <c r="AQ64" s="109"/>
    </row>
    <row r="65" spans="3:43" x14ac:dyDescent="0.25">
      <c r="C65" s="7"/>
      <c r="D65" s="8"/>
      <c r="E65" s="8"/>
      <c r="F65" s="8"/>
      <c r="G65" s="8"/>
      <c r="H65" s="8"/>
      <c r="I65" s="8"/>
      <c r="J65" s="8"/>
      <c r="K65" s="8"/>
      <c r="L65" s="8"/>
      <c r="M65" s="8"/>
      <c r="N65" s="8"/>
      <c r="O65" s="8"/>
      <c r="P65" s="8"/>
      <c r="Q65" s="8"/>
      <c r="R65" s="8"/>
      <c r="S65" s="205"/>
      <c r="T65" s="9"/>
      <c r="U65" s="8"/>
      <c r="V65" s="8"/>
      <c r="W65" s="8"/>
      <c r="X65" s="8"/>
      <c r="Y65" s="8"/>
      <c r="Z65" s="8"/>
      <c r="AA65" s="8"/>
      <c r="AB65" s="8"/>
      <c r="AC65" s="205"/>
      <c r="AD65" s="9"/>
      <c r="AE65" s="7"/>
      <c r="AF65" s="8"/>
      <c r="AG65" s="8"/>
      <c r="AH65" s="8"/>
      <c r="AI65" s="8"/>
      <c r="AJ65" s="8"/>
      <c r="AK65" s="10"/>
      <c r="AL65" s="113"/>
      <c r="AM65" s="14"/>
      <c r="AN65" s="113"/>
      <c r="AO65" s="14"/>
      <c r="AP65" s="105"/>
      <c r="AQ65" s="109"/>
    </row>
    <row r="66" spans="3:43" x14ac:dyDescent="0.25">
      <c r="C66" s="7"/>
      <c r="D66" s="8"/>
      <c r="E66" s="8"/>
      <c r="F66" s="8"/>
      <c r="G66" s="8"/>
      <c r="H66" s="8"/>
      <c r="I66" s="8"/>
      <c r="J66" s="8"/>
      <c r="K66" s="8"/>
      <c r="L66" s="8"/>
      <c r="M66" s="8"/>
      <c r="N66" s="8"/>
      <c r="O66" s="8"/>
      <c r="P66" s="8"/>
      <c r="Q66" s="8"/>
      <c r="R66" s="8"/>
      <c r="S66" s="205"/>
      <c r="T66" s="9"/>
      <c r="U66" s="8"/>
      <c r="V66" s="8"/>
      <c r="W66" s="8"/>
      <c r="X66" s="8"/>
      <c r="Y66" s="8"/>
      <c r="Z66" s="8"/>
      <c r="AA66" s="8"/>
      <c r="AB66" s="8"/>
      <c r="AC66" s="205"/>
      <c r="AD66" s="9"/>
      <c r="AE66" s="7"/>
      <c r="AF66" s="8"/>
      <c r="AG66" s="8"/>
      <c r="AH66" s="8"/>
      <c r="AI66" s="8"/>
      <c r="AJ66" s="8"/>
      <c r="AK66" s="10"/>
      <c r="AL66" s="113"/>
      <c r="AM66" s="14"/>
      <c r="AN66" s="113"/>
      <c r="AO66" s="14"/>
      <c r="AP66" s="105"/>
      <c r="AQ66" s="109"/>
    </row>
    <row r="67" spans="3:43" x14ac:dyDescent="0.25">
      <c r="C67" s="7"/>
      <c r="D67" s="8"/>
      <c r="E67" s="8"/>
      <c r="F67" s="8"/>
      <c r="G67" s="8"/>
      <c r="H67" s="8"/>
      <c r="I67" s="8"/>
      <c r="J67" s="8"/>
      <c r="K67" s="8"/>
      <c r="L67" s="8"/>
      <c r="M67" s="8"/>
      <c r="N67" s="8"/>
      <c r="O67" s="8"/>
      <c r="P67" s="8"/>
      <c r="Q67" s="8"/>
      <c r="R67" s="8"/>
      <c r="S67" s="205"/>
      <c r="T67" s="9"/>
      <c r="U67" s="8"/>
      <c r="V67" s="8"/>
      <c r="W67" s="8"/>
      <c r="X67" s="8"/>
      <c r="Y67" s="8"/>
      <c r="Z67" s="8"/>
      <c r="AA67" s="8"/>
      <c r="AB67" s="8"/>
      <c r="AC67" s="205"/>
      <c r="AD67" s="9"/>
      <c r="AE67" s="7"/>
      <c r="AF67" s="8"/>
      <c r="AG67" s="8"/>
      <c r="AH67" s="8"/>
      <c r="AI67" s="8"/>
      <c r="AJ67" s="8"/>
      <c r="AK67" s="10"/>
      <c r="AL67" s="113"/>
      <c r="AM67" s="14"/>
      <c r="AN67" s="113"/>
      <c r="AO67" s="14"/>
      <c r="AP67" s="105"/>
      <c r="AQ67" s="109"/>
    </row>
    <row r="68" spans="3:43" x14ac:dyDescent="0.25">
      <c r="C68" s="7"/>
      <c r="D68" s="8"/>
      <c r="E68" s="8"/>
      <c r="F68" s="8"/>
      <c r="G68" s="8"/>
      <c r="H68" s="8"/>
      <c r="I68" s="8"/>
      <c r="J68" s="8"/>
      <c r="K68" s="8"/>
      <c r="L68" s="8"/>
      <c r="M68" s="8"/>
      <c r="N68" s="8"/>
      <c r="O68" s="8"/>
      <c r="P68" s="8"/>
      <c r="Q68" s="8"/>
      <c r="R68" s="8"/>
      <c r="S68" s="205"/>
      <c r="T68" s="9"/>
      <c r="U68" s="8"/>
      <c r="V68" s="8"/>
      <c r="W68" s="8"/>
      <c r="X68" s="8"/>
      <c r="Y68" s="8"/>
      <c r="Z68" s="8"/>
      <c r="AA68" s="8"/>
      <c r="AB68" s="8"/>
      <c r="AC68" s="205"/>
      <c r="AD68" s="9"/>
      <c r="AE68" s="7"/>
      <c r="AF68" s="8"/>
      <c r="AG68" s="8"/>
      <c r="AH68" s="8"/>
      <c r="AI68" s="8"/>
      <c r="AJ68" s="8"/>
      <c r="AK68" s="10"/>
      <c r="AL68" s="113"/>
      <c r="AM68" s="14"/>
      <c r="AN68" s="113"/>
      <c r="AO68" s="14"/>
      <c r="AP68" s="105"/>
      <c r="AQ68" s="109"/>
    </row>
    <row r="69" spans="3:43" x14ac:dyDescent="0.25">
      <c r="C69" s="7"/>
      <c r="D69" s="8"/>
      <c r="E69" s="8"/>
      <c r="F69" s="8"/>
      <c r="G69" s="8"/>
      <c r="H69" s="8"/>
      <c r="I69" s="8"/>
      <c r="J69" s="8"/>
      <c r="K69" s="8"/>
      <c r="L69" s="8"/>
      <c r="M69" s="8"/>
      <c r="N69" s="8"/>
      <c r="O69" s="8"/>
      <c r="P69" s="8"/>
      <c r="Q69" s="8"/>
      <c r="R69" s="8"/>
      <c r="S69" s="205"/>
      <c r="T69" s="9"/>
      <c r="U69" s="8"/>
      <c r="V69" s="8"/>
      <c r="W69" s="8"/>
      <c r="X69" s="8"/>
      <c r="Y69" s="8"/>
      <c r="Z69" s="8"/>
      <c r="AA69" s="8"/>
      <c r="AB69" s="8"/>
      <c r="AC69" s="205"/>
      <c r="AD69" s="9"/>
      <c r="AE69" s="7"/>
      <c r="AF69" s="8"/>
      <c r="AG69" s="8"/>
      <c r="AH69" s="8"/>
      <c r="AI69" s="8"/>
      <c r="AJ69" s="8"/>
      <c r="AK69" s="10"/>
      <c r="AL69" s="113"/>
      <c r="AM69" s="14"/>
      <c r="AN69" s="113"/>
      <c r="AO69" s="14"/>
      <c r="AP69" s="105"/>
      <c r="AQ69" s="109"/>
    </row>
    <row r="70" spans="3:43" x14ac:dyDescent="0.25">
      <c r="C70" s="7"/>
      <c r="D70" s="8"/>
      <c r="E70" s="8"/>
      <c r="F70" s="8"/>
      <c r="G70" s="8"/>
      <c r="H70" s="8"/>
      <c r="I70" s="8"/>
      <c r="J70" s="8"/>
      <c r="K70" s="8"/>
      <c r="L70" s="8"/>
      <c r="M70" s="8"/>
      <c r="N70" s="8"/>
      <c r="O70" s="8"/>
      <c r="P70" s="8"/>
      <c r="Q70" s="8"/>
      <c r="R70" s="8"/>
      <c r="S70" s="205"/>
      <c r="T70" s="9"/>
      <c r="U70" s="8"/>
      <c r="V70" s="8"/>
      <c r="W70" s="8"/>
      <c r="X70" s="8"/>
      <c r="Y70" s="8"/>
      <c r="Z70" s="8"/>
      <c r="AA70" s="8"/>
      <c r="AB70" s="8"/>
      <c r="AC70" s="205"/>
      <c r="AD70" s="9"/>
      <c r="AE70" s="7"/>
      <c r="AF70" s="8"/>
      <c r="AG70" s="8"/>
      <c r="AH70" s="8"/>
      <c r="AI70" s="8"/>
      <c r="AJ70" s="8"/>
      <c r="AK70" s="10"/>
      <c r="AL70" s="113"/>
      <c r="AM70" s="14"/>
      <c r="AN70" s="113"/>
      <c r="AO70" s="14"/>
      <c r="AP70" s="105"/>
      <c r="AQ70" s="109"/>
    </row>
    <row r="71" spans="3:43" x14ac:dyDescent="0.25">
      <c r="C71" s="7"/>
      <c r="D71" s="8"/>
      <c r="E71" s="8"/>
      <c r="F71" s="8"/>
      <c r="G71" s="8"/>
      <c r="H71" s="8"/>
      <c r="I71" s="8"/>
      <c r="J71" s="8"/>
      <c r="K71" s="8"/>
      <c r="L71" s="8"/>
      <c r="M71" s="8"/>
      <c r="N71" s="8"/>
      <c r="O71" s="8"/>
      <c r="P71" s="8"/>
      <c r="Q71" s="8"/>
      <c r="R71" s="8"/>
      <c r="S71" s="205"/>
      <c r="T71" s="9"/>
      <c r="U71" s="8"/>
      <c r="V71" s="8"/>
      <c r="W71" s="8"/>
      <c r="X71" s="8"/>
      <c r="Y71" s="8"/>
      <c r="Z71" s="8"/>
      <c r="AA71" s="8"/>
      <c r="AB71" s="8"/>
      <c r="AC71" s="205"/>
      <c r="AD71" s="9"/>
      <c r="AE71" s="7"/>
      <c r="AF71" s="8"/>
      <c r="AG71" s="8"/>
      <c r="AH71" s="8"/>
      <c r="AI71" s="8"/>
      <c r="AJ71" s="8"/>
      <c r="AK71" s="10"/>
      <c r="AL71" s="113"/>
      <c r="AM71" s="14"/>
      <c r="AN71" s="113"/>
      <c r="AO71" s="14"/>
      <c r="AP71" s="105"/>
      <c r="AQ71" s="109"/>
    </row>
    <row r="72" spans="3:43" x14ac:dyDescent="0.25">
      <c r="C72" s="7"/>
      <c r="D72" s="8"/>
      <c r="E72" s="8"/>
      <c r="F72" s="8"/>
      <c r="G72" s="8"/>
      <c r="H72" s="8"/>
      <c r="I72" s="8"/>
      <c r="J72" s="8"/>
      <c r="K72" s="8"/>
      <c r="L72" s="8"/>
      <c r="M72" s="8"/>
      <c r="N72" s="8"/>
      <c r="O72" s="8"/>
      <c r="P72" s="8"/>
      <c r="Q72" s="8"/>
      <c r="R72" s="8"/>
      <c r="S72" s="205"/>
      <c r="T72" s="9"/>
      <c r="U72" s="8"/>
      <c r="V72" s="8"/>
      <c r="W72" s="8"/>
      <c r="X72" s="8"/>
      <c r="Y72" s="8"/>
      <c r="Z72" s="8"/>
      <c r="AA72" s="8"/>
      <c r="AB72" s="8"/>
      <c r="AC72" s="205"/>
      <c r="AD72" s="9"/>
      <c r="AE72" s="7"/>
      <c r="AF72" s="8"/>
      <c r="AG72" s="8"/>
      <c r="AH72" s="8"/>
      <c r="AI72" s="8"/>
      <c r="AJ72" s="8"/>
      <c r="AK72" s="10"/>
      <c r="AL72" s="113"/>
      <c r="AM72" s="14"/>
      <c r="AN72" s="113"/>
      <c r="AO72" s="14"/>
      <c r="AP72" s="105"/>
      <c r="AQ72" s="109"/>
    </row>
    <row r="73" spans="3:43" x14ac:dyDescent="0.25">
      <c r="C73" s="7"/>
      <c r="D73" s="8"/>
      <c r="E73" s="8"/>
      <c r="F73" s="8"/>
      <c r="G73" s="8"/>
      <c r="H73" s="8"/>
      <c r="I73" s="8"/>
      <c r="J73" s="8"/>
      <c r="K73" s="8"/>
      <c r="L73" s="8"/>
      <c r="M73" s="8"/>
      <c r="N73" s="8"/>
      <c r="O73" s="8"/>
      <c r="P73" s="8"/>
      <c r="Q73" s="8"/>
      <c r="R73" s="8"/>
      <c r="S73" s="205"/>
      <c r="T73" s="9"/>
      <c r="U73" s="8"/>
      <c r="V73" s="8"/>
      <c r="W73" s="8"/>
      <c r="X73" s="8"/>
      <c r="Y73" s="8"/>
      <c r="Z73" s="8"/>
      <c r="AA73" s="8"/>
      <c r="AB73" s="8"/>
      <c r="AC73" s="205"/>
      <c r="AD73" s="9"/>
      <c r="AE73" s="7"/>
      <c r="AF73" s="8"/>
      <c r="AG73" s="8"/>
      <c r="AH73" s="8"/>
      <c r="AI73" s="8"/>
      <c r="AJ73" s="8"/>
      <c r="AK73" s="10"/>
      <c r="AL73" s="113"/>
      <c r="AM73" s="14"/>
      <c r="AN73" s="113"/>
      <c r="AO73" s="14"/>
      <c r="AP73" s="105"/>
      <c r="AQ73" s="109"/>
    </row>
    <row r="74" spans="3:43" x14ac:dyDescent="0.25">
      <c r="C74" s="7"/>
      <c r="D74" s="8"/>
      <c r="E74" s="8"/>
      <c r="F74" s="8"/>
      <c r="G74" s="8"/>
      <c r="H74" s="8"/>
      <c r="I74" s="8"/>
      <c r="J74" s="8"/>
      <c r="K74" s="8"/>
      <c r="L74" s="8"/>
      <c r="M74" s="8"/>
      <c r="N74" s="8"/>
      <c r="O74" s="8"/>
      <c r="P74" s="8"/>
      <c r="Q74" s="8"/>
      <c r="R74" s="8"/>
      <c r="S74" s="205"/>
      <c r="T74" s="9"/>
      <c r="U74" s="8"/>
      <c r="V74" s="8"/>
      <c r="W74" s="8"/>
      <c r="X74" s="8"/>
      <c r="Y74" s="8"/>
      <c r="Z74" s="8"/>
      <c r="AA74" s="8"/>
      <c r="AB74" s="8"/>
      <c r="AC74" s="205"/>
      <c r="AD74" s="9"/>
      <c r="AE74" s="7"/>
      <c r="AF74" s="8"/>
      <c r="AG74" s="8"/>
      <c r="AH74" s="8"/>
      <c r="AI74" s="8"/>
      <c r="AJ74" s="8"/>
      <c r="AK74" s="10"/>
      <c r="AL74" s="113"/>
      <c r="AM74" s="14"/>
      <c r="AN74" s="113"/>
      <c r="AO74" s="14"/>
      <c r="AP74" s="105"/>
      <c r="AQ74" s="109"/>
    </row>
    <row r="75" spans="3:43" x14ac:dyDescent="0.25">
      <c r="C75" s="7"/>
      <c r="D75" s="8"/>
      <c r="E75" s="8"/>
      <c r="F75" s="8"/>
      <c r="G75" s="8"/>
      <c r="H75" s="8"/>
      <c r="I75" s="8"/>
      <c r="J75" s="8"/>
      <c r="K75" s="8"/>
      <c r="L75" s="8"/>
      <c r="M75" s="8"/>
      <c r="N75" s="8"/>
      <c r="O75" s="8"/>
      <c r="P75" s="8"/>
      <c r="Q75" s="8"/>
      <c r="R75" s="8"/>
      <c r="S75" s="205"/>
      <c r="T75" s="9"/>
      <c r="U75" s="8"/>
      <c r="V75" s="8"/>
      <c r="W75" s="8"/>
      <c r="X75" s="8"/>
      <c r="Y75" s="8"/>
      <c r="Z75" s="8"/>
      <c r="AA75" s="8"/>
      <c r="AB75" s="8"/>
      <c r="AC75" s="205"/>
      <c r="AD75" s="9"/>
      <c r="AE75" s="7"/>
      <c r="AF75" s="8"/>
      <c r="AG75" s="8"/>
      <c r="AH75" s="8"/>
      <c r="AI75" s="8"/>
      <c r="AJ75" s="8"/>
      <c r="AK75" s="10"/>
      <c r="AL75" s="113"/>
      <c r="AM75" s="14"/>
      <c r="AN75" s="113"/>
      <c r="AO75" s="14"/>
      <c r="AP75" s="105"/>
      <c r="AQ75" s="109"/>
    </row>
    <row r="76" spans="3:43" x14ac:dyDescent="0.25">
      <c r="C76" s="7"/>
      <c r="D76" s="8"/>
      <c r="E76" s="8"/>
      <c r="F76" s="8"/>
      <c r="G76" s="8"/>
      <c r="H76" s="8"/>
      <c r="I76" s="8"/>
      <c r="J76" s="8"/>
      <c r="K76" s="8"/>
      <c r="L76" s="8"/>
      <c r="M76" s="8"/>
      <c r="N76" s="8"/>
      <c r="O76" s="8"/>
      <c r="P76" s="8"/>
      <c r="Q76" s="8"/>
      <c r="R76" s="8"/>
      <c r="S76" s="205"/>
      <c r="T76" s="9"/>
      <c r="U76" s="8"/>
      <c r="V76" s="8"/>
      <c r="W76" s="8"/>
      <c r="X76" s="8"/>
      <c r="Y76" s="8"/>
      <c r="Z76" s="8"/>
      <c r="AA76" s="8"/>
      <c r="AB76" s="8"/>
      <c r="AC76" s="205"/>
      <c r="AD76" s="9"/>
      <c r="AE76" s="7"/>
      <c r="AF76" s="8"/>
      <c r="AG76" s="8"/>
      <c r="AH76" s="8"/>
      <c r="AI76" s="8"/>
      <c r="AJ76" s="8"/>
      <c r="AK76" s="10"/>
      <c r="AL76" s="113"/>
      <c r="AM76" s="14"/>
      <c r="AN76" s="113"/>
      <c r="AO76" s="14"/>
      <c r="AP76" s="105"/>
      <c r="AQ76" s="109"/>
    </row>
    <row r="77" spans="3:43" x14ac:dyDescent="0.25">
      <c r="C77" s="7"/>
      <c r="D77" s="8"/>
      <c r="E77" s="8"/>
      <c r="F77" s="8"/>
      <c r="G77" s="8"/>
      <c r="H77" s="8"/>
      <c r="I77" s="8"/>
      <c r="J77" s="8"/>
      <c r="K77" s="8"/>
      <c r="L77" s="8"/>
      <c r="M77" s="8"/>
      <c r="N77" s="8"/>
      <c r="O77" s="8"/>
      <c r="P77" s="8"/>
      <c r="Q77" s="8"/>
      <c r="R77" s="8"/>
      <c r="S77" s="205"/>
      <c r="T77" s="9"/>
      <c r="U77" s="8"/>
      <c r="V77" s="8"/>
      <c r="W77" s="8"/>
      <c r="X77" s="8"/>
      <c r="Y77" s="8"/>
      <c r="Z77" s="8"/>
      <c r="AA77" s="8"/>
      <c r="AB77" s="8"/>
      <c r="AC77" s="205"/>
      <c r="AD77" s="9"/>
      <c r="AE77" s="7"/>
      <c r="AF77" s="8"/>
      <c r="AG77" s="8"/>
      <c r="AH77" s="8"/>
      <c r="AI77" s="8"/>
      <c r="AJ77" s="8"/>
      <c r="AK77" s="10"/>
      <c r="AL77" s="113"/>
      <c r="AM77" s="14"/>
      <c r="AN77" s="113"/>
      <c r="AO77" s="14"/>
      <c r="AP77" s="105"/>
      <c r="AQ77" s="109"/>
    </row>
    <row r="78" spans="3:43" x14ac:dyDescent="0.25">
      <c r="C78" s="7"/>
      <c r="D78" s="8"/>
      <c r="E78" s="8"/>
      <c r="F78" s="8"/>
      <c r="G78" s="8"/>
      <c r="H78" s="8"/>
      <c r="I78" s="8"/>
      <c r="J78" s="8"/>
      <c r="K78" s="8"/>
      <c r="L78" s="8"/>
      <c r="M78" s="8"/>
      <c r="N78" s="8"/>
      <c r="O78" s="8"/>
      <c r="P78" s="8"/>
      <c r="Q78" s="8"/>
      <c r="R78" s="8"/>
      <c r="S78" s="205"/>
      <c r="T78" s="9"/>
      <c r="U78" s="8"/>
      <c r="V78" s="8"/>
      <c r="W78" s="8"/>
      <c r="X78" s="8"/>
      <c r="Y78" s="8"/>
      <c r="Z78" s="8"/>
      <c r="AA78" s="8"/>
      <c r="AB78" s="8"/>
      <c r="AC78" s="205"/>
      <c r="AD78" s="9"/>
      <c r="AE78" s="7"/>
      <c r="AF78" s="8"/>
      <c r="AG78" s="8"/>
      <c r="AH78" s="8"/>
      <c r="AI78" s="8"/>
      <c r="AJ78" s="8"/>
      <c r="AK78" s="10"/>
      <c r="AL78" s="113"/>
      <c r="AM78" s="14"/>
      <c r="AN78" s="113"/>
      <c r="AO78" s="14"/>
      <c r="AP78" s="105"/>
      <c r="AQ78" s="109"/>
    </row>
    <row r="79" spans="3:43" x14ac:dyDescent="0.25">
      <c r="C79" s="7"/>
      <c r="D79" s="8"/>
      <c r="E79" s="8"/>
      <c r="F79" s="8"/>
      <c r="G79" s="8"/>
      <c r="H79" s="8"/>
      <c r="I79" s="8"/>
      <c r="J79" s="8"/>
      <c r="K79" s="8"/>
      <c r="L79" s="8"/>
      <c r="M79" s="8"/>
      <c r="N79" s="8"/>
      <c r="O79" s="8"/>
      <c r="P79" s="8"/>
      <c r="Q79" s="8"/>
      <c r="R79" s="8"/>
      <c r="S79" s="205"/>
      <c r="T79" s="9"/>
      <c r="U79" s="8"/>
      <c r="V79" s="8"/>
      <c r="W79" s="8"/>
      <c r="X79" s="8"/>
      <c r="Y79" s="8"/>
      <c r="Z79" s="8"/>
      <c r="AA79" s="8"/>
      <c r="AB79" s="8"/>
      <c r="AC79" s="205"/>
      <c r="AD79" s="9"/>
      <c r="AE79" s="7"/>
      <c r="AF79" s="8"/>
      <c r="AG79" s="8"/>
      <c r="AH79" s="8"/>
      <c r="AI79" s="8"/>
      <c r="AJ79" s="8"/>
      <c r="AK79" s="10"/>
      <c r="AL79" s="113"/>
      <c r="AM79" s="14"/>
      <c r="AN79" s="113"/>
      <c r="AO79" s="14"/>
      <c r="AP79" s="105"/>
      <c r="AQ79" s="109"/>
    </row>
    <row r="80" spans="3:43" x14ac:dyDescent="0.25">
      <c r="C80" s="7"/>
      <c r="D80" s="8"/>
      <c r="E80" s="8"/>
      <c r="F80" s="8"/>
      <c r="G80" s="8"/>
      <c r="H80" s="8"/>
      <c r="I80" s="8"/>
      <c r="J80" s="8"/>
      <c r="K80" s="8"/>
      <c r="L80" s="8"/>
      <c r="M80" s="8"/>
      <c r="N80" s="8"/>
      <c r="O80" s="8"/>
      <c r="P80" s="8"/>
      <c r="Q80" s="8"/>
      <c r="R80" s="8"/>
      <c r="S80" s="205"/>
      <c r="T80" s="9"/>
      <c r="U80" s="8"/>
      <c r="V80" s="8"/>
      <c r="W80" s="8"/>
      <c r="X80" s="8"/>
      <c r="Y80" s="8"/>
      <c r="Z80" s="8"/>
      <c r="AA80" s="8"/>
      <c r="AB80" s="8"/>
      <c r="AC80" s="205"/>
      <c r="AD80" s="9"/>
      <c r="AE80" s="7"/>
      <c r="AF80" s="8"/>
      <c r="AG80" s="8"/>
      <c r="AH80" s="8"/>
      <c r="AI80" s="8"/>
      <c r="AJ80" s="8"/>
      <c r="AK80" s="10"/>
      <c r="AL80" s="113"/>
      <c r="AM80" s="14"/>
      <c r="AN80" s="113"/>
      <c r="AO80" s="14"/>
      <c r="AP80" s="105"/>
      <c r="AQ80" s="109"/>
    </row>
    <row r="81" spans="3:43" x14ac:dyDescent="0.25">
      <c r="C81" s="7"/>
      <c r="D81" s="8"/>
      <c r="E81" s="8"/>
      <c r="F81" s="8"/>
      <c r="G81" s="8"/>
      <c r="H81" s="8"/>
      <c r="I81" s="8"/>
      <c r="J81" s="8"/>
      <c r="K81" s="8"/>
      <c r="L81" s="8"/>
      <c r="M81" s="8"/>
      <c r="N81" s="8"/>
      <c r="O81" s="8"/>
      <c r="P81" s="8"/>
      <c r="Q81" s="8"/>
      <c r="R81" s="8"/>
      <c r="S81" s="205"/>
      <c r="T81" s="9"/>
      <c r="U81" s="8"/>
      <c r="V81" s="8"/>
      <c r="W81" s="8"/>
      <c r="X81" s="8"/>
      <c r="Y81" s="8"/>
      <c r="Z81" s="8"/>
      <c r="AA81" s="8"/>
      <c r="AB81" s="8"/>
      <c r="AC81" s="205"/>
      <c r="AD81" s="9"/>
      <c r="AE81" s="7"/>
      <c r="AF81" s="8"/>
      <c r="AG81" s="8"/>
      <c r="AH81" s="8"/>
      <c r="AI81" s="8"/>
      <c r="AJ81" s="8"/>
      <c r="AK81" s="10"/>
      <c r="AL81" s="113"/>
      <c r="AM81" s="14"/>
      <c r="AN81" s="113"/>
      <c r="AO81" s="14"/>
      <c r="AP81" s="105"/>
      <c r="AQ81" s="109"/>
    </row>
    <row r="82" spans="3:43" x14ac:dyDescent="0.25">
      <c r="C82" s="7"/>
      <c r="D82" s="8"/>
      <c r="E82" s="8"/>
      <c r="F82" s="8"/>
      <c r="G82" s="8"/>
      <c r="H82" s="8"/>
      <c r="I82" s="8"/>
      <c r="J82" s="8"/>
      <c r="K82" s="8"/>
      <c r="L82" s="8"/>
      <c r="M82" s="8"/>
      <c r="N82" s="8"/>
      <c r="O82" s="8"/>
      <c r="P82" s="8"/>
      <c r="Q82" s="8"/>
      <c r="R82" s="8"/>
      <c r="S82" s="205"/>
      <c r="T82" s="9"/>
      <c r="U82" s="8"/>
      <c r="V82" s="8"/>
      <c r="W82" s="8"/>
      <c r="X82" s="8"/>
      <c r="Y82" s="8"/>
      <c r="Z82" s="8"/>
      <c r="AA82" s="8"/>
      <c r="AB82" s="8"/>
      <c r="AC82" s="205"/>
      <c r="AD82" s="9"/>
      <c r="AE82" s="7"/>
      <c r="AF82" s="8"/>
      <c r="AG82" s="8"/>
      <c r="AH82" s="8"/>
      <c r="AI82" s="8"/>
      <c r="AJ82" s="8"/>
      <c r="AK82" s="10"/>
      <c r="AL82" s="113"/>
      <c r="AM82" s="14"/>
      <c r="AN82" s="113"/>
      <c r="AO82" s="14"/>
      <c r="AP82" s="105"/>
      <c r="AQ82" s="109"/>
    </row>
    <row r="83" spans="3:43" x14ac:dyDescent="0.25">
      <c r="C83" s="7"/>
      <c r="D83" s="8"/>
      <c r="E83" s="8"/>
      <c r="F83" s="8"/>
      <c r="G83" s="8"/>
      <c r="H83" s="8"/>
      <c r="I83" s="8"/>
      <c r="J83" s="8"/>
      <c r="K83" s="8"/>
      <c r="L83" s="8"/>
      <c r="M83" s="8"/>
      <c r="N83" s="8"/>
      <c r="O83" s="8"/>
      <c r="P83" s="8"/>
      <c r="Q83" s="8"/>
      <c r="R83" s="8"/>
      <c r="S83" s="205"/>
      <c r="T83" s="9"/>
      <c r="U83" s="8"/>
      <c r="V83" s="8"/>
      <c r="W83" s="8"/>
      <c r="X83" s="8"/>
      <c r="Y83" s="8"/>
      <c r="Z83" s="8"/>
      <c r="AA83" s="8"/>
      <c r="AB83" s="8"/>
      <c r="AC83" s="205"/>
      <c r="AD83" s="9"/>
      <c r="AE83" s="7"/>
      <c r="AF83" s="8"/>
      <c r="AG83" s="8"/>
      <c r="AH83" s="8"/>
      <c r="AI83" s="8"/>
      <c r="AJ83" s="8"/>
      <c r="AK83" s="10"/>
      <c r="AL83" s="113"/>
      <c r="AM83" s="14"/>
      <c r="AN83" s="113"/>
      <c r="AO83" s="14"/>
      <c r="AP83" s="105"/>
      <c r="AQ83" s="109"/>
    </row>
    <row r="84" spans="3:43" x14ac:dyDescent="0.25">
      <c r="C84" s="7"/>
      <c r="D84" s="8"/>
      <c r="E84" s="8"/>
      <c r="F84" s="8"/>
      <c r="G84" s="8"/>
      <c r="H84" s="8"/>
      <c r="I84" s="8"/>
      <c r="J84" s="8"/>
      <c r="K84" s="8"/>
      <c r="L84" s="8"/>
      <c r="M84" s="8"/>
      <c r="N84" s="8"/>
      <c r="O84" s="8"/>
      <c r="P84" s="8"/>
      <c r="Q84" s="8"/>
      <c r="R84" s="8"/>
      <c r="S84" s="205"/>
      <c r="T84" s="9"/>
      <c r="U84" s="8"/>
      <c r="V84" s="8"/>
      <c r="W84" s="8"/>
      <c r="X84" s="8"/>
      <c r="Y84" s="8"/>
      <c r="Z84" s="8"/>
      <c r="AA84" s="8"/>
      <c r="AB84" s="8"/>
      <c r="AC84" s="205"/>
      <c r="AD84" s="9"/>
      <c r="AE84" s="7"/>
      <c r="AF84" s="8"/>
      <c r="AG84" s="8"/>
      <c r="AH84" s="8"/>
      <c r="AI84" s="8"/>
      <c r="AJ84" s="8"/>
      <c r="AK84" s="10"/>
      <c r="AL84" s="113"/>
      <c r="AM84" s="14"/>
      <c r="AN84" s="113"/>
      <c r="AO84" s="14"/>
      <c r="AP84" s="105"/>
      <c r="AQ84" s="109"/>
    </row>
    <row r="85" spans="3:43" x14ac:dyDescent="0.25">
      <c r="C85" s="7"/>
      <c r="D85" s="8"/>
      <c r="E85" s="8"/>
      <c r="F85" s="8"/>
      <c r="G85" s="8"/>
      <c r="H85" s="8"/>
      <c r="I85" s="8"/>
      <c r="J85" s="8"/>
      <c r="K85" s="8"/>
      <c r="L85" s="8"/>
      <c r="M85" s="8"/>
      <c r="N85" s="8"/>
      <c r="O85" s="8"/>
      <c r="P85" s="8"/>
      <c r="Q85" s="8"/>
      <c r="R85" s="8"/>
      <c r="S85" s="205"/>
      <c r="T85" s="9"/>
      <c r="U85" s="8"/>
      <c r="V85" s="8"/>
      <c r="W85" s="8"/>
      <c r="X85" s="8"/>
      <c r="Y85" s="8"/>
      <c r="Z85" s="8"/>
      <c r="AA85" s="8"/>
      <c r="AB85" s="8"/>
      <c r="AC85" s="205"/>
      <c r="AD85" s="9"/>
      <c r="AE85" s="7"/>
      <c r="AF85" s="8"/>
      <c r="AG85" s="8"/>
      <c r="AH85" s="8"/>
      <c r="AI85" s="8"/>
      <c r="AJ85" s="8"/>
      <c r="AK85" s="10"/>
      <c r="AL85" s="113"/>
      <c r="AM85" s="14"/>
      <c r="AN85" s="113"/>
      <c r="AO85" s="14"/>
      <c r="AP85" s="105"/>
      <c r="AQ85" s="109"/>
    </row>
    <row r="86" spans="3:43" x14ac:dyDescent="0.25">
      <c r="C86" s="7"/>
      <c r="D86" s="8"/>
      <c r="E86" s="8"/>
      <c r="F86" s="8"/>
      <c r="G86" s="8"/>
      <c r="H86" s="8"/>
      <c r="I86" s="8"/>
      <c r="J86" s="8"/>
      <c r="K86" s="8"/>
      <c r="L86" s="8"/>
      <c r="M86" s="8"/>
      <c r="N86" s="8"/>
      <c r="O86" s="8"/>
      <c r="P86" s="8"/>
      <c r="Q86" s="8"/>
      <c r="R86" s="8"/>
      <c r="S86" s="205"/>
      <c r="T86" s="9"/>
      <c r="U86" s="8"/>
      <c r="V86" s="8"/>
      <c r="W86" s="8"/>
      <c r="X86" s="8"/>
      <c r="Y86" s="8"/>
      <c r="Z86" s="8"/>
      <c r="AA86" s="8"/>
      <c r="AB86" s="8"/>
      <c r="AC86" s="205"/>
      <c r="AD86" s="9"/>
      <c r="AE86" s="7"/>
      <c r="AF86" s="8"/>
      <c r="AG86" s="8"/>
      <c r="AH86" s="8"/>
      <c r="AI86" s="8"/>
      <c r="AJ86" s="8"/>
      <c r="AK86" s="10"/>
      <c r="AL86" s="113"/>
      <c r="AM86" s="14"/>
      <c r="AN86" s="113"/>
      <c r="AO86" s="14"/>
      <c r="AP86" s="105"/>
      <c r="AQ86" s="109"/>
    </row>
    <row r="87" spans="3:43" x14ac:dyDescent="0.25">
      <c r="C87" s="7"/>
      <c r="D87" s="8"/>
      <c r="E87" s="8"/>
      <c r="F87" s="8"/>
      <c r="G87" s="8"/>
      <c r="H87" s="8"/>
      <c r="I87" s="8"/>
      <c r="J87" s="8"/>
      <c r="K87" s="8"/>
      <c r="L87" s="8"/>
      <c r="M87" s="8"/>
      <c r="N87" s="8"/>
      <c r="O87" s="8"/>
      <c r="P87" s="8"/>
      <c r="Q87" s="8"/>
      <c r="R87" s="8"/>
      <c r="S87" s="205"/>
      <c r="T87" s="9"/>
      <c r="U87" s="8"/>
      <c r="V87" s="8"/>
      <c r="W87" s="8"/>
      <c r="X87" s="8"/>
      <c r="Y87" s="8"/>
      <c r="Z87" s="8"/>
      <c r="AA87" s="8"/>
      <c r="AB87" s="8"/>
      <c r="AC87" s="205"/>
      <c r="AD87" s="9"/>
      <c r="AE87" s="7"/>
      <c r="AF87" s="8"/>
      <c r="AG87" s="8"/>
      <c r="AH87" s="8"/>
      <c r="AI87" s="8"/>
      <c r="AJ87" s="8"/>
      <c r="AK87" s="10"/>
      <c r="AL87" s="113"/>
      <c r="AM87" s="14"/>
      <c r="AN87" s="113"/>
      <c r="AO87" s="14"/>
      <c r="AP87" s="105"/>
      <c r="AQ87" s="109"/>
    </row>
    <row r="88" spans="3:43" x14ac:dyDescent="0.25">
      <c r="C88" s="7"/>
      <c r="D88" s="8"/>
      <c r="E88" s="8"/>
      <c r="F88" s="8"/>
      <c r="G88" s="8"/>
      <c r="H88" s="8"/>
      <c r="I88" s="8"/>
      <c r="J88" s="8"/>
      <c r="K88" s="8"/>
      <c r="L88" s="8"/>
      <c r="M88" s="8"/>
      <c r="N88" s="8"/>
      <c r="O88" s="8"/>
      <c r="P88" s="8"/>
      <c r="Q88" s="8"/>
      <c r="R88" s="8"/>
      <c r="S88" s="205"/>
      <c r="T88" s="9"/>
      <c r="U88" s="8"/>
      <c r="V88" s="8"/>
      <c r="W88" s="8"/>
      <c r="X88" s="8"/>
      <c r="Y88" s="8"/>
      <c r="Z88" s="8"/>
      <c r="AA88" s="8"/>
      <c r="AB88" s="8"/>
      <c r="AC88" s="205"/>
      <c r="AD88" s="9"/>
      <c r="AE88" s="7"/>
      <c r="AF88" s="8"/>
      <c r="AG88" s="8"/>
      <c r="AH88" s="8"/>
      <c r="AI88" s="8"/>
      <c r="AJ88" s="8"/>
      <c r="AK88" s="10"/>
      <c r="AL88" s="113"/>
      <c r="AM88" s="14"/>
      <c r="AN88" s="113"/>
      <c r="AO88" s="14"/>
      <c r="AP88" s="105"/>
      <c r="AQ88" s="109"/>
    </row>
    <row r="89" spans="3:43" x14ac:dyDescent="0.25">
      <c r="C89" s="7"/>
      <c r="D89" s="8"/>
      <c r="E89" s="8"/>
      <c r="F89" s="8"/>
      <c r="G89" s="8"/>
      <c r="H89" s="8"/>
      <c r="I89" s="8"/>
      <c r="J89" s="8"/>
      <c r="K89" s="8"/>
      <c r="L89" s="8"/>
      <c r="M89" s="8"/>
      <c r="N89" s="8"/>
      <c r="O89" s="8"/>
      <c r="P89" s="8"/>
      <c r="Q89" s="8"/>
      <c r="R89" s="8"/>
      <c r="S89" s="205"/>
      <c r="T89" s="9"/>
      <c r="U89" s="8"/>
      <c r="V89" s="8"/>
      <c r="W89" s="8"/>
      <c r="X89" s="8"/>
      <c r="Y89" s="8"/>
      <c r="Z89" s="8"/>
      <c r="AA89" s="8"/>
      <c r="AB89" s="8"/>
      <c r="AC89" s="205"/>
      <c r="AD89" s="9"/>
      <c r="AE89" s="7"/>
      <c r="AF89" s="8"/>
      <c r="AG89" s="8"/>
      <c r="AH89" s="8"/>
      <c r="AI89" s="8"/>
      <c r="AJ89" s="8"/>
      <c r="AK89" s="10"/>
      <c r="AL89" s="113"/>
      <c r="AM89" s="14"/>
      <c r="AN89" s="113"/>
      <c r="AO89" s="14"/>
      <c r="AP89" s="105"/>
      <c r="AQ89" s="109"/>
    </row>
    <row r="90" spans="3:43" x14ac:dyDescent="0.25">
      <c r="C90" s="7"/>
      <c r="D90" s="8"/>
      <c r="E90" s="8"/>
      <c r="F90" s="8"/>
      <c r="G90" s="8"/>
      <c r="H90" s="8"/>
      <c r="I90" s="8"/>
      <c r="J90" s="8"/>
      <c r="K90" s="8"/>
      <c r="L90" s="8"/>
      <c r="M90" s="8"/>
      <c r="N90" s="8"/>
      <c r="O90" s="8"/>
      <c r="P90" s="8"/>
      <c r="Q90" s="8"/>
      <c r="R90" s="8"/>
      <c r="S90" s="205"/>
      <c r="T90" s="9"/>
      <c r="U90" s="8"/>
      <c r="V90" s="8"/>
      <c r="W90" s="8"/>
      <c r="X90" s="8"/>
      <c r="Y90" s="8"/>
      <c r="Z90" s="8"/>
      <c r="AA90" s="8"/>
      <c r="AB90" s="8"/>
      <c r="AC90" s="205"/>
      <c r="AD90" s="9"/>
      <c r="AE90" s="7"/>
      <c r="AF90" s="8"/>
      <c r="AG90" s="8"/>
      <c r="AH90" s="8"/>
      <c r="AI90" s="8"/>
      <c r="AJ90" s="8"/>
      <c r="AK90" s="10"/>
      <c r="AL90" s="113"/>
      <c r="AM90" s="14"/>
      <c r="AN90" s="113"/>
      <c r="AO90" s="14"/>
      <c r="AP90" s="105"/>
      <c r="AQ90" s="109"/>
    </row>
    <row r="91" spans="3:43" x14ac:dyDescent="0.25">
      <c r="C91" s="7"/>
      <c r="D91" s="8"/>
      <c r="E91" s="8"/>
      <c r="F91" s="8"/>
      <c r="G91" s="8"/>
      <c r="H91" s="8"/>
      <c r="I91" s="8"/>
      <c r="J91" s="8"/>
      <c r="K91" s="8"/>
      <c r="L91" s="8"/>
      <c r="M91" s="8"/>
      <c r="N91" s="8"/>
      <c r="O91" s="8"/>
      <c r="P91" s="8"/>
      <c r="Q91" s="8"/>
      <c r="R91" s="8"/>
      <c r="S91" s="205"/>
      <c r="T91" s="9"/>
      <c r="U91" s="8"/>
      <c r="V91" s="8"/>
      <c r="W91" s="8"/>
      <c r="X91" s="8"/>
      <c r="Y91" s="8"/>
      <c r="Z91" s="8"/>
      <c r="AA91" s="8"/>
      <c r="AB91" s="8"/>
      <c r="AC91" s="205"/>
      <c r="AD91" s="9"/>
      <c r="AE91" s="7"/>
      <c r="AF91" s="8"/>
      <c r="AG91" s="8"/>
      <c r="AH91" s="8"/>
      <c r="AI91" s="8"/>
      <c r="AJ91" s="8"/>
      <c r="AK91" s="10"/>
      <c r="AL91" s="113"/>
      <c r="AM91" s="14"/>
      <c r="AN91" s="113"/>
      <c r="AO91" s="14"/>
      <c r="AP91" s="105"/>
      <c r="AQ91" s="109"/>
    </row>
    <row r="92" spans="3:43" x14ac:dyDescent="0.25">
      <c r="C92" s="7"/>
      <c r="D92" s="8"/>
      <c r="E92" s="8"/>
      <c r="F92" s="8"/>
      <c r="G92" s="8"/>
      <c r="H92" s="8"/>
      <c r="I92" s="8"/>
      <c r="J92" s="8"/>
      <c r="K92" s="8"/>
      <c r="L92" s="8"/>
      <c r="M92" s="8"/>
      <c r="N92" s="8"/>
      <c r="O92" s="8"/>
      <c r="P92" s="8"/>
      <c r="Q92" s="8"/>
      <c r="R92" s="8"/>
      <c r="S92" s="205"/>
      <c r="T92" s="9"/>
      <c r="U92" s="8"/>
      <c r="V92" s="8"/>
      <c r="W92" s="8"/>
      <c r="X92" s="8"/>
      <c r="Y92" s="8"/>
      <c r="Z92" s="8"/>
      <c r="AA92" s="8"/>
      <c r="AB92" s="8"/>
      <c r="AC92" s="205"/>
      <c r="AD92" s="9"/>
      <c r="AE92" s="7"/>
      <c r="AF92" s="8"/>
      <c r="AG92" s="8"/>
      <c r="AH92" s="8"/>
      <c r="AI92" s="8"/>
      <c r="AJ92" s="8"/>
      <c r="AK92" s="10"/>
      <c r="AL92" s="113"/>
      <c r="AM92" s="14"/>
      <c r="AN92" s="113"/>
      <c r="AO92" s="14"/>
      <c r="AP92" s="105"/>
      <c r="AQ92" s="109"/>
    </row>
    <row r="93" spans="3:43" x14ac:dyDescent="0.25">
      <c r="C93" s="7"/>
      <c r="D93" s="8"/>
      <c r="E93" s="8"/>
      <c r="F93" s="8"/>
      <c r="G93" s="8"/>
      <c r="H93" s="8"/>
      <c r="I93" s="8"/>
      <c r="J93" s="8"/>
      <c r="K93" s="8"/>
      <c r="L93" s="8"/>
      <c r="M93" s="8"/>
      <c r="N93" s="8"/>
      <c r="O93" s="8"/>
      <c r="P93" s="8"/>
      <c r="Q93" s="8"/>
      <c r="R93" s="8"/>
      <c r="S93" s="205"/>
      <c r="T93" s="9"/>
      <c r="U93" s="8"/>
      <c r="V93" s="8"/>
      <c r="W93" s="8"/>
      <c r="X93" s="8"/>
      <c r="Y93" s="8"/>
      <c r="Z93" s="8"/>
      <c r="AA93" s="8"/>
      <c r="AB93" s="8"/>
      <c r="AC93" s="205"/>
      <c r="AD93" s="9"/>
      <c r="AE93" s="7"/>
      <c r="AF93" s="8"/>
      <c r="AG93" s="8"/>
      <c r="AH93" s="8"/>
      <c r="AI93" s="8"/>
      <c r="AJ93" s="8"/>
      <c r="AK93" s="10"/>
      <c r="AL93" s="113"/>
      <c r="AM93" s="14"/>
      <c r="AN93" s="113"/>
      <c r="AO93" s="14"/>
      <c r="AP93" s="105"/>
      <c r="AQ93" s="109"/>
    </row>
    <row r="94" spans="3:43" x14ac:dyDescent="0.25">
      <c r="C94" s="7"/>
      <c r="D94" s="8"/>
      <c r="E94" s="8"/>
      <c r="F94" s="8"/>
      <c r="G94" s="8"/>
      <c r="H94" s="8"/>
      <c r="I94" s="8"/>
      <c r="J94" s="8"/>
      <c r="K94" s="8"/>
      <c r="L94" s="8"/>
      <c r="M94" s="8"/>
      <c r="N94" s="8"/>
      <c r="O94" s="8"/>
      <c r="P94" s="8"/>
      <c r="Q94" s="8"/>
      <c r="R94" s="8"/>
      <c r="S94" s="205"/>
      <c r="T94" s="9"/>
      <c r="U94" s="8"/>
      <c r="V94" s="8"/>
      <c r="W94" s="8"/>
      <c r="X94" s="8"/>
      <c r="Y94" s="8"/>
      <c r="Z94" s="8"/>
      <c r="AA94" s="8"/>
      <c r="AB94" s="8"/>
      <c r="AC94" s="205"/>
      <c r="AD94" s="9"/>
      <c r="AE94" s="7"/>
      <c r="AF94" s="8"/>
      <c r="AG94" s="8"/>
      <c r="AH94" s="8"/>
      <c r="AI94" s="8"/>
      <c r="AJ94" s="8"/>
      <c r="AK94" s="10"/>
      <c r="AL94" s="113"/>
      <c r="AM94" s="14"/>
      <c r="AN94" s="113"/>
      <c r="AO94" s="14"/>
      <c r="AP94" s="105"/>
      <c r="AQ94" s="109"/>
    </row>
    <row r="95" spans="3:43" x14ac:dyDescent="0.25">
      <c r="C95" s="7"/>
      <c r="D95" s="8"/>
      <c r="E95" s="8"/>
      <c r="F95" s="8"/>
      <c r="G95" s="8"/>
      <c r="H95" s="8"/>
      <c r="I95" s="8"/>
      <c r="J95" s="8"/>
      <c r="K95" s="8"/>
      <c r="L95" s="8"/>
      <c r="M95" s="8"/>
      <c r="N95" s="8"/>
      <c r="O95" s="8"/>
      <c r="P95" s="8"/>
      <c r="Q95" s="8"/>
      <c r="R95" s="8"/>
      <c r="S95" s="205"/>
      <c r="T95" s="9"/>
      <c r="U95" s="8"/>
      <c r="V95" s="8"/>
      <c r="W95" s="8"/>
      <c r="X95" s="8"/>
      <c r="Y95" s="8"/>
      <c r="Z95" s="8"/>
      <c r="AA95" s="8"/>
      <c r="AB95" s="8"/>
      <c r="AC95" s="205"/>
      <c r="AD95" s="9"/>
      <c r="AE95" s="7"/>
      <c r="AF95" s="8"/>
      <c r="AG95" s="8"/>
      <c r="AH95" s="8"/>
      <c r="AI95" s="8"/>
      <c r="AJ95" s="8"/>
      <c r="AK95" s="10"/>
      <c r="AL95" s="113"/>
      <c r="AM95" s="14"/>
      <c r="AN95" s="113"/>
      <c r="AO95" s="14"/>
      <c r="AP95" s="105"/>
      <c r="AQ95" s="109"/>
    </row>
    <row r="96" spans="3:43" x14ac:dyDescent="0.25">
      <c r="C96" s="7"/>
      <c r="D96" s="8"/>
      <c r="E96" s="8"/>
      <c r="F96" s="8"/>
      <c r="G96" s="8"/>
      <c r="H96" s="8"/>
      <c r="I96" s="8"/>
      <c r="J96" s="8"/>
      <c r="K96" s="8"/>
      <c r="L96" s="8"/>
      <c r="M96" s="8"/>
      <c r="N96" s="8"/>
      <c r="O96" s="8"/>
      <c r="P96" s="8"/>
      <c r="Q96" s="8"/>
      <c r="R96" s="8"/>
      <c r="S96" s="205"/>
      <c r="T96" s="9"/>
      <c r="U96" s="8"/>
      <c r="V96" s="8"/>
      <c r="W96" s="8"/>
      <c r="X96" s="8"/>
      <c r="Y96" s="8"/>
      <c r="Z96" s="8"/>
      <c r="AA96" s="8"/>
      <c r="AB96" s="8"/>
      <c r="AC96" s="205"/>
      <c r="AD96" s="9"/>
      <c r="AE96" s="7"/>
      <c r="AF96" s="8"/>
      <c r="AG96" s="8"/>
      <c r="AH96" s="8"/>
      <c r="AI96" s="8"/>
      <c r="AJ96" s="8"/>
      <c r="AK96" s="10"/>
      <c r="AL96" s="113"/>
      <c r="AM96" s="14"/>
      <c r="AN96" s="113"/>
      <c r="AO96" s="14"/>
      <c r="AP96" s="105"/>
      <c r="AQ96" s="109"/>
    </row>
    <row r="97" spans="3:43" x14ac:dyDescent="0.25">
      <c r="C97" s="12"/>
      <c r="D97" s="13"/>
      <c r="E97" s="13"/>
      <c r="F97" s="13"/>
      <c r="G97" s="13"/>
      <c r="H97" s="13"/>
      <c r="I97" s="13"/>
      <c r="J97" s="13"/>
      <c r="K97" s="13"/>
      <c r="L97" s="13"/>
      <c r="M97" s="13"/>
      <c r="N97" s="13"/>
      <c r="O97" s="13"/>
      <c r="P97" s="13"/>
      <c r="Q97" s="13"/>
      <c r="R97" s="13"/>
      <c r="S97" s="206"/>
      <c r="T97" s="14"/>
      <c r="U97" s="13"/>
      <c r="V97" s="13"/>
      <c r="W97" s="13"/>
      <c r="X97" s="13"/>
      <c r="Y97" s="13"/>
      <c r="Z97" s="13"/>
      <c r="AA97" s="13"/>
      <c r="AB97" s="13"/>
      <c r="AC97" s="206"/>
      <c r="AD97" s="14"/>
      <c r="AE97" s="12"/>
      <c r="AF97" s="13"/>
      <c r="AG97" s="13"/>
      <c r="AH97" s="13"/>
      <c r="AI97" s="13"/>
      <c r="AJ97" s="13"/>
      <c r="AK97" s="15"/>
      <c r="AL97" s="113"/>
      <c r="AM97" s="14"/>
      <c r="AN97" s="113"/>
      <c r="AO97" s="14"/>
      <c r="AP97" s="105"/>
      <c r="AQ97" s="109"/>
    </row>
    <row r="98" spans="3:43" x14ac:dyDescent="0.25">
      <c r="C98" s="12"/>
      <c r="D98" s="13"/>
      <c r="E98" s="13"/>
      <c r="F98" s="13"/>
      <c r="G98" s="13"/>
      <c r="H98" s="13"/>
      <c r="I98" s="13"/>
      <c r="J98" s="13"/>
      <c r="K98" s="13"/>
      <c r="L98" s="13"/>
      <c r="M98" s="13"/>
      <c r="N98" s="13"/>
      <c r="O98" s="13"/>
      <c r="P98" s="13"/>
      <c r="Q98" s="13"/>
      <c r="R98" s="13"/>
      <c r="S98" s="206"/>
      <c r="T98" s="14"/>
      <c r="U98" s="13"/>
      <c r="V98" s="13"/>
      <c r="W98" s="13"/>
      <c r="X98" s="13"/>
      <c r="Y98" s="13"/>
      <c r="Z98" s="13"/>
      <c r="AA98" s="13"/>
      <c r="AB98" s="13"/>
      <c r="AC98" s="206"/>
      <c r="AD98" s="14"/>
      <c r="AE98" s="12"/>
      <c r="AF98" s="13"/>
      <c r="AG98" s="13"/>
      <c r="AH98" s="13"/>
      <c r="AI98" s="13"/>
      <c r="AJ98" s="13"/>
      <c r="AK98" s="15"/>
      <c r="AL98" s="113"/>
      <c r="AM98" s="14"/>
      <c r="AN98" s="113"/>
      <c r="AO98" s="14"/>
      <c r="AP98" s="105"/>
      <c r="AQ98" s="109"/>
    </row>
    <row r="99" spans="3:43" x14ac:dyDescent="0.25">
      <c r="C99" s="12"/>
      <c r="D99" s="13"/>
      <c r="E99" s="13"/>
      <c r="F99" s="13"/>
      <c r="G99" s="13"/>
      <c r="H99" s="13"/>
      <c r="I99" s="13"/>
      <c r="J99" s="13"/>
      <c r="K99" s="13"/>
      <c r="L99" s="13"/>
      <c r="M99" s="13"/>
      <c r="N99" s="13"/>
      <c r="O99" s="13"/>
      <c r="P99" s="13"/>
      <c r="Q99" s="13"/>
      <c r="R99" s="13"/>
      <c r="S99" s="206"/>
      <c r="T99" s="14"/>
      <c r="U99" s="13"/>
      <c r="V99" s="13"/>
      <c r="W99" s="13"/>
      <c r="X99" s="13"/>
      <c r="Y99" s="13"/>
      <c r="Z99" s="13"/>
      <c r="AA99" s="13"/>
      <c r="AB99" s="13"/>
      <c r="AC99" s="206"/>
      <c r="AD99" s="14"/>
      <c r="AE99" s="12"/>
      <c r="AF99" s="13"/>
      <c r="AG99" s="13"/>
      <c r="AH99" s="13"/>
      <c r="AI99" s="13"/>
      <c r="AJ99" s="13"/>
      <c r="AK99" s="15"/>
      <c r="AL99" s="113"/>
      <c r="AM99" s="14"/>
      <c r="AN99" s="113"/>
      <c r="AO99" s="14"/>
      <c r="AP99" s="105"/>
      <c r="AQ99" s="109"/>
    </row>
    <row r="100" spans="3:43" x14ac:dyDescent="0.25">
      <c r="C100" s="12"/>
      <c r="D100" s="13"/>
      <c r="E100" s="13"/>
      <c r="F100" s="13"/>
      <c r="G100" s="13"/>
      <c r="H100" s="13"/>
      <c r="I100" s="13"/>
      <c r="J100" s="13"/>
      <c r="K100" s="13"/>
      <c r="L100" s="13"/>
      <c r="M100" s="13"/>
      <c r="N100" s="13"/>
      <c r="O100" s="13"/>
      <c r="P100" s="13"/>
      <c r="Q100" s="13"/>
      <c r="R100" s="13"/>
      <c r="S100" s="206"/>
      <c r="T100" s="14"/>
      <c r="U100" s="13"/>
      <c r="V100" s="13"/>
      <c r="W100" s="13"/>
      <c r="X100" s="13"/>
      <c r="Y100" s="13"/>
      <c r="Z100" s="13"/>
      <c r="AA100" s="13"/>
      <c r="AB100" s="13"/>
      <c r="AC100" s="206"/>
      <c r="AD100" s="14"/>
      <c r="AE100" s="12"/>
      <c r="AF100" s="13"/>
      <c r="AG100" s="13"/>
      <c r="AH100" s="13"/>
      <c r="AI100" s="13"/>
      <c r="AJ100" s="13"/>
      <c r="AK100" s="15"/>
      <c r="AL100" s="113"/>
      <c r="AM100" s="14"/>
      <c r="AN100" s="113"/>
      <c r="AO100" s="14"/>
      <c r="AP100" s="105"/>
      <c r="AQ100" s="109"/>
    </row>
    <row r="101" spans="3:43" x14ac:dyDescent="0.25">
      <c r="C101" s="12"/>
      <c r="D101" s="13"/>
      <c r="E101" s="13"/>
      <c r="F101" s="13"/>
      <c r="G101" s="13"/>
      <c r="H101" s="13"/>
      <c r="I101" s="13"/>
      <c r="J101" s="13"/>
      <c r="K101" s="13"/>
      <c r="L101" s="13"/>
      <c r="M101" s="13"/>
      <c r="N101" s="13"/>
      <c r="O101" s="13"/>
      <c r="P101" s="13"/>
      <c r="Q101" s="13"/>
      <c r="R101" s="13"/>
      <c r="S101" s="206"/>
      <c r="T101" s="14"/>
      <c r="U101" s="13"/>
      <c r="V101" s="13"/>
      <c r="W101" s="13"/>
      <c r="X101" s="13"/>
      <c r="Y101" s="13"/>
      <c r="Z101" s="13"/>
      <c r="AA101" s="13"/>
      <c r="AB101" s="13"/>
      <c r="AC101" s="206"/>
      <c r="AD101" s="14"/>
      <c r="AE101" s="12"/>
      <c r="AF101" s="13"/>
      <c r="AG101" s="13"/>
      <c r="AH101" s="13"/>
      <c r="AI101" s="13"/>
      <c r="AJ101" s="13"/>
      <c r="AK101" s="15"/>
      <c r="AL101" s="113"/>
      <c r="AM101" s="14"/>
      <c r="AN101" s="113"/>
      <c r="AO101" s="14"/>
      <c r="AP101" s="105"/>
      <c r="AQ101" s="109"/>
    </row>
    <row r="102" spans="3:43" x14ac:dyDescent="0.25">
      <c r="C102" s="12"/>
      <c r="D102" s="13"/>
      <c r="E102" s="13"/>
      <c r="F102" s="13"/>
      <c r="G102" s="13"/>
      <c r="H102" s="13"/>
      <c r="I102" s="13"/>
      <c r="J102" s="13"/>
      <c r="K102" s="13"/>
      <c r="L102" s="13"/>
      <c r="M102" s="13"/>
      <c r="N102" s="13"/>
      <c r="O102" s="13"/>
      <c r="P102" s="13"/>
      <c r="Q102" s="13"/>
      <c r="R102" s="13"/>
      <c r="S102" s="206"/>
      <c r="T102" s="14"/>
      <c r="U102" s="13"/>
      <c r="V102" s="13"/>
      <c r="W102" s="13"/>
      <c r="X102" s="13"/>
      <c r="Y102" s="13"/>
      <c r="Z102" s="13"/>
      <c r="AA102" s="13"/>
      <c r="AB102" s="13"/>
      <c r="AC102" s="206"/>
      <c r="AD102" s="14"/>
      <c r="AE102" s="12"/>
      <c r="AF102" s="13"/>
      <c r="AG102" s="13"/>
      <c r="AH102" s="13"/>
      <c r="AI102" s="13"/>
      <c r="AJ102" s="13"/>
      <c r="AK102" s="15"/>
      <c r="AL102" s="113"/>
      <c r="AM102" s="14"/>
      <c r="AN102" s="113"/>
      <c r="AO102" s="14"/>
      <c r="AP102" s="105"/>
      <c r="AQ102" s="109"/>
    </row>
    <row r="103" spans="3:43" x14ac:dyDescent="0.25">
      <c r="C103" s="12"/>
      <c r="D103" s="13"/>
      <c r="E103" s="13"/>
      <c r="F103" s="13"/>
      <c r="G103" s="13"/>
      <c r="H103" s="13"/>
      <c r="I103" s="13"/>
      <c r="J103" s="13"/>
      <c r="K103" s="13"/>
      <c r="L103" s="13"/>
      <c r="M103" s="13"/>
      <c r="N103" s="13"/>
      <c r="O103" s="13"/>
      <c r="P103" s="13"/>
      <c r="Q103" s="13"/>
      <c r="R103" s="13"/>
      <c r="S103" s="206"/>
      <c r="T103" s="14"/>
      <c r="U103" s="13"/>
      <c r="V103" s="13"/>
      <c r="W103" s="13"/>
      <c r="X103" s="13"/>
      <c r="Y103" s="13"/>
      <c r="Z103" s="13"/>
      <c r="AA103" s="13"/>
      <c r="AB103" s="13"/>
      <c r="AC103" s="206"/>
      <c r="AD103" s="14"/>
      <c r="AE103" s="12"/>
      <c r="AF103" s="13"/>
      <c r="AG103" s="13"/>
      <c r="AH103" s="13"/>
      <c r="AI103" s="13"/>
      <c r="AJ103" s="13"/>
      <c r="AK103" s="15"/>
      <c r="AL103" s="113"/>
      <c r="AM103" s="14"/>
      <c r="AN103" s="113"/>
      <c r="AO103" s="14"/>
      <c r="AP103" s="105"/>
      <c r="AQ103" s="109"/>
    </row>
    <row r="104" spans="3:43" x14ac:dyDescent="0.25">
      <c r="C104" s="12"/>
      <c r="D104" s="13"/>
      <c r="E104" s="13"/>
      <c r="F104" s="13"/>
      <c r="G104" s="13"/>
      <c r="H104" s="13"/>
      <c r="I104" s="13"/>
      <c r="J104" s="13"/>
      <c r="K104" s="13"/>
      <c r="L104" s="13"/>
      <c r="M104" s="13"/>
      <c r="N104" s="13"/>
      <c r="O104" s="13"/>
      <c r="P104" s="13"/>
      <c r="Q104" s="13"/>
      <c r="R104" s="13"/>
      <c r="S104" s="206"/>
      <c r="T104" s="14"/>
      <c r="U104" s="13"/>
      <c r="V104" s="13"/>
      <c r="W104" s="13"/>
      <c r="X104" s="13"/>
      <c r="Y104" s="13"/>
      <c r="Z104" s="13"/>
      <c r="AA104" s="13"/>
      <c r="AB104" s="13"/>
      <c r="AC104" s="206"/>
      <c r="AD104" s="14"/>
      <c r="AE104" s="12"/>
      <c r="AF104" s="13"/>
      <c r="AG104" s="13"/>
      <c r="AH104" s="13"/>
      <c r="AI104" s="13"/>
      <c r="AJ104" s="13"/>
      <c r="AK104" s="15"/>
      <c r="AL104" s="113"/>
      <c r="AM104" s="14"/>
      <c r="AN104" s="113"/>
      <c r="AO104" s="14"/>
      <c r="AP104" s="105"/>
      <c r="AQ104" s="109"/>
    </row>
    <row r="105" spans="3:43" x14ac:dyDescent="0.25">
      <c r="C105" s="12"/>
      <c r="D105" s="13"/>
      <c r="E105" s="13"/>
      <c r="F105" s="13"/>
      <c r="G105" s="13"/>
      <c r="H105" s="13"/>
      <c r="I105" s="13"/>
      <c r="J105" s="13"/>
      <c r="K105" s="13"/>
      <c r="L105" s="13"/>
      <c r="M105" s="13"/>
      <c r="N105" s="13"/>
      <c r="O105" s="13"/>
      <c r="P105" s="13"/>
      <c r="Q105" s="13"/>
      <c r="R105" s="13"/>
      <c r="S105" s="206"/>
      <c r="T105" s="14"/>
      <c r="U105" s="13"/>
      <c r="V105" s="13"/>
      <c r="W105" s="13"/>
      <c r="X105" s="13"/>
      <c r="Y105" s="13"/>
      <c r="Z105" s="13"/>
      <c r="AA105" s="13"/>
      <c r="AB105" s="13"/>
      <c r="AC105" s="206"/>
      <c r="AD105" s="14"/>
      <c r="AE105" s="12"/>
      <c r="AF105" s="13"/>
      <c r="AG105" s="13"/>
      <c r="AH105" s="13"/>
      <c r="AI105" s="13"/>
      <c r="AJ105" s="13"/>
      <c r="AK105" s="15"/>
      <c r="AL105" s="113"/>
      <c r="AM105" s="14"/>
      <c r="AN105" s="113"/>
      <c r="AO105" s="14"/>
      <c r="AP105" s="105"/>
      <c r="AQ105" s="109"/>
    </row>
    <row r="106" spans="3:43" x14ac:dyDescent="0.25">
      <c r="C106" s="12"/>
      <c r="D106" s="13"/>
      <c r="E106" s="13"/>
      <c r="F106" s="13"/>
      <c r="G106" s="13"/>
      <c r="H106" s="13"/>
      <c r="I106" s="13"/>
      <c r="J106" s="13"/>
      <c r="K106" s="13"/>
      <c r="L106" s="13"/>
      <c r="M106" s="13"/>
      <c r="N106" s="13"/>
      <c r="O106" s="13"/>
      <c r="P106" s="13"/>
      <c r="Q106" s="13"/>
      <c r="R106" s="13"/>
      <c r="S106" s="206"/>
      <c r="T106" s="14"/>
      <c r="U106" s="13"/>
      <c r="V106" s="13"/>
      <c r="W106" s="13"/>
      <c r="X106" s="13"/>
      <c r="Y106" s="13"/>
      <c r="Z106" s="13"/>
      <c r="AA106" s="13"/>
      <c r="AB106" s="13"/>
      <c r="AC106" s="206"/>
      <c r="AD106" s="14"/>
      <c r="AE106" s="12"/>
      <c r="AF106" s="13"/>
      <c r="AG106" s="13"/>
      <c r="AH106" s="13"/>
      <c r="AI106" s="13"/>
      <c r="AJ106" s="13"/>
      <c r="AK106" s="15"/>
      <c r="AL106" s="113"/>
      <c r="AM106" s="14"/>
      <c r="AN106" s="113"/>
      <c r="AO106" s="14"/>
      <c r="AP106" s="105"/>
      <c r="AQ106" s="109"/>
    </row>
    <row r="107" spans="3:43" x14ac:dyDescent="0.25">
      <c r="C107" s="12"/>
      <c r="D107" s="13"/>
      <c r="E107" s="13"/>
      <c r="F107" s="13"/>
      <c r="G107" s="13"/>
      <c r="H107" s="13"/>
      <c r="I107" s="13"/>
      <c r="J107" s="13"/>
      <c r="K107" s="13"/>
      <c r="L107" s="13"/>
      <c r="M107" s="13"/>
      <c r="N107" s="13"/>
      <c r="O107" s="13"/>
      <c r="P107" s="13"/>
      <c r="Q107" s="13"/>
      <c r="R107" s="13"/>
      <c r="S107" s="206"/>
      <c r="T107" s="14"/>
      <c r="U107" s="13"/>
      <c r="V107" s="13"/>
      <c r="W107" s="13"/>
      <c r="X107" s="13"/>
      <c r="Y107" s="13"/>
      <c r="Z107" s="13"/>
      <c r="AA107" s="13"/>
      <c r="AB107" s="13"/>
      <c r="AC107" s="206"/>
      <c r="AD107" s="14"/>
      <c r="AE107" s="12"/>
      <c r="AF107" s="13"/>
      <c r="AG107" s="13"/>
      <c r="AH107" s="13"/>
      <c r="AI107" s="13"/>
      <c r="AJ107" s="13"/>
      <c r="AK107" s="15"/>
      <c r="AL107" s="113"/>
      <c r="AM107" s="14"/>
      <c r="AN107" s="113"/>
      <c r="AO107" s="14"/>
      <c r="AP107" s="105"/>
      <c r="AQ107" s="109"/>
    </row>
    <row r="108" spans="3:43" x14ac:dyDescent="0.25">
      <c r="C108" s="12"/>
      <c r="D108" s="13"/>
      <c r="E108" s="13"/>
      <c r="F108" s="13"/>
      <c r="G108" s="13"/>
      <c r="H108" s="13"/>
      <c r="I108" s="13"/>
      <c r="J108" s="13"/>
      <c r="K108" s="13"/>
      <c r="L108" s="13"/>
      <c r="M108" s="13"/>
      <c r="N108" s="13"/>
      <c r="O108" s="13"/>
      <c r="P108" s="13"/>
      <c r="Q108" s="13"/>
      <c r="R108" s="13"/>
      <c r="S108" s="206"/>
      <c r="T108" s="14"/>
      <c r="U108" s="13"/>
      <c r="V108" s="13"/>
      <c r="W108" s="13"/>
      <c r="X108" s="13"/>
      <c r="Y108" s="13"/>
      <c r="Z108" s="13"/>
      <c r="AA108" s="13"/>
      <c r="AB108" s="13"/>
      <c r="AC108" s="206"/>
      <c r="AD108" s="14"/>
      <c r="AE108" s="12"/>
      <c r="AF108" s="13"/>
      <c r="AG108" s="13"/>
      <c r="AH108" s="13"/>
      <c r="AI108" s="13"/>
      <c r="AJ108" s="13"/>
      <c r="AK108" s="15"/>
      <c r="AL108" s="113"/>
      <c r="AM108" s="14"/>
      <c r="AN108" s="113"/>
      <c r="AO108" s="14"/>
      <c r="AP108" s="105"/>
      <c r="AQ108" s="109"/>
    </row>
    <row r="109" spans="3:43" x14ac:dyDescent="0.25">
      <c r="C109" s="12"/>
      <c r="D109" s="13"/>
      <c r="E109" s="13"/>
      <c r="F109" s="13"/>
      <c r="G109" s="13"/>
      <c r="H109" s="13"/>
      <c r="I109" s="13"/>
      <c r="J109" s="13"/>
      <c r="K109" s="13"/>
      <c r="L109" s="13"/>
      <c r="M109" s="13"/>
      <c r="N109" s="13"/>
      <c r="O109" s="13"/>
      <c r="P109" s="13"/>
      <c r="Q109" s="13"/>
      <c r="R109" s="13"/>
      <c r="S109" s="206"/>
      <c r="T109" s="14"/>
      <c r="U109" s="13"/>
      <c r="V109" s="13"/>
      <c r="W109" s="13"/>
      <c r="X109" s="13"/>
      <c r="Y109" s="13"/>
      <c r="Z109" s="13"/>
      <c r="AA109" s="13"/>
      <c r="AB109" s="13"/>
      <c r="AC109" s="206"/>
      <c r="AD109" s="14"/>
      <c r="AE109" s="12"/>
      <c r="AF109" s="13"/>
      <c r="AG109" s="13"/>
      <c r="AH109" s="13"/>
      <c r="AI109" s="13"/>
      <c r="AJ109" s="13"/>
      <c r="AK109" s="15"/>
      <c r="AL109" s="113"/>
      <c r="AM109" s="14"/>
      <c r="AN109" s="113"/>
      <c r="AO109" s="14"/>
      <c r="AP109" s="105"/>
      <c r="AQ109" s="109"/>
    </row>
    <row r="110" spans="3:43" x14ac:dyDescent="0.25">
      <c r="C110" s="12"/>
      <c r="D110" s="13"/>
      <c r="E110" s="13"/>
      <c r="F110" s="13"/>
      <c r="G110" s="13"/>
      <c r="H110" s="13"/>
      <c r="I110" s="13"/>
      <c r="J110" s="13"/>
      <c r="K110" s="13"/>
      <c r="L110" s="13"/>
      <c r="M110" s="13"/>
      <c r="N110" s="13"/>
      <c r="O110" s="13"/>
      <c r="P110" s="13"/>
      <c r="Q110" s="13"/>
      <c r="R110" s="13"/>
      <c r="S110" s="206"/>
      <c r="T110" s="14"/>
      <c r="U110" s="13"/>
      <c r="V110" s="13"/>
      <c r="W110" s="13"/>
      <c r="X110" s="13"/>
      <c r="Y110" s="13"/>
      <c r="Z110" s="13"/>
      <c r="AA110" s="13"/>
      <c r="AB110" s="13"/>
      <c r="AC110" s="206"/>
      <c r="AD110" s="14"/>
      <c r="AE110" s="12"/>
      <c r="AF110" s="13"/>
      <c r="AG110" s="13"/>
      <c r="AH110" s="13"/>
      <c r="AI110" s="13"/>
      <c r="AJ110" s="13"/>
      <c r="AK110" s="15"/>
      <c r="AL110" s="113"/>
      <c r="AM110" s="14"/>
      <c r="AN110" s="113"/>
      <c r="AO110" s="14"/>
      <c r="AP110" s="105"/>
      <c r="AQ110" s="109"/>
    </row>
    <row r="111" spans="3:43" x14ac:dyDescent="0.25">
      <c r="C111" s="12"/>
      <c r="D111" s="13"/>
      <c r="E111" s="13"/>
      <c r="F111" s="13"/>
      <c r="G111" s="13"/>
      <c r="H111" s="13"/>
      <c r="I111" s="13"/>
      <c r="J111" s="13"/>
      <c r="K111" s="13"/>
      <c r="L111" s="13"/>
      <c r="M111" s="13"/>
      <c r="N111" s="13"/>
      <c r="O111" s="13"/>
      <c r="P111" s="13"/>
      <c r="Q111" s="13"/>
      <c r="R111" s="13"/>
      <c r="S111" s="206"/>
      <c r="T111" s="14"/>
      <c r="U111" s="13"/>
      <c r="V111" s="13"/>
      <c r="W111" s="13"/>
      <c r="X111" s="13"/>
      <c r="Y111" s="13"/>
      <c r="Z111" s="13"/>
      <c r="AA111" s="13"/>
      <c r="AB111" s="13"/>
      <c r="AC111" s="206"/>
      <c r="AD111" s="14"/>
      <c r="AE111" s="12"/>
      <c r="AF111" s="13"/>
      <c r="AG111" s="13"/>
      <c r="AH111" s="13"/>
      <c r="AI111" s="13"/>
      <c r="AJ111" s="13"/>
      <c r="AK111" s="15"/>
      <c r="AL111" s="113"/>
      <c r="AM111" s="14"/>
      <c r="AN111" s="113"/>
      <c r="AO111" s="14"/>
      <c r="AP111" s="105"/>
      <c r="AQ111" s="109"/>
    </row>
    <row r="112" spans="3:43" x14ac:dyDescent="0.25">
      <c r="C112" s="12"/>
      <c r="D112" s="13"/>
      <c r="E112" s="13"/>
      <c r="F112" s="13"/>
      <c r="G112" s="13"/>
      <c r="H112" s="13"/>
      <c r="I112" s="13"/>
      <c r="J112" s="13"/>
      <c r="K112" s="13"/>
      <c r="L112" s="13"/>
      <c r="M112" s="13"/>
      <c r="N112" s="13"/>
      <c r="O112" s="13"/>
      <c r="P112" s="13"/>
      <c r="Q112" s="13"/>
      <c r="R112" s="13"/>
      <c r="S112" s="206"/>
      <c r="T112" s="14"/>
      <c r="U112" s="13"/>
      <c r="V112" s="13"/>
      <c r="W112" s="13"/>
      <c r="X112" s="13"/>
      <c r="Y112" s="13"/>
      <c r="Z112" s="13"/>
      <c r="AA112" s="13"/>
      <c r="AB112" s="13"/>
      <c r="AC112" s="206"/>
      <c r="AD112" s="14"/>
      <c r="AE112" s="12"/>
      <c r="AF112" s="13"/>
      <c r="AG112" s="13"/>
      <c r="AH112" s="13"/>
      <c r="AI112" s="13"/>
      <c r="AJ112" s="13"/>
      <c r="AK112" s="15"/>
      <c r="AL112" s="113"/>
      <c r="AM112" s="14"/>
      <c r="AN112" s="113"/>
      <c r="AO112" s="14"/>
      <c r="AP112" s="105"/>
      <c r="AQ112" s="109"/>
    </row>
    <row r="113" spans="3:43" x14ac:dyDescent="0.25">
      <c r="C113" s="12"/>
      <c r="D113" s="13"/>
      <c r="E113" s="13"/>
      <c r="F113" s="13"/>
      <c r="G113" s="13"/>
      <c r="H113" s="13"/>
      <c r="I113" s="13"/>
      <c r="J113" s="13"/>
      <c r="K113" s="13"/>
      <c r="L113" s="13"/>
      <c r="M113" s="13"/>
      <c r="N113" s="13"/>
      <c r="O113" s="13"/>
      <c r="P113" s="13"/>
      <c r="Q113" s="13"/>
      <c r="R113" s="13"/>
      <c r="S113" s="206"/>
      <c r="T113" s="14"/>
      <c r="U113" s="13"/>
      <c r="V113" s="13"/>
      <c r="W113" s="13"/>
      <c r="X113" s="13"/>
      <c r="Y113" s="13"/>
      <c r="Z113" s="13"/>
      <c r="AA113" s="13"/>
      <c r="AB113" s="13"/>
      <c r="AC113" s="206"/>
      <c r="AD113" s="14"/>
      <c r="AE113" s="12"/>
      <c r="AF113" s="13"/>
      <c r="AG113" s="13"/>
      <c r="AH113" s="13"/>
      <c r="AI113" s="13"/>
      <c r="AJ113" s="13"/>
      <c r="AK113" s="15"/>
      <c r="AL113" s="113"/>
      <c r="AM113" s="14"/>
      <c r="AN113" s="113"/>
      <c r="AO113" s="14"/>
      <c r="AP113" s="105"/>
      <c r="AQ113" s="109"/>
    </row>
    <row r="114" spans="3:43" x14ac:dyDescent="0.25">
      <c r="C114" s="12"/>
      <c r="D114" s="13"/>
      <c r="E114" s="13"/>
      <c r="F114" s="13"/>
      <c r="G114" s="13"/>
      <c r="H114" s="13"/>
      <c r="I114" s="13"/>
      <c r="J114" s="13"/>
      <c r="K114" s="13"/>
      <c r="L114" s="13"/>
      <c r="M114" s="13"/>
      <c r="N114" s="13"/>
      <c r="O114" s="13"/>
      <c r="P114" s="13"/>
      <c r="Q114" s="13"/>
      <c r="R114" s="13"/>
      <c r="S114" s="206"/>
      <c r="T114" s="14"/>
      <c r="U114" s="13"/>
      <c r="V114" s="13"/>
      <c r="W114" s="13"/>
      <c r="X114" s="13"/>
      <c r="Y114" s="13"/>
      <c r="Z114" s="13"/>
      <c r="AA114" s="13"/>
      <c r="AB114" s="13"/>
      <c r="AC114" s="206"/>
      <c r="AD114" s="14"/>
      <c r="AE114" s="12"/>
      <c r="AF114" s="13"/>
      <c r="AG114" s="13"/>
      <c r="AH114" s="13"/>
      <c r="AI114" s="13"/>
      <c r="AJ114" s="13"/>
      <c r="AK114" s="15"/>
      <c r="AL114" s="113"/>
      <c r="AM114" s="14"/>
      <c r="AN114" s="113"/>
      <c r="AO114" s="14"/>
      <c r="AP114" s="105"/>
      <c r="AQ114" s="109"/>
    </row>
    <row r="115" spans="3:43" x14ac:dyDescent="0.25">
      <c r="C115" s="12"/>
      <c r="D115" s="13"/>
      <c r="E115" s="13"/>
      <c r="F115" s="13"/>
      <c r="G115" s="13"/>
      <c r="H115" s="13"/>
      <c r="I115" s="13"/>
      <c r="J115" s="13"/>
      <c r="K115" s="13"/>
      <c r="L115" s="13"/>
      <c r="M115" s="13"/>
      <c r="N115" s="13"/>
      <c r="O115" s="13"/>
      <c r="P115" s="13"/>
      <c r="Q115" s="13"/>
      <c r="R115" s="13"/>
      <c r="S115" s="206"/>
      <c r="T115" s="14"/>
      <c r="U115" s="13"/>
      <c r="V115" s="13"/>
      <c r="W115" s="13"/>
      <c r="X115" s="13"/>
      <c r="Y115" s="13"/>
      <c r="Z115" s="13"/>
      <c r="AA115" s="13"/>
      <c r="AB115" s="13"/>
      <c r="AC115" s="206"/>
      <c r="AD115" s="14"/>
      <c r="AE115" s="12"/>
      <c r="AF115" s="13"/>
      <c r="AG115" s="13"/>
      <c r="AH115" s="13"/>
      <c r="AI115" s="13"/>
      <c r="AJ115" s="13"/>
      <c r="AK115" s="15"/>
      <c r="AL115" s="113"/>
      <c r="AM115" s="14"/>
      <c r="AN115" s="113"/>
      <c r="AO115" s="14"/>
      <c r="AP115" s="105"/>
      <c r="AQ115" s="109"/>
    </row>
    <row r="116" spans="3:43" x14ac:dyDescent="0.25">
      <c r="C116" s="12"/>
      <c r="D116" s="13"/>
      <c r="E116" s="13"/>
      <c r="F116" s="13"/>
      <c r="G116" s="13"/>
      <c r="H116" s="13"/>
      <c r="I116" s="13"/>
      <c r="J116" s="13"/>
      <c r="K116" s="13"/>
      <c r="L116" s="13"/>
      <c r="M116" s="13"/>
      <c r="N116" s="13"/>
      <c r="O116" s="13"/>
      <c r="P116" s="13"/>
      <c r="Q116" s="13"/>
      <c r="R116" s="13"/>
      <c r="S116" s="206"/>
      <c r="T116" s="14"/>
      <c r="U116" s="13"/>
      <c r="V116" s="13"/>
      <c r="W116" s="13"/>
      <c r="X116" s="13"/>
      <c r="Y116" s="13"/>
      <c r="Z116" s="13"/>
      <c r="AA116" s="13"/>
      <c r="AB116" s="13"/>
      <c r="AC116" s="206"/>
      <c r="AD116" s="14"/>
      <c r="AE116" s="12"/>
      <c r="AF116" s="13"/>
      <c r="AG116" s="13"/>
      <c r="AH116" s="13"/>
      <c r="AI116" s="13"/>
      <c r="AJ116" s="13"/>
      <c r="AK116" s="15"/>
      <c r="AL116" s="113"/>
      <c r="AM116" s="14"/>
      <c r="AN116" s="113"/>
      <c r="AO116" s="14"/>
      <c r="AP116" s="105"/>
      <c r="AQ116" s="109"/>
    </row>
    <row r="117" spans="3:43" x14ac:dyDescent="0.25">
      <c r="AL117" s="113"/>
      <c r="AM117" s="14"/>
      <c r="AN117" s="113"/>
      <c r="AO117" s="14"/>
      <c r="AP117" s="105"/>
      <c r="AQ117" s="109"/>
    </row>
    <row r="118" spans="3:43" x14ac:dyDescent="0.25">
      <c r="AL118" s="113"/>
      <c r="AM118" s="14"/>
      <c r="AN118" s="113"/>
      <c r="AO118" s="14"/>
      <c r="AP118" s="105"/>
      <c r="AQ118" s="109"/>
    </row>
    <row r="119" spans="3:43" x14ac:dyDescent="0.25">
      <c r="AL119" s="113"/>
      <c r="AM119" s="14"/>
      <c r="AN119" s="113"/>
      <c r="AO119" s="14"/>
      <c r="AP119" s="105"/>
      <c r="AQ119" s="109"/>
    </row>
    <row r="120" spans="3:43" x14ac:dyDescent="0.25">
      <c r="AL120" s="113"/>
      <c r="AM120" s="14"/>
      <c r="AN120" s="113"/>
      <c r="AO120" s="14"/>
      <c r="AP120" s="105"/>
      <c r="AQ120" s="109"/>
    </row>
    <row r="121" spans="3:43" x14ac:dyDescent="0.25">
      <c r="AL121" s="113"/>
      <c r="AM121" s="14"/>
      <c r="AN121" s="113"/>
      <c r="AO121" s="14"/>
      <c r="AP121" s="105"/>
      <c r="AQ121" s="109"/>
    </row>
    <row r="122" spans="3:43" x14ac:dyDescent="0.25">
      <c r="AL122" s="113"/>
      <c r="AM122" s="14"/>
      <c r="AN122" s="113"/>
      <c r="AO122" s="14"/>
      <c r="AP122" s="105"/>
      <c r="AQ122" s="109"/>
    </row>
    <row r="123" spans="3:43" x14ac:dyDescent="0.25">
      <c r="AL123" s="113"/>
      <c r="AM123" s="14"/>
      <c r="AN123" s="113"/>
      <c r="AO123" s="14"/>
      <c r="AP123" s="105"/>
      <c r="AQ123" s="109"/>
    </row>
    <row r="124" spans="3:43" x14ac:dyDescent="0.25">
      <c r="AL124" s="113"/>
      <c r="AM124" s="14"/>
      <c r="AN124" s="113"/>
      <c r="AO124" s="14"/>
      <c r="AP124" s="105"/>
      <c r="AQ124" s="109"/>
    </row>
    <row r="125" spans="3:43" x14ac:dyDescent="0.25">
      <c r="AL125" s="113"/>
      <c r="AM125" s="14"/>
      <c r="AN125" s="113"/>
      <c r="AO125" s="14"/>
      <c r="AP125" s="105"/>
      <c r="AQ125" s="109"/>
    </row>
    <row r="126" spans="3:43" x14ac:dyDescent="0.25">
      <c r="AL126" s="113"/>
      <c r="AM126" s="14"/>
      <c r="AN126" s="113"/>
      <c r="AO126" s="14"/>
      <c r="AP126" s="105"/>
      <c r="AQ126" s="109"/>
    </row>
    <row r="127" spans="3:43" x14ac:dyDescent="0.25">
      <c r="AL127" s="113"/>
      <c r="AM127" s="14"/>
      <c r="AN127" s="113"/>
      <c r="AO127" s="14"/>
      <c r="AP127" s="105"/>
      <c r="AQ127" s="109"/>
    </row>
    <row r="128" spans="3:43" x14ac:dyDescent="0.25">
      <c r="AL128" s="113"/>
      <c r="AM128" s="14"/>
      <c r="AN128" s="113"/>
      <c r="AO128" s="14"/>
      <c r="AP128" s="105"/>
      <c r="AQ128" s="109"/>
    </row>
    <row r="129" spans="38:43" x14ac:dyDescent="0.25">
      <c r="AL129" s="113"/>
      <c r="AM129" s="14"/>
      <c r="AN129" s="113"/>
      <c r="AO129" s="14"/>
      <c r="AP129" s="105"/>
      <c r="AQ129" s="109"/>
    </row>
    <row r="130" spans="38:43" x14ac:dyDescent="0.25">
      <c r="AL130" s="111"/>
      <c r="AM130" s="112"/>
      <c r="AN130" s="123"/>
      <c r="AO130" s="124"/>
      <c r="AP130" s="110"/>
      <c r="AQ130" s="112"/>
    </row>
    <row r="131" spans="38:43" x14ac:dyDescent="0.25">
      <c r="AN131" s="125"/>
      <c r="AO131" s="126"/>
    </row>
    <row r="132" spans="38:43" x14ac:dyDescent="0.25">
      <c r="AN132" s="125"/>
      <c r="AO132" s="126"/>
    </row>
    <row r="133" spans="38:43" x14ac:dyDescent="0.25">
      <c r="AN133" s="125"/>
      <c r="AO133" s="126"/>
    </row>
    <row r="134" spans="38:43" x14ac:dyDescent="0.25">
      <c r="AN134" s="125"/>
      <c r="AO134" s="126"/>
    </row>
    <row r="135" spans="38:43" x14ac:dyDescent="0.25">
      <c r="AN135" s="125"/>
      <c r="AO135" s="126"/>
    </row>
    <row r="136" spans="38:43" x14ac:dyDescent="0.25">
      <c r="AN136" s="125"/>
      <c r="AO136" s="126"/>
    </row>
    <row r="137" spans="38:43" x14ac:dyDescent="0.25">
      <c r="AN137" s="125"/>
      <c r="AO137" s="126"/>
    </row>
    <row r="138" spans="38:43" x14ac:dyDescent="0.25">
      <c r="AN138" s="125"/>
      <c r="AO138" s="126"/>
    </row>
    <row r="139" spans="38:43" x14ac:dyDescent="0.25">
      <c r="AN139" s="125"/>
      <c r="AO139" s="126"/>
    </row>
    <row r="140" spans="38:43" x14ac:dyDescent="0.25">
      <c r="AN140" s="125"/>
      <c r="AO140" s="126"/>
    </row>
    <row r="141" spans="38:43" x14ac:dyDescent="0.25">
      <c r="AN141" s="125"/>
      <c r="AO141" s="126"/>
    </row>
    <row r="142" spans="38:43" x14ac:dyDescent="0.25">
      <c r="AN142" s="125"/>
      <c r="AO142" s="126"/>
    </row>
    <row r="143" spans="38:43" x14ac:dyDescent="0.25">
      <c r="AN143" s="125"/>
      <c r="AO143" s="126"/>
    </row>
    <row r="144" spans="38:43" x14ac:dyDescent="0.25">
      <c r="AN144" s="125"/>
      <c r="AO144" s="126"/>
    </row>
    <row r="145" spans="40:41" x14ac:dyDescent="0.25">
      <c r="AN145" s="125"/>
      <c r="AO145" s="126"/>
    </row>
    <row r="146" spans="40:41" x14ac:dyDescent="0.25">
      <c r="AN146" s="125"/>
      <c r="AO146" s="126"/>
    </row>
    <row r="147" spans="40:41" x14ac:dyDescent="0.25">
      <c r="AN147" s="125"/>
      <c r="AO147" s="126"/>
    </row>
    <row r="148" spans="40:41" x14ac:dyDescent="0.25">
      <c r="AN148" s="125"/>
      <c r="AO148" s="126"/>
    </row>
    <row r="149" spans="40:41" x14ac:dyDescent="0.25">
      <c r="AN149" s="125"/>
      <c r="AO149" s="126"/>
    </row>
    <row r="150" spans="40:41" x14ac:dyDescent="0.25">
      <c r="AN150" s="125"/>
      <c r="AO150" s="126"/>
    </row>
    <row r="151" spans="40:41" x14ac:dyDescent="0.25">
      <c r="AN151" s="125"/>
      <c r="AO151" s="126"/>
    </row>
    <row r="152" spans="40:41" x14ac:dyDescent="0.25">
      <c r="AN152" s="125"/>
      <c r="AO152" s="126"/>
    </row>
    <row r="153" spans="40:41" x14ac:dyDescent="0.25">
      <c r="AN153" s="125"/>
      <c r="AO153" s="126"/>
    </row>
    <row r="154" spans="40:41" x14ac:dyDescent="0.25">
      <c r="AN154" s="125"/>
      <c r="AO154" s="126"/>
    </row>
    <row r="155" spans="40:41" x14ac:dyDescent="0.25">
      <c r="AN155" s="125"/>
      <c r="AO155" s="126"/>
    </row>
    <row r="156" spans="40:41" x14ac:dyDescent="0.25">
      <c r="AN156" s="125"/>
      <c r="AO156" s="126"/>
    </row>
    <row r="157" spans="40:41" x14ac:dyDescent="0.25">
      <c r="AN157" s="125"/>
      <c r="AO157" s="126"/>
    </row>
    <row r="158" spans="40:41" x14ac:dyDescent="0.25">
      <c r="AN158" s="125"/>
      <c r="AO158" s="126"/>
    </row>
    <row r="159" spans="40:41" x14ac:dyDescent="0.25">
      <c r="AN159" s="125"/>
      <c r="AO159" s="126"/>
    </row>
    <row r="160" spans="40:41" x14ac:dyDescent="0.25">
      <c r="AN160" s="125"/>
      <c r="AO160" s="126"/>
    </row>
    <row r="161" spans="40:41" x14ac:dyDescent="0.25">
      <c r="AN161" s="125"/>
      <c r="AO161" s="126"/>
    </row>
    <row r="162" spans="40:41" x14ac:dyDescent="0.25">
      <c r="AN162" s="125"/>
      <c r="AO162" s="126"/>
    </row>
    <row r="163" spans="40:41" x14ac:dyDescent="0.25">
      <c r="AN163" s="125"/>
      <c r="AO163" s="126"/>
    </row>
    <row r="164" spans="40:41" x14ac:dyDescent="0.25">
      <c r="AN164" s="125"/>
      <c r="AO164" s="126"/>
    </row>
    <row r="165" spans="40:41" x14ac:dyDescent="0.25">
      <c r="AN165" s="125"/>
      <c r="AO165" s="126"/>
    </row>
    <row r="166" spans="40:41" x14ac:dyDescent="0.25">
      <c r="AN166" s="125"/>
      <c r="AO166" s="126"/>
    </row>
    <row r="167" spans="40:41" x14ac:dyDescent="0.25">
      <c r="AN167" s="125"/>
      <c r="AO167" s="126"/>
    </row>
    <row r="168" spans="40:41" x14ac:dyDescent="0.25">
      <c r="AN168" s="125"/>
      <c r="AO168" s="126"/>
    </row>
    <row r="169" spans="40:41" x14ac:dyDescent="0.25">
      <c r="AN169" s="125"/>
      <c r="AO169" s="126"/>
    </row>
    <row r="170" spans="40:41" x14ac:dyDescent="0.25">
      <c r="AN170" s="125"/>
      <c r="AO170" s="126"/>
    </row>
    <row r="171" spans="40:41" x14ac:dyDescent="0.25">
      <c r="AN171" s="125"/>
      <c r="AO171" s="126"/>
    </row>
    <row r="172" spans="40:41" x14ac:dyDescent="0.25">
      <c r="AN172" s="125"/>
      <c r="AO172" s="126"/>
    </row>
    <row r="173" spans="40:41" x14ac:dyDescent="0.25">
      <c r="AN173" s="125"/>
      <c r="AO173" s="126"/>
    </row>
    <row r="174" spans="40:41" x14ac:dyDescent="0.25">
      <c r="AN174" s="125"/>
      <c r="AO174" s="126"/>
    </row>
    <row r="175" spans="40:41" x14ac:dyDescent="0.25">
      <c r="AN175" s="125"/>
      <c r="AO175" s="126"/>
    </row>
    <row r="176" spans="40:41" x14ac:dyDescent="0.25">
      <c r="AN176" s="125"/>
      <c r="AO176" s="126"/>
    </row>
    <row r="177" spans="40:41" x14ac:dyDescent="0.25">
      <c r="AN177" s="125"/>
      <c r="AO177" s="126"/>
    </row>
    <row r="178" spans="40:41" x14ac:dyDescent="0.25">
      <c r="AN178" s="125"/>
      <c r="AO178" s="126"/>
    </row>
    <row r="179" spans="40:41" x14ac:dyDescent="0.25">
      <c r="AN179" s="125"/>
      <c r="AO179" s="126"/>
    </row>
    <row r="180" spans="40:41" x14ac:dyDescent="0.25">
      <c r="AN180" s="125"/>
      <c r="AO180" s="126"/>
    </row>
    <row r="181" spans="40:41" x14ac:dyDescent="0.25">
      <c r="AN181" s="125"/>
      <c r="AO181" s="126"/>
    </row>
    <row r="182" spans="40:41" x14ac:dyDescent="0.25">
      <c r="AN182" s="125"/>
      <c r="AO182" s="126"/>
    </row>
    <row r="183" spans="40:41" x14ac:dyDescent="0.25">
      <c r="AN183" s="125"/>
      <c r="AO183" s="126"/>
    </row>
    <row r="184" spans="40:41" x14ac:dyDescent="0.25">
      <c r="AN184" s="125"/>
      <c r="AO184" s="126"/>
    </row>
    <row r="185" spans="40:41" x14ac:dyDescent="0.25">
      <c r="AN185" s="125"/>
      <c r="AO185" s="126"/>
    </row>
    <row r="186" spans="40:41" x14ac:dyDescent="0.25">
      <c r="AN186" s="125"/>
      <c r="AO186" s="126"/>
    </row>
  </sheetData>
  <mergeCells count="7">
    <mergeCell ref="AL1:AO1"/>
    <mergeCell ref="C1:G1"/>
    <mergeCell ref="H1:K1"/>
    <mergeCell ref="L1:T1"/>
    <mergeCell ref="U1:V1"/>
    <mergeCell ref="AE1:AK1"/>
    <mergeCell ref="W1:AD1"/>
  </mergeCells>
  <hyperlinks>
    <hyperlink ref="A1" location="Contents!A1" display="CONTENTS"/>
    <hyperlink ref="B4" r:id="rId1"/>
    <hyperlink ref="B5" r:id="rId2"/>
    <hyperlink ref="B8" r:id="rId3"/>
    <hyperlink ref="A2" r:id="rId4"/>
    <hyperlink ref="B9" r:id="rId5"/>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86"/>
  <sheetViews>
    <sheetView workbookViewId="0">
      <pane xSplit="2" ySplit="2" topLeftCell="AI3" activePane="bottomRight" state="frozen"/>
      <selection pane="topRight" activeCell="C1" sqref="C1"/>
      <selection pane="bottomLeft" activeCell="A3" sqref="A3"/>
      <selection pane="bottomRight"/>
    </sheetView>
  </sheetViews>
  <sheetFormatPr defaultRowHeight="15" x14ac:dyDescent="0.25"/>
  <cols>
    <col min="1" max="1" width="27.28515625" style="2" customWidth="1"/>
    <col min="2" max="2" width="23.85546875" style="2" customWidth="1"/>
    <col min="3" max="3" width="11.85546875" customWidth="1"/>
    <col min="4" max="4" width="10.28515625" customWidth="1"/>
    <col min="5" max="5" width="25" customWidth="1"/>
    <col min="9" max="9" width="12.28515625" customWidth="1"/>
    <col min="10" max="11" width="12.7109375" customWidth="1"/>
    <col min="12" max="12" width="11.5703125" customWidth="1"/>
    <col min="13" max="13" width="13.140625" customWidth="1"/>
    <col min="16" max="16" width="15.5703125" customWidth="1"/>
    <col min="17" max="17" width="11.85546875" customWidth="1"/>
    <col min="19" max="19" width="11.28515625" customWidth="1"/>
    <col min="20" max="20" width="28" style="2" customWidth="1"/>
    <col min="21" max="22" width="12.7109375" customWidth="1"/>
    <col min="23" max="23" width="11.5703125" customWidth="1"/>
    <col min="24" max="24" width="13.140625" customWidth="1"/>
    <col min="27" max="27" width="15.5703125" customWidth="1"/>
    <col min="28" max="28" width="11.85546875" customWidth="1"/>
    <col min="29" max="29" width="9.140625" style="53"/>
    <col min="30" max="30" width="10.85546875" style="126" customWidth="1"/>
    <col min="31" max="31" width="12.42578125" customWidth="1"/>
    <col min="33" max="33" width="11.42578125" customWidth="1"/>
    <col min="34" max="34" width="17" customWidth="1"/>
    <col min="35" max="35" width="11.42578125" customWidth="1"/>
    <col min="36" max="36" width="13.140625" customWidth="1"/>
    <col min="37" max="37" width="14.7109375" customWidth="1"/>
    <col min="38" max="38" width="10.140625" customWidth="1"/>
    <col min="39" max="39" width="8.85546875" style="2" customWidth="1"/>
    <col min="40" max="40" width="10.85546875" style="2" customWidth="1"/>
    <col min="41" max="41" width="10" style="2" customWidth="1"/>
    <col min="42" max="42" width="14" style="102" customWidth="1"/>
    <col min="43" max="43" width="15.7109375" style="2" customWidth="1"/>
    <col min="44" max="44" width="16" customWidth="1"/>
  </cols>
  <sheetData>
    <row r="1" spans="1:43" s="1" customFormat="1" ht="20.25" thickBot="1" x14ac:dyDescent="0.35">
      <c r="A1" s="39" t="s">
        <v>0</v>
      </c>
      <c r="B1" s="67" t="s">
        <v>101</v>
      </c>
      <c r="C1" s="664" t="s">
        <v>2</v>
      </c>
      <c r="D1" s="664"/>
      <c r="E1" s="664"/>
      <c r="F1" s="664"/>
      <c r="G1" s="665"/>
      <c r="H1" s="666" t="s">
        <v>3</v>
      </c>
      <c r="I1" s="664"/>
      <c r="J1" s="664"/>
      <c r="K1" s="665"/>
      <c r="L1" s="662" t="s">
        <v>4</v>
      </c>
      <c r="M1" s="663"/>
      <c r="N1" s="663"/>
      <c r="O1" s="663"/>
      <c r="P1" s="663"/>
      <c r="Q1" s="663"/>
      <c r="R1" s="663"/>
      <c r="S1" s="663"/>
      <c r="T1" s="680"/>
      <c r="U1" s="662" t="s">
        <v>70</v>
      </c>
      <c r="V1" s="665"/>
      <c r="W1" s="662" t="s">
        <v>68</v>
      </c>
      <c r="X1" s="663"/>
      <c r="Y1" s="663"/>
      <c r="Z1" s="663"/>
      <c r="AA1" s="663"/>
      <c r="AB1" s="663"/>
      <c r="AC1" s="663"/>
      <c r="AD1" s="680"/>
      <c r="AE1" s="663" t="s">
        <v>5</v>
      </c>
      <c r="AF1" s="663"/>
      <c r="AG1" s="663"/>
      <c r="AH1" s="663"/>
      <c r="AI1" s="663"/>
      <c r="AJ1" s="663"/>
      <c r="AK1" s="681"/>
      <c r="AL1" s="677" t="s">
        <v>71</v>
      </c>
      <c r="AM1" s="678"/>
      <c r="AN1" s="678"/>
      <c r="AO1" s="679"/>
      <c r="AP1" s="100" t="s">
        <v>103</v>
      </c>
      <c r="AQ1" s="82" t="s">
        <v>94</v>
      </c>
    </row>
    <row r="2" spans="1:43" ht="62.25" customHeight="1" thickTop="1" thickBot="1" x14ac:dyDescent="0.3">
      <c r="A2" s="272" t="s">
        <v>134</v>
      </c>
      <c r="B2" s="92"/>
      <c r="C2" s="93" t="s">
        <v>6</v>
      </c>
      <c r="D2" s="93" t="s">
        <v>7</v>
      </c>
      <c r="E2" s="94" t="s">
        <v>8</v>
      </c>
      <c r="F2" s="95" t="s">
        <v>9</v>
      </c>
      <c r="G2" s="96" t="s">
        <v>10</v>
      </c>
      <c r="H2" s="93" t="s">
        <v>11</v>
      </c>
      <c r="I2" s="93" t="s">
        <v>12</v>
      </c>
      <c r="J2" s="94" t="s">
        <v>60</v>
      </c>
      <c r="K2" s="97" t="s">
        <v>69</v>
      </c>
      <c r="L2" s="93" t="s">
        <v>13</v>
      </c>
      <c r="M2" s="93" t="s">
        <v>14</v>
      </c>
      <c r="N2" s="93" t="s">
        <v>15</v>
      </c>
      <c r="O2" s="94" t="s">
        <v>16</v>
      </c>
      <c r="P2" s="93" t="s">
        <v>17</v>
      </c>
      <c r="Q2" s="93" t="s">
        <v>18</v>
      </c>
      <c r="R2" s="93" t="s">
        <v>19</v>
      </c>
      <c r="S2" s="93" t="s">
        <v>155</v>
      </c>
      <c r="T2" s="98" t="s">
        <v>20</v>
      </c>
      <c r="U2" s="94" t="s">
        <v>60</v>
      </c>
      <c r="V2" s="97" t="s">
        <v>69</v>
      </c>
      <c r="W2" s="93" t="s">
        <v>13</v>
      </c>
      <c r="X2" s="93" t="s">
        <v>14</v>
      </c>
      <c r="Y2" s="93" t="s">
        <v>15</v>
      </c>
      <c r="Z2" s="94" t="s">
        <v>16</v>
      </c>
      <c r="AA2" s="93" t="s">
        <v>17</v>
      </c>
      <c r="AB2" s="93" t="s">
        <v>18</v>
      </c>
      <c r="AC2" s="93" t="s">
        <v>19</v>
      </c>
      <c r="AD2" s="98" t="s">
        <v>155</v>
      </c>
      <c r="AE2" s="88" t="s">
        <v>21</v>
      </c>
      <c r="AF2" s="88" t="s">
        <v>22</v>
      </c>
      <c r="AG2" s="89" t="s">
        <v>23</v>
      </c>
      <c r="AH2" s="88" t="s">
        <v>24</v>
      </c>
      <c r="AI2" s="88" t="s">
        <v>25</v>
      </c>
      <c r="AJ2" s="88" t="s">
        <v>26</v>
      </c>
      <c r="AK2" s="90" t="s">
        <v>27</v>
      </c>
      <c r="AL2" s="114" t="s">
        <v>105</v>
      </c>
      <c r="AM2" s="99" t="s">
        <v>106</v>
      </c>
      <c r="AN2" s="115" t="s">
        <v>107</v>
      </c>
      <c r="AO2" s="91" t="s">
        <v>108</v>
      </c>
      <c r="AP2" s="101" t="s">
        <v>104</v>
      </c>
      <c r="AQ2" s="91" t="s">
        <v>102</v>
      </c>
    </row>
    <row r="3" spans="1:43" ht="15.75" thickTop="1" x14ac:dyDescent="0.25">
      <c r="A3" s="2" t="str">
        <f>IF(K3=SUM(L3:S3), " ","Error")</f>
        <v xml:space="preserve"> </v>
      </c>
      <c r="B3" s="78" t="s">
        <v>28</v>
      </c>
      <c r="C3" s="3">
        <f t="shared" ref="C3:L3" si="0">SUM(C4:C5)</f>
        <v>499</v>
      </c>
      <c r="D3" s="3">
        <f t="shared" si="0"/>
        <v>499</v>
      </c>
      <c r="E3" s="3">
        <f t="shared" si="0"/>
        <v>0</v>
      </c>
      <c r="F3" s="3">
        <f t="shared" si="0"/>
        <v>0</v>
      </c>
      <c r="G3" s="4">
        <f t="shared" si="0"/>
        <v>0</v>
      </c>
      <c r="H3" s="3">
        <f t="shared" si="0"/>
        <v>11</v>
      </c>
      <c r="I3" s="3">
        <f t="shared" si="0"/>
        <v>37</v>
      </c>
      <c r="J3" s="3">
        <f t="shared" si="0"/>
        <v>21</v>
      </c>
      <c r="K3" s="4">
        <f t="shared" si="0"/>
        <v>16</v>
      </c>
      <c r="L3" s="3">
        <f t="shared" si="0"/>
        <v>4</v>
      </c>
      <c r="M3" s="3">
        <f t="shared" ref="M3:S3" si="1">SUM(M4:M5)</f>
        <v>3</v>
      </c>
      <c r="N3" s="3">
        <f t="shared" si="1"/>
        <v>0</v>
      </c>
      <c r="O3" s="3">
        <f t="shared" si="1"/>
        <v>6</v>
      </c>
      <c r="P3" s="3">
        <f t="shared" si="1"/>
        <v>0</v>
      </c>
      <c r="Q3" s="3">
        <f t="shared" si="1"/>
        <v>0</v>
      </c>
      <c r="R3" s="3">
        <f t="shared" si="1"/>
        <v>3</v>
      </c>
      <c r="S3" s="3">
        <f t="shared" si="1"/>
        <v>0</v>
      </c>
      <c r="T3" s="4"/>
      <c r="U3" s="43">
        <f>IF(I3=0,"NA",J3/I3)</f>
        <v>0.56756756756756754</v>
      </c>
      <c r="V3" s="45">
        <f>IF(I3=0,"NA",K3/I3)</f>
        <v>0.43243243243243246</v>
      </c>
      <c r="W3" s="43">
        <f>+IF(L3=0,"NA",L3/I3)</f>
        <v>0.10810810810810811</v>
      </c>
      <c r="X3" s="43">
        <f>+IF(I3=0,"NA",M3/I3)</f>
        <v>8.1081081081081086E-2</v>
      </c>
      <c r="Y3" s="43">
        <f>+IF(I3=0,"NA",N3/I3)</f>
        <v>0</v>
      </c>
      <c r="Z3" s="43">
        <f>+IF(I3=0,"NA",O3/I3)</f>
        <v>0.16216216216216217</v>
      </c>
      <c r="AA3" s="43">
        <f>+IF(I3=0,"NA",P3/I3)</f>
        <v>0</v>
      </c>
      <c r="AB3" s="43">
        <f>+IF(I3=0,"NA",Q3/I3)</f>
        <v>0</v>
      </c>
      <c r="AC3" s="297">
        <f>+IF(I3=0,"NA",R3/I3)</f>
        <v>8.1081081081081086E-2</v>
      </c>
      <c r="AD3" s="45">
        <f>+IF(I3=0,"NA",S3/I3)</f>
        <v>0</v>
      </c>
      <c r="AE3" s="146"/>
      <c r="AF3" s="85">
        <f>IF(C3=0,"NA",(H3/C3)*100000)</f>
        <v>2204.4088176352707</v>
      </c>
      <c r="AG3" s="167"/>
      <c r="AH3" s="85">
        <f>IF(C3=0,"NA",(I3/C3)*100000)</f>
        <v>7414.8296593186378</v>
      </c>
      <c r="AI3" s="167"/>
      <c r="AJ3" s="85">
        <f>IF(C3=0,"NA",(J3/C3)*100000)</f>
        <v>4208.4168336673347</v>
      </c>
      <c r="AK3" s="166"/>
      <c r="AL3" s="119">
        <f>AM3*7</f>
        <v>0.70958904109589038</v>
      </c>
      <c r="AM3" s="120">
        <f>I3/365</f>
        <v>0.10136986301369863</v>
      </c>
      <c r="AN3" s="119">
        <f>AO3*7</f>
        <v>0.40273972602739727</v>
      </c>
      <c r="AO3" s="120">
        <f>J3/365</f>
        <v>5.7534246575342465E-2</v>
      </c>
      <c r="AP3" s="447">
        <f>'Vital Stats'!Q41</f>
        <v>761.07034252473352</v>
      </c>
      <c r="AQ3" s="163"/>
    </row>
    <row r="4" spans="1:43" x14ac:dyDescent="0.25">
      <c r="B4" s="559" t="s">
        <v>29</v>
      </c>
      <c r="C4" s="7">
        <f>SUM(D4:G4)</f>
        <v>269</v>
      </c>
      <c r="D4" s="8">
        <v>269</v>
      </c>
      <c r="E4" s="8">
        <v>0</v>
      </c>
      <c r="F4" s="8">
        <v>0</v>
      </c>
      <c r="G4" s="9">
        <v>0</v>
      </c>
      <c r="H4" s="7">
        <v>8</v>
      </c>
      <c r="I4" s="8">
        <v>12</v>
      </c>
      <c r="J4" s="8">
        <v>6</v>
      </c>
      <c r="K4" s="9">
        <v>6</v>
      </c>
      <c r="L4" s="7">
        <v>2</v>
      </c>
      <c r="M4" s="8">
        <v>0</v>
      </c>
      <c r="N4" s="8">
        <v>0</v>
      </c>
      <c r="O4" s="8">
        <v>3</v>
      </c>
      <c r="P4" s="8">
        <v>0</v>
      </c>
      <c r="Q4" s="8">
        <v>0</v>
      </c>
      <c r="R4" s="8">
        <v>1</v>
      </c>
      <c r="S4" s="205">
        <v>0</v>
      </c>
      <c r="T4" s="560" t="s">
        <v>310</v>
      </c>
      <c r="U4" s="40">
        <f>IF(I4=0,"NA",J4/I4)</f>
        <v>0.5</v>
      </c>
      <c r="V4" s="41">
        <f>IF(I4=0,"NA",K4/I4)</f>
        <v>0.5</v>
      </c>
      <c r="W4" s="42">
        <f>IF(I4=0,"NA",L4/I4)</f>
        <v>0.16666666666666666</v>
      </c>
      <c r="X4" s="42">
        <f>IF(I4=0,"NA",M4/I4)</f>
        <v>0</v>
      </c>
      <c r="Y4" s="42">
        <f>IF(I4=0,"NA",N4/I4)</f>
        <v>0</v>
      </c>
      <c r="Z4" s="42">
        <f>IF(I4=0,"NA",O4/I4)</f>
        <v>0.25</v>
      </c>
      <c r="AA4" s="42">
        <f>IF(I4=0,"NA",P4/I4)</f>
        <v>0</v>
      </c>
      <c r="AB4" s="42">
        <f>IF(I4=0,"NA",Q4/I4)</f>
        <v>0</v>
      </c>
      <c r="AC4" s="298">
        <f>IF(I4=0,"NA",R4/I4)</f>
        <v>8.3333333333333329E-2</v>
      </c>
      <c r="AD4" s="44">
        <f>IF(I4=0,"NA",S4/I4)</f>
        <v>0</v>
      </c>
      <c r="AE4" s="147"/>
      <c r="AF4" s="8">
        <f>IF(C4=0,"NA",(H4/C4)*100000)</f>
        <v>2973.9776951672861</v>
      </c>
      <c r="AG4" s="149"/>
      <c r="AH4" s="8">
        <f>IF(C4=0,"NA",(I4/C4)*100000)</f>
        <v>4460.966542750929</v>
      </c>
      <c r="AI4" s="149"/>
      <c r="AJ4" s="8">
        <f>IF(C4=0,"NA",(J4/C4)*100000)</f>
        <v>2230.4832713754645</v>
      </c>
      <c r="AK4" s="151"/>
      <c r="AL4" s="116">
        <f>AM4*7</f>
        <v>0.45901639344262296</v>
      </c>
      <c r="AM4" s="117">
        <f>I4/_xlfn.DAYS("10 June 2016","10 December 2015")</f>
        <v>6.5573770491803282E-2</v>
      </c>
      <c r="AN4" s="116">
        <f>AO4*7</f>
        <v>0.22950819672131148</v>
      </c>
      <c r="AO4" s="117">
        <f>J4/_xlfn.DAYS("10 June 2016","10 December 2015")</f>
        <v>3.2786885245901641E-2</v>
      </c>
      <c r="AP4" s="448"/>
      <c r="AQ4" s="164"/>
    </row>
    <row r="5" spans="1:43" ht="60" x14ac:dyDescent="0.25">
      <c r="B5" s="178" t="s">
        <v>30</v>
      </c>
      <c r="C5" s="7">
        <f>SUM(D5:G5)</f>
        <v>230</v>
      </c>
      <c r="D5" s="8">
        <v>230</v>
      </c>
      <c r="E5" s="8">
        <v>0</v>
      </c>
      <c r="F5" s="8">
        <v>0</v>
      </c>
      <c r="G5" s="9">
        <v>0</v>
      </c>
      <c r="H5" s="7">
        <v>3</v>
      </c>
      <c r="I5" s="8">
        <v>25</v>
      </c>
      <c r="J5" s="8">
        <v>15</v>
      </c>
      <c r="K5" s="9">
        <v>10</v>
      </c>
      <c r="L5" s="7">
        <v>2</v>
      </c>
      <c r="M5" s="8">
        <v>3</v>
      </c>
      <c r="N5" s="8">
        <v>0</v>
      </c>
      <c r="O5" s="8">
        <v>3</v>
      </c>
      <c r="P5" s="8">
        <v>0</v>
      </c>
      <c r="Q5" s="8">
        <v>0</v>
      </c>
      <c r="R5" s="8">
        <v>2</v>
      </c>
      <c r="S5" s="205">
        <v>0</v>
      </c>
      <c r="T5" s="171" t="s">
        <v>311</v>
      </c>
      <c r="U5" s="40">
        <f>IF(I5=0,"NA",J5/I5)</f>
        <v>0.6</v>
      </c>
      <c r="V5" s="41">
        <f>IF(I5=0,"NA",K5/I5)</f>
        <v>0.4</v>
      </c>
      <c r="W5" s="42">
        <f>IF(I5=0,"NA",L5/I5)</f>
        <v>0.08</v>
      </c>
      <c r="X5" s="42">
        <f>IF(I5=0,"NA",M5/I5)</f>
        <v>0.12</v>
      </c>
      <c r="Y5" s="42">
        <f>IF(I5=0,"NA",N5/I5)</f>
        <v>0</v>
      </c>
      <c r="Z5" s="42">
        <f>IF(I5=0,"NA",O5/I5)</f>
        <v>0.12</v>
      </c>
      <c r="AA5" s="42">
        <f>IF(I5=0,"NA",P5/I5)</f>
        <v>0</v>
      </c>
      <c r="AB5" s="42">
        <f>IF(I5=0,"NA",Q5/I5)</f>
        <v>0</v>
      </c>
      <c r="AC5" s="298">
        <f>IF(I5=0,"NA",R5/I5)</f>
        <v>0.08</v>
      </c>
      <c r="AD5" s="44">
        <f>IF(I5=0,"NA",S5/I5)</f>
        <v>0</v>
      </c>
      <c r="AE5" s="147"/>
      <c r="AF5" s="8">
        <f>IF(C5=0,"NA",(H5/C5)*100000)</f>
        <v>1304.3478260869565</v>
      </c>
      <c r="AG5" s="149"/>
      <c r="AH5" s="8">
        <f>IF(C5=0,"NA",(I5/C5)*100000)</f>
        <v>10869.565217391304</v>
      </c>
      <c r="AI5" s="149"/>
      <c r="AJ5" s="8">
        <f>IF(C5=0,"NA",(J5/C5)*100000)</f>
        <v>6521.7391304347821</v>
      </c>
      <c r="AK5" s="151"/>
      <c r="AL5" s="116">
        <f>AM5*7</f>
        <v>0.95628415300546454</v>
      </c>
      <c r="AM5" s="117">
        <f>I5/_xlfn.DAYS("10 December 2016","10 June 2016")</f>
        <v>0.13661202185792351</v>
      </c>
      <c r="AN5" s="116">
        <f>AO5*7</f>
        <v>0.57377049180327866</v>
      </c>
      <c r="AO5" s="117">
        <f>J5/_xlfn.DAYS("10 December 2016","10 June 2016")</f>
        <v>8.1967213114754092E-2</v>
      </c>
      <c r="AP5" s="448"/>
      <c r="AQ5" s="164"/>
    </row>
    <row r="6" spans="1:43" x14ac:dyDescent="0.25">
      <c r="B6" s="79"/>
      <c r="C6" s="7"/>
      <c r="D6" s="8"/>
      <c r="E6" s="8"/>
      <c r="F6" s="8"/>
      <c r="G6" s="9"/>
      <c r="H6" s="7"/>
      <c r="I6" s="8"/>
      <c r="J6" s="8"/>
      <c r="K6" s="9"/>
      <c r="L6" s="7"/>
      <c r="M6" s="8"/>
      <c r="N6" s="8"/>
      <c r="O6" s="8"/>
      <c r="P6" s="8"/>
      <c r="Q6" s="8"/>
      <c r="R6" s="8"/>
      <c r="S6" s="205"/>
      <c r="T6" s="9"/>
      <c r="U6" s="40"/>
      <c r="V6" s="41"/>
      <c r="W6" s="7"/>
      <c r="X6" s="8"/>
      <c r="Y6" s="8"/>
      <c r="Z6" s="8"/>
      <c r="AA6" s="8"/>
      <c r="AB6" s="8"/>
      <c r="AC6" s="205"/>
      <c r="AD6" s="9"/>
      <c r="AE6" s="7"/>
      <c r="AF6" s="8"/>
      <c r="AG6" s="8"/>
      <c r="AH6" s="8"/>
      <c r="AI6" s="8"/>
      <c r="AJ6" s="8"/>
      <c r="AK6" s="10"/>
      <c r="AL6" s="116"/>
      <c r="AM6" s="117"/>
      <c r="AN6" s="116"/>
      <c r="AO6" s="117"/>
      <c r="AP6" s="448"/>
      <c r="AQ6" s="107"/>
    </row>
    <row r="7" spans="1:43" x14ac:dyDescent="0.25">
      <c r="A7" s="2" t="str">
        <f>IF(K7=SUM(L7:S7), " ","Error")</f>
        <v xml:space="preserve"> </v>
      </c>
      <c r="B7" s="80" t="s">
        <v>31</v>
      </c>
      <c r="C7" s="3">
        <f t="shared" ref="C7:L7" si="2">SUM(C8:C9)</f>
        <v>479</v>
      </c>
      <c r="D7" s="3">
        <f t="shared" si="2"/>
        <v>479</v>
      </c>
      <c r="E7" s="3">
        <f t="shared" si="2"/>
        <v>0</v>
      </c>
      <c r="F7" s="3">
        <f t="shared" si="2"/>
        <v>0</v>
      </c>
      <c r="G7" s="4">
        <f t="shared" si="2"/>
        <v>0</v>
      </c>
      <c r="H7" s="3">
        <f t="shared" si="2"/>
        <v>3</v>
      </c>
      <c r="I7" s="3">
        <f t="shared" si="2"/>
        <v>49</v>
      </c>
      <c r="J7" s="3">
        <f t="shared" si="2"/>
        <v>29</v>
      </c>
      <c r="K7" s="4">
        <f t="shared" si="2"/>
        <v>20</v>
      </c>
      <c r="L7" s="3">
        <f t="shared" si="2"/>
        <v>7</v>
      </c>
      <c r="M7" s="3">
        <f t="shared" ref="M7:S7" si="3">SUM(M8:M9)</f>
        <v>3</v>
      </c>
      <c r="N7" s="3">
        <f t="shared" si="3"/>
        <v>0</v>
      </c>
      <c r="O7" s="3">
        <f t="shared" si="3"/>
        <v>6</v>
      </c>
      <c r="P7" s="3">
        <f t="shared" si="3"/>
        <v>2</v>
      </c>
      <c r="Q7" s="3">
        <f t="shared" si="3"/>
        <v>0</v>
      </c>
      <c r="R7" s="3">
        <f t="shared" si="3"/>
        <v>2</v>
      </c>
      <c r="S7" s="3">
        <f t="shared" si="3"/>
        <v>0</v>
      </c>
      <c r="T7" s="11"/>
      <c r="U7" s="43">
        <f>IF(I7=0,"NA",J7/I7)</f>
        <v>0.59183673469387754</v>
      </c>
      <c r="V7" s="46">
        <f>IF(I7=0,"NA",K7/I7)</f>
        <v>0.40816326530612246</v>
      </c>
      <c r="W7" s="43">
        <f>+IF(L7=0,"NA",L7/I7)</f>
        <v>0.14285714285714285</v>
      </c>
      <c r="X7" s="43">
        <f>+IF(I7=0,"NA",M7/I7)</f>
        <v>6.1224489795918366E-2</v>
      </c>
      <c r="Y7" s="43">
        <f>+IF(I7=0,"NA",N7/I7)</f>
        <v>0</v>
      </c>
      <c r="Z7" s="43">
        <f>+IF(I7=0,"NA",O7/I7)</f>
        <v>0.12244897959183673</v>
      </c>
      <c r="AA7" s="43">
        <f>+IF(I7=0,"NA",P7/I7)</f>
        <v>4.0816326530612242E-2</v>
      </c>
      <c r="AB7" s="43">
        <f>+IF(I7=0,"NA",Q7/I7)</f>
        <v>0</v>
      </c>
      <c r="AC7" s="297">
        <f>+IF(I7=0,"NA",R7/I7)</f>
        <v>4.0816326530612242E-2</v>
      </c>
      <c r="AD7" s="45">
        <f>+IF(I7=0,"NA",S7/I7)</f>
        <v>0</v>
      </c>
      <c r="AE7" s="146"/>
      <c r="AF7" s="5">
        <f>IF(C7=0,"NA",(H7/C7)*100000)</f>
        <v>626.30480167014616</v>
      </c>
      <c r="AG7" s="148"/>
      <c r="AH7" s="5">
        <f>IF(C7=0,"NA",(I7/C7)*100000)</f>
        <v>10229.645093945721</v>
      </c>
      <c r="AI7" s="148"/>
      <c r="AJ7" s="5">
        <f>IF(C7=0,"NA",(J7/C7)*100000)</f>
        <v>6054.2797494780798</v>
      </c>
      <c r="AK7" s="150"/>
      <c r="AL7" s="121">
        <f>AM7*7</f>
        <v>0.9397260273972603</v>
      </c>
      <c r="AM7" s="118">
        <f>I7/_xlfn.DAYS("10 December 2017","10 December 2016")</f>
        <v>0.13424657534246576</v>
      </c>
      <c r="AN7" s="122">
        <f>AO7*7</f>
        <v>0.55616438356164388</v>
      </c>
      <c r="AO7" s="118">
        <f>J7/_xlfn.DAYS("10 December 2017","10 December 2016")</f>
        <v>7.9452054794520555E-2</v>
      </c>
      <c r="AP7" s="449">
        <f>'Vital Stats'!Q41</f>
        <v>761.07034252473352</v>
      </c>
      <c r="AQ7" s="165"/>
    </row>
    <row r="8" spans="1:43" ht="75" x14ac:dyDescent="0.25">
      <c r="B8" s="561" t="s">
        <v>32</v>
      </c>
      <c r="C8" s="7">
        <f>SUM(D8:G8)</f>
        <v>245</v>
      </c>
      <c r="D8" s="8">
        <v>245</v>
      </c>
      <c r="E8" s="8">
        <v>0</v>
      </c>
      <c r="F8" s="8">
        <v>0</v>
      </c>
      <c r="G8" s="9">
        <v>0</v>
      </c>
      <c r="H8" s="7">
        <v>1</v>
      </c>
      <c r="I8" s="8">
        <v>23</v>
      </c>
      <c r="J8" s="8">
        <v>12</v>
      </c>
      <c r="K8" s="9">
        <v>11</v>
      </c>
      <c r="L8" s="7">
        <v>4</v>
      </c>
      <c r="M8" s="8">
        <v>2</v>
      </c>
      <c r="N8" s="8">
        <v>0</v>
      </c>
      <c r="O8" s="8">
        <v>2</v>
      </c>
      <c r="P8" s="8">
        <v>1</v>
      </c>
      <c r="Q8" s="8">
        <v>0</v>
      </c>
      <c r="R8" s="8">
        <v>2</v>
      </c>
      <c r="S8" s="205">
        <v>0</v>
      </c>
      <c r="T8" s="171" t="s">
        <v>312</v>
      </c>
      <c r="U8" s="40">
        <f>IF(I8=0,"NA",J8/I8)</f>
        <v>0.52173913043478259</v>
      </c>
      <c r="V8" s="41">
        <f>IF(I8=0,"NA",K8/I8)</f>
        <v>0.47826086956521741</v>
      </c>
      <c r="W8" s="42">
        <f>IF(I8=0,"NA",L8/I8)</f>
        <v>0.17391304347826086</v>
      </c>
      <c r="X8" s="42">
        <f>IF(I8=0,"NA",M8/I8)</f>
        <v>8.6956521739130432E-2</v>
      </c>
      <c r="Y8" s="42">
        <f>IF(I8=0,"NA",N8/I8)</f>
        <v>0</v>
      </c>
      <c r="Z8" s="42">
        <f>IF(I8=0,"NA",O8/I8)</f>
        <v>8.6956521739130432E-2</v>
      </c>
      <c r="AA8" s="42">
        <f>IF(I8=0,"NA",P8/I8)</f>
        <v>4.3478260869565216E-2</v>
      </c>
      <c r="AB8" s="42">
        <f>IF(I8=0,"NA",Q8/I8)</f>
        <v>0</v>
      </c>
      <c r="AC8" s="298">
        <f>IF(I8=0,"NA",R8/I8)</f>
        <v>8.6956521739130432E-2</v>
      </c>
      <c r="AD8" s="44">
        <f>IF(I8=0,"NA",S8/I8)</f>
        <v>0</v>
      </c>
      <c r="AE8" s="147"/>
      <c r="AF8" s="8">
        <f>IF(C8=0,"NA",(H8/C8)*100000)</f>
        <v>408.16326530612247</v>
      </c>
      <c r="AG8" s="149"/>
      <c r="AH8" s="8">
        <f>IF(C8=0,"NA",(I8/C8)*100000)</f>
        <v>9387.7551020408173</v>
      </c>
      <c r="AI8" s="149"/>
      <c r="AJ8" s="8">
        <f>IF(C8=0,"NA",(J8/C8)*100000)</f>
        <v>4897.9591836734689</v>
      </c>
      <c r="AK8" s="151"/>
      <c r="AL8" s="116">
        <f>AM8*7</f>
        <v>0.88461538461538458</v>
      </c>
      <c r="AM8" s="117">
        <f>I8/_xlfn.DAYS("10 June 2017","10 December 2016")</f>
        <v>0.12637362637362637</v>
      </c>
      <c r="AN8" s="116">
        <f>AO8*7</f>
        <v>0.46153846153846156</v>
      </c>
      <c r="AO8" s="117">
        <f>J8/_xlfn.DAYS("10 June 2017","10 December 2016")</f>
        <v>6.5934065934065936E-2</v>
      </c>
      <c r="AP8" s="448"/>
      <c r="AQ8" s="164"/>
    </row>
    <row r="9" spans="1:43" x14ac:dyDescent="0.25">
      <c r="B9" s="144" t="s">
        <v>33</v>
      </c>
      <c r="C9" s="7">
        <f>SUM(D9:G9)</f>
        <v>234</v>
      </c>
      <c r="D9" s="8">
        <v>234</v>
      </c>
      <c r="E9" s="8">
        <v>0</v>
      </c>
      <c r="F9" s="8">
        <v>0</v>
      </c>
      <c r="G9" s="9">
        <v>0</v>
      </c>
      <c r="H9" s="7">
        <v>2</v>
      </c>
      <c r="I9" s="8">
        <v>26</v>
      </c>
      <c r="J9" s="8">
        <v>17</v>
      </c>
      <c r="K9" s="9">
        <v>9</v>
      </c>
      <c r="L9" s="7">
        <v>3</v>
      </c>
      <c r="M9" s="8">
        <v>1</v>
      </c>
      <c r="N9" s="8">
        <v>0</v>
      </c>
      <c r="O9" s="8">
        <v>4</v>
      </c>
      <c r="P9" s="8">
        <v>1</v>
      </c>
      <c r="Q9" s="8">
        <v>0</v>
      </c>
      <c r="R9" s="8">
        <v>0</v>
      </c>
      <c r="S9" s="205">
        <v>0</v>
      </c>
      <c r="T9" s="9"/>
      <c r="U9" s="40">
        <f>IF(I9=0,"NA",J9/I9)</f>
        <v>0.65384615384615385</v>
      </c>
      <c r="V9" s="41">
        <f>IF(I9=0,"NA",K9/I9)</f>
        <v>0.34615384615384615</v>
      </c>
      <c r="W9" s="42">
        <f>IF(I9=0,"NA",L9/I9)</f>
        <v>0.11538461538461539</v>
      </c>
      <c r="X9" s="42">
        <f>IF(I9=0,"NA",M9/I9)</f>
        <v>3.8461538461538464E-2</v>
      </c>
      <c r="Y9" s="42">
        <f>IF(I9=0,"NA",N9/I9)</f>
        <v>0</v>
      </c>
      <c r="Z9" s="42">
        <f>IF(I9=0,"NA",O9/I9)</f>
        <v>0.15384615384615385</v>
      </c>
      <c r="AA9" s="42">
        <f>IF(I9=0,"NA",P9/I9)</f>
        <v>3.8461538461538464E-2</v>
      </c>
      <c r="AB9" s="42">
        <f>IF(I9=0,"NA",Q9/I9)</f>
        <v>0</v>
      </c>
      <c r="AC9" s="298">
        <f>IF(I9=0,"NA",R9/I9)</f>
        <v>0</v>
      </c>
      <c r="AD9" s="44">
        <f>IF(I9=0,"NA",S9/I9)</f>
        <v>0</v>
      </c>
      <c r="AE9" s="147"/>
      <c r="AF9" s="8">
        <f>IF(C9=0,"NA",(H9/C9)*100000)</f>
        <v>854.70085470085473</v>
      </c>
      <c r="AG9" s="149"/>
      <c r="AH9" s="8">
        <f>IF(C9=0,"NA",(I9/C9)*100000)</f>
        <v>11111.111111111111</v>
      </c>
      <c r="AI9" s="149"/>
      <c r="AJ9" s="8">
        <f>IF(C9=0,"NA",(J9/C9)*100000)</f>
        <v>7264.9572649572656</v>
      </c>
      <c r="AK9" s="151"/>
      <c r="AL9" s="116">
        <f>AM9*7</f>
        <v>0.99453551912568305</v>
      </c>
      <c r="AM9" s="117">
        <f>I9/_xlfn.DAYS("10 December 2017","10 June 2017")</f>
        <v>0.14207650273224043</v>
      </c>
      <c r="AN9" s="116">
        <f>AO9*7</f>
        <v>0.6502732240437159</v>
      </c>
      <c r="AO9" s="117">
        <f>J9/_xlfn.DAYS("10 December 2017","10 June 2017")</f>
        <v>9.2896174863387984E-2</v>
      </c>
      <c r="AP9" s="448"/>
      <c r="AQ9" s="164"/>
    </row>
    <row r="10" spans="1:43" x14ac:dyDescent="0.25">
      <c r="C10" s="7"/>
      <c r="D10" s="8"/>
      <c r="E10" s="8"/>
      <c r="F10" s="8"/>
      <c r="G10" s="9"/>
      <c r="H10" s="7"/>
      <c r="I10" s="8"/>
      <c r="J10" s="8"/>
      <c r="K10" s="9"/>
      <c r="L10" s="7"/>
      <c r="M10" s="8"/>
      <c r="N10" s="8"/>
      <c r="O10" s="8"/>
      <c r="P10" s="8"/>
      <c r="Q10" s="8"/>
      <c r="R10" s="8"/>
      <c r="S10" s="205"/>
      <c r="T10" s="9"/>
      <c r="U10" s="8"/>
      <c r="V10" s="9"/>
      <c r="W10" s="7"/>
      <c r="X10" s="8"/>
      <c r="Y10" s="8"/>
      <c r="Z10" s="8"/>
      <c r="AA10" s="8"/>
      <c r="AB10" s="8"/>
      <c r="AC10" s="205"/>
      <c r="AD10" s="9"/>
      <c r="AE10" s="7"/>
      <c r="AF10" s="8"/>
      <c r="AG10" s="8"/>
      <c r="AH10" s="8"/>
      <c r="AI10" s="8"/>
      <c r="AJ10" s="8"/>
      <c r="AK10" s="10"/>
      <c r="AL10" s="113"/>
      <c r="AM10" s="14"/>
      <c r="AN10" s="113"/>
      <c r="AO10" s="14"/>
      <c r="AP10" s="105"/>
      <c r="AQ10" s="109"/>
    </row>
    <row r="11" spans="1:43" x14ac:dyDescent="0.25">
      <c r="C11" s="7"/>
      <c r="D11" s="8"/>
      <c r="E11" s="8"/>
      <c r="F11" s="8"/>
      <c r="G11" s="9"/>
      <c r="H11" s="7"/>
      <c r="I11" s="8"/>
      <c r="J11" s="8"/>
      <c r="K11" s="9"/>
      <c r="L11" s="7"/>
      <c r="M11" s="8"/>
      <c r="N11" s="8"/>
      <c r="O11" s="8"/>
      <c r="P11" s="8"/>
      <c r="Q11" s="8"/>
      <c r="R11" s="8"/>
      <c r="S11" s="205"/>
      <c r="T11" s="9"/>
      <c r="U11" s="8"/>
      <c r="V11" s="9"/>
      <c r="W11" s="7"/>
      <c r="X11" s="8"/>
      <c r="Y11" s="8"/>
      <c r="Z11" s="8"/>
      <c r="AA11" s="8"/>
      <c r="AB11" s="8"/>
      <c r="AC11" s="205"/>
      <c r="AD11" s="9"/>
      <c r="AE11" s="7"/>
      <c r="AF11" s="8"/>
      <c r="AG11" s="8"/>
      <c r="AH11" s="8"/>
      <c r="AI11" s="8"/>
      <c r="AJ11" s="8"/>
      <c r="AK11" s="10"/>
      <c r="AL11" s="113"/>
      <c r="AM11" s="14"/>
      <c r="AN11" s="113"/>
      <c r="AO11" s="14"/>
      <c r="AP11" s="105"/>
      <c r="AQ11" s="109"/>
    </row>
    <row r="12" spans="1:43" x14ac:dyDescent="0.25">
      <c r="C12" s="7"/>
      <c r="D12" s="8"/>
      <c r="E12" s="8"/>
      <c r="F12" s="8"/>
      <c r="G12" s="9"/>
      <c r="H12" s="7"/>
      <c r="I12" s="8"/>
      <c r="J12" s="8"/>
      <c r="K12" s="9"/>
      <c r="L12" s="7"/>
      <c r="M12" s="8"/>
      <c r="N12" s="8"/>
      <c r="O12" s="8"/>
      <c r="P12" s="8"/>
      <c r="Q12" s="8"/>
      <c r="R12" s="8"/>
      <c r="S12" s="205"/>
      <c r="T12" s="9"/>
      <c r="U12" s="8"/>
      <c r="V12" s="9"/>
      <c r="W12" s="7"/>
      <c r="X12" s="8"/>
      <c r="Y12" s="8"/>
      <c r="Z12" s="8"/>
      <c r="AA12" s="8"/>
      <c r="AB12" s="8"/>
      <c r="AC12" s="205"/>
      <c r="AD12" s="9"/>
      <c r="AE12" s="7"/>
      <c r="AF12" s="8"/>
      <c r="AG12" s="8"/>
      <c r="AH12" s="8"/>
      <c r="AI12" s="8"/>
      <c r="AJ12" s="8"/>
      <c r="AK12" s="10"/>
      <c r="AL12" s="113"/>
      <c r="AM12" s="14"/>
      <c r="AN12" s="113"/>
      <c r="AO12" s="14"/>
      <c r="AP12" s="105"/>
      <c r="AQ12" s="109"/>
    </row>
    <row r="13" spans="1:43" x14ac:dyDescent="0.25">
      <c r="C13" s="7"/>
      <c r="D13" s="8"/>
      <c r="E13" s="8"/>
      <c r="F13" s="8"/>
      <c r="G13" s="9"/>
      <c r="H13" s="7"/>
      <c r="I13" s="8"/>
      <c r="J13" s="8"/>
      <c r="K13" s="9"/>
      <c r="L13" s="7"/>
      <c r="M13" s="8"/>
      <c r="N13" s="8"/>
      <c r="O13" s="8"/>
      <c r="P13" s="8"/>
      <c r="Q13" s="8"/>
      <c r="R13" s="8"/>
      <c r="S13" s="205"/>
      <c r="T13" s="9"/>
      <c r="U13" s="8"/>
      <c r="V13" s="9"/>
      <c r="W13" s="7"/>
      <c r="X13" s="8"/>
      <c r="Y13" s="8"/>
      <c r="Z13" s="8"/>
      <c r="AA13" s="8"/>
      <c r="AB13" s="8"/>
      <c r="AC13" s="205"/>
      <c r="AD13" s="9"/>
      <c r="AE13" s="7"/>
      <c r="AF13" s="8"/>
      <c r="AG13" s="8"/>
      <c r="AH13" s="8"/>
      <c r="AI13" s="8"/>
      <c r="AJ13" s="8"/>
      <c r="AK13" s="10"/>
      <c r="AL13" s="113"/>
      <c r="AM13" s="14"/>
      <c r="AN13" s="113"/>
      <c r="AO13" s="14"/>
      <c r="AP13" s="105"/>
      <c r="AQ13" s="109"/>
    </row>
    <row r="14" spans="1:43" x14ac:dyDescent="0.25">
      <c r="C14" s="7"/>
      <c r="D14" s="8"/>
      <c r="E14" s="8"/>
      <c r="F14" s="8"/>
      <c r="G14" s="9"/>
      <c r="H14" s="7"/>
      <c r="I14" s="8"/>
      <c r="J14" s="8"/>
      <c r="K14" s="9"/>
      <c r="L14" s="7"/>
      <c r="M14" s="8"/>
      <c r="N14" s="8"/>
      <c r="O14" s="8"/>
      <c r="P14" s="8"/>
      <c r="Q14" s="8"/>
      <c r="R14" s="8"/>
      <c r="S14" s="205"/>
      <c r="T14" s="9"/>
      <c r="U14" s="8"/>
      <c r="V14" s="9"/>
      <c r="W14" s="7"/>
      <c r="X14" s="8"/>
      <c r="Y14" s="8"/>
      <c r="Z14" s="8"/>
      <c r="AA14" s="8"/>
      <c r="AB14" s="8"/>
      <c r="AC14" s="205"/>
      <c r="AD14" s="9"/>
      <c r="AE14" s="7"/>
      <c r="AF14" s="8"/>
      <c r="AG14" s="8"/>
      <c r="AH14" s="8"/>
      <c r="AI14" s="8"/>
      <c r="AJ14" s="8"/>
      <c r="AK14" s="10"/>
      <c r="AL14" s="113"/>
      <c r="AM14" s="14"/>
      <c r="AN14" s="113"/>
      <c r="AO14" s="14"/>
      <c r="AP14" s="105"/>
      <c r="AQ14" s="109"/>
    </row>
    <row r="15" spans="1:43" x14ac:dyDescent="0.25">
      <c r="C15" s="7"/>
      <c r="D15" s="8"/>
      <c r="E15" s="8"/>
      <c r="F15" s="8"/>
      <c r="G15" s="9"/>
      <c r="H15" s="7"/>
      <c r="I15" s="8"/>
      <c r="J15" s="8"/>
      <c r="K15" s="9"/>
      <c r="L15" s="7"/>
      <c r="M15" s="8"/>
      <c r="N15" s="8"/>
      <c r="O15" s="8"/>
      <c r="P15" s="8"/>
      <c r="Q15" s="8"/>
      <c r="R15" s="8"/>
      <c r="S15" s="205"/>
      <c r="T15" s="9"/>
      <c r="U15" s="8"/>
      <c r="V15" s="9"/>
      <c r="W15" s="7"/>
      <c r="X15" s="8"/>
      <c r="Y15" s="8"/>
      <c r="Z15" s="8"/>
      <c r="AA15" s="8"/>
      <c r="AB15" s="8"/>
      <c r="AC15" s="205"/>
      <c r="AD15" s="9"/>
      <c r="AE15" s="7"/>
      <c r="AF15" s="8"/>
      <c r="AG15" s="8"/>
      <c r="AH15" s="8"/>
      <c r="AI15" s="8"/>
      <c r="AJ15" s="8"/>
      <c r="AK15" s="10"/>
      <c r="AL15" s="113"/>
      <c r="AM15" s="14"/>
      <c r="AN15" s="113"/>
      <c r="AO15" s="14"/>
      <c r="AP15" s="105"/>
      <c r="AQ15" s="109"/>
    </row>
    <row r="16" spans="1:43" x14ac:dyDescent="0.25">
      <c r="C16" s="7"/>
      <c r="D16" s="8"/>
      <c r="E16" s="8"/>
      <c r="F16" s="8"/>
      <c r="G16" s="9"/>
      <c r="H16" s="7"/>
      <c r="I16" s="8"/>
      <c r="J16" s="8"/>
      <c r="K16" s="9"/>
      <c r="L16" s="7"/>
      <c r="M16" s="8"/>
      <c r="N16" s="8"/>
      <c r="O16" s="8"/>
      <c r="P16" s="8"/>
      <c r="Q16" s="8"/>
      <c r="R16" s="8"/>
      <c r="S16" s="205"/>
      <c r="T16" s="9"/>
      <c r="U16" s="8"/>
      <c r="V16" s="9"/>
      <c r="W16" s="7"/>
      <c r="X16" s="8"/>
      <c r="Y16" s="8"/>
      <c r="Z16" s="8"/>
      <c r="AA16" s="8"/>
      <c r="AB16" s="8"/>
      <c r="AC16" s="205"/>
      <c r="AD16" s="9"/>
      <c r="AE16" s="7"/>
      <c r="AF16" s="8"/>
      <c r="AG16" s="8"/>
      <c r="AH16" s="8"/>
      <c r="AI16" s="8"/>
      <c r="AJ16" s="8"/>
      <c r="AK16" s="10"/>
      <c r="AL16" s="113"/>
      <c r="AM16" s="14"/>
      <c r="AN16" s="113"/>
      <c r="AO16" s="14"/>
      <c r="AP16" s="105"/>
      <c r="AQ16" s="109"/>
    </row>
    <row r="17" spans="3:43" x14ac:dyDescent="0.25">
      <c r="C17" s="7"/>
      <c r="D17" s="8"/>
      <c r="E17" s="8"/>
      <c r="F17" s="8"/>
      <c r="G17" s="9"/>
      <c r="H17" s="7"/>
      <c r="I17" s="8"/>
      <c r="J17" s="8"/>
      <c r="K17" s="9"/>
      <c r="L17" s="7"/>
      <c r="M17" s="8"/>
      <c r="N17" s="8"/>
      <c r="O17" s="8"/>
      <c r="P17" s="8"/>
      <c r="Q17" s="8"/>
      <c r="R17" s="8"/>
      <c r="S17" s="205"/>
      <c r="T17" s="9"/>
      <c r="U17" s="8"/>
      <c r="V17" s="9"/>
      <c r="W17" s="7"/>
      <c r="X17" s="8"/>
      <c r="Y17" s="8"/>
      <c r="Z17" s="8"/>
      <c r="AA17" s="8"/>
      <c r="AB17" s="8"/>
      <c r="AC17" s="205"/>
      <c r="AD17" s="9"/>
      <c r="AE17" s="7"/>
      <c r="AF17" s="8"/>
      <c r="AG17" s="8"/>
      <c r="AH17" s="8"/>
      <c r="AI17" s="8"/>
      <c r="AJ17" s="8"/>
      <c r="AK17" s="10"/>
      <c r="AL17" s="113"/>
      <c r="AM17" s="14"/>
      <c r="AN17" s="113"/>
      <c r="AO17" s="14"/>
      <c r="AP17" s="105"/>
      <c r="AQ17" s="109"/>
    </row>
    <row r="18" spans="3:43" x14ac:dyDescent="0.25">
      <c r="C18" s="7"/>
      <c r="D18" s="8"/>
      <c r="E18" s="8"/>
      <c r="F18" s="8"/>
      <c r="G18" s="9"/>
      <c r="H18" s="7"/>
      <c r="I18" s="8"/>
      <c r="J18" s="8"/>
      <c r="K18" s="9"/>
      <c r="L18" s="7"/>
      <c r="M18" s="8"/>
      <c r="N18" s="8"/>
      <c r="O18" s="8"/>
      <c r="P18" s="8"/>
      <c r="Q18" s="8"/>
      <c r="R18" s="8"/>
      <c r="S18" s="205"/>
      <c r="T18" s="9"/>
      <c r="U18" s="8"/>
      <c r="V18" s="9"/>
      <c r="W18" s="7"/>
      <c r="X18" s="8"/>
      <c r="Y18" s="8"/>
      <c r="Z18" s="8"/>
      <c r="AA18" s="8"/>
      <c r="AB18" s="8"/>
      <c r="AC18" s="205"/>
      <c r="AD18" s="9"/>
      <c r="AE18" s="7"/>
      <c r="AF18" s="8"/>
      <c r="AG18" s="8"/>
      <c r="AH18" s="8"/>
      <c r="AI18" s="8"/>
      <c r="AJ18" s="8"/>
      <c r="AK18" s="10"/>
      <c r="AL18" s="113"/>
      <c r="AM18" s="14"/>
      <c r="AN18" s="113"/>
      <c r="AO18" s="14"/>
      <c r="AP18" s="105"/>
      <c r="AQ18" s="109"/>
    </row>
    <row r="19" spans="3:43" x14ac:dyDescent="0.25">
      <c r="C19" s="7"/>
      <c r="D19" s="8"/>
      <c r="E19" s="8"/>
      <c r="F19" s="8"/>
      <c r="G19" s="9"/>
      <c r="H19" s="7"/>
      <c r="I19" s="8"/>
      <c r="J19" s="8"/>
      <c r="K19" s="9"/>
      <c r="L19" s="7"/>
      <c r="M19" s="8"/>
      <c r="N19" s="8"/>
      <c r="O19" s="8"/>
      <c r="P19" s="8"/>
      <c r="Q19" s="8"/>
      <c r="R19" s="8"/>
      <c r="S19" s="205"/>
      <c r="T19" s="9"/>
      <c r="U19" s="8"/>
      <c r="V19" s="9"/>
      <c r="W19" s="7"/>
      <c r="X19" s="8"/>
      <c r="Y19" s="8"/>
      <c r="Z19" s="8"/>
      <c r="AA19" s="8"/>
      <c r="AB19" s="8"/>
      <c r="AC19" s="205"/>
      <c r="AD19" s="9"/>
      <c r="AE19" s="7"/>
      <c r="AF19" s="8"/>
      <c r="AG19" s="8"/>
      <c r="AH19" s="8"/>
      <c r="AI19" s="8"/>
      <c r="AJ19" s="8"/>
      <c r="AK19" s="10"/>
      <c r="AL19" s="113"/>
      <c r="AM19" s="14"/>
      <c r="AN19" s="113"/>
      <c r="AO19" s="14"/>
      <c r="AP19" s="105"/>
      <c r="AQ19" s="109"/>
    </row>
    <row r="20" spans="3:43" x14ac:dyDescent="0.25">
      <c r="C20" s="7"/>
      <c r="D20" s="8"/>
      <c r="E20" s="8"/>
      <c r="F20" s="8"/>
      <c r="G20" s="9"/>
      <c r="H20" s="7"/>
      <c r="I20" s="8"/>
      <c r="J20" s="8"/>
      <c r="K20" s="9"/>
      <c r="L20" s="7"/>
      <c r="M20" s="8"/>
      <c r="N20" s="8"/>
      <c r="O20" s="8"/>
      <c r="P20" s="8"/>
      <c r="Q20" s="8"/>
      <c r="R20" s="8"/>
      <c r="S20" s="205"/>
      <c r="T20" s="9"/>
      <c r="U20" s="8"/>
      <c r="V20" s="9"/>
      <c r="W20" s="7"/>
      <c r="X20" s="8"/>
      <c r="Y20" s="8"/>
      <c r="Z20" s="8"/>
      <c r="AA20" s="8"/>
      <c r="AB20" s="8"/>
      <c r="AC20" s="205"/>
      <c r="AD20" s="9"/>
      <c r="AE20" s="7"/>
      <c r="AF20" s="8"/>
      <c r="AG20" s="8"/>
      <c r="AH20" s="8"/>
      <c r="AI20" s="8"/>
      <c r="AJ20" s="8"/>
      <c r="AK20" s="10"/>
      <c r="AL20" s="113"/>
      <c r="AM20" s="14"/>
      <c r="AN20" s="113"/>
      <c r="AO20" s="14"/>
      <c r="AP20" s="105"/>
      <c r="AQ20" s="109"/>
    </row>
    <row r="21" spans="3:43" x14ac:dyDescent="0.25">
      <c r="C21" s="7"/>
      <c r="D21" s="8"/>
      <c r="E21" s="8"/>
      <c r="F21" s="8"/>
      <c r="G21" s="9"/>
      <c r="H21" s="7"/>
      <c r="I21" s="8"/>
      <c r="J21" s="8"/>
      <c r="K21" s="9"/>
      <c r="L21" s="7"/>
      <c r="M21" s="8"/>
      <c r="N21" s="8"/>
      <c r="O21" s="8"/>
      <c r="P21" s="8"/>
      <c r="Q21" s="8"/>
      <c r="R21" s="8"/>
      <c r="S21" s="205"/>
      <c r="T21" s="9"/>
      <c r="U21" s="8"/>
      <c r="V21" s="9"/>
      <c r="W21" s="7"/>
      <c r="X21" s="8"/>
      <c r="Y21" s="8"/>
      <c r="Z21" s="8"/>
      <c r="AA21" s="8"/>
      <c r="AB21" s="8"/>
      <c r="AC21" s="205"/>
      <c r="AD21" s="9"/>
      <c r="AE21" s="7"/>
      <c r="AF21" s="8"/>
      <c r="AG21" s="8"/>
      <c r="AH21" s="8"/>
      <c r="AI21" s="8"/>
      <c r="AJ21" s="8"/>
      <c r="AK21" s="10"/>
      <c r="AL21" s="113"/>
      <c r="AM21" s="14"/>
      <c r="AN21" s="113"/>
      <c r="AO21" s="14"/>
      <c r="AP21" s="105"/>
      <c r="AQ21" s="109"/>
    </row>
    <row r="22" spans="3:43" x14ac:dyDescent="0.25">
      <c r="C22" s="7"/>
      <c r="D22" s="8"/>
      <c r="E22" s="8"/>
      <c r="F22" s="8"/>
      <c r="G22" s="9"/>
      <c r="H22" s="7"/>
      <c r="I22" s="8"/>
      <c r="J22" s="8"/>
      <c r="K22" s="9"/>
      <c r="L22" s="7"/>
      <c r="M22" s="8"/>
      <c r="N22" s="8"/>
      <c r="O22" s="8"/>
      <c r="P22" s="8"/>
      <c r="Q22" s="8"/>
      <c r="R22" s="8"/>
      <c r="S22" s="205"/>
      <c r="T22" s="9"/>
      <c r="U22" s="8"/>
      <c r="V22" s="9"/>
      <c r="W22" s="7"/>
      <c r="X22" s="8"/>
      <c r="Y22" s="8"/>
      <c r="Z22" s="8"/>
      <c r="AA22" s="8"/>
      <c r="AB22" s="8"/>
      <c r="AC22" s="205"/>
      <c r="AD22" s="9"/>
      <c r="AE22" s="7"/>
      <c r="AF22" s="8"/>
      <c r="AG22" s="8"/>
      <c r="AH22" s="8"/>
      <c r="AI22" s="8"/>
      <c r="AJ22" s="8"/>
      <c r="AK22" s="10"/>
      <c r="AL22" s="113"/>
      <c r="AM22" s="14"/>
      <c r="AN22" s="113"/>
      <c r="AO22" s="14"/>
      <c r="AP22" s="105"/>
      <c r="AQ22" s="109"/>
    </row>
    <row r="23" spans="3:43" x14ac:dyDescent="0.25">
      <c r="C23" s="7"/>
      <c r="D23" s="8"/>
      <c r="E23" s="8"/>
      <c r="F23" s="8"/>
      <c r="G23" s="9"/>
      <c r="H23" s="7"/>
      <c r="I23" s="8"/>
      <c r="J23" s="8"/>
      <c r="K23" s="9"/>
      <c r="L23" s="7"/>
      <c r="M23" s="8"/>
      <c r="N23" s="8"/>
      <c r="O23" s="8"/>
      <c r="P23" s="8"/>
      <c r="Q23" s="8"/>
      <c r="R23" s="8"/>
      <c r="S23" s="205"/>
      <c r="T23" s="9"/>
      <c r="U23" s="8"/>
      <c r="V23" s="9"/>
      <c r="W23" s="7"/>
      <c r="X23" s="8"/>
      <c r="Y23" s="8"/>
      <c r="Z23" s="8"/>
      <c r="AA23" s="8"/>
      <c r="AB23" s="8"/>
      <c r="AC23" s="205"/>
      <c r="AD23" s="9"/>
      <c r="AE23" s="7"/>
      <c r="AF23" s="8"/>
      <c r="AG23" s="8"/>
      <c r="AH23" s="8"/>
      <c r="AI23" s="8"/>
      <c r="AJ23" s="8"/>
      <c r="AK23" s="10"/>
      <c r="AL23" s="113"/>
      <c r="AM23" s="14"/>
      <c r="AN23" s="113"/>
      <c r="AO23" s="14"/>
      <c r="AP23" s="105"/>
      <c r="AQ23" s="109"/>
    </row>
    <row r="24" spans="3:43" x14ac:dyDescent="0.25">
      <c r="C24" s="7"/>
      <c r="D24" s="8"/>
      <c r="E24" s="8"/>
      <c r="F24" s="8"/>
      <c r="G24" s="9"/>
      <c r="H24" s="7"/>
      <c r="I24" s="8"/>
      <c r="J24" s="8"/>
      <c r="K24" s="9"/>
      <c r="L24" s="7"/>
      <c r="M24" s="8"/>
      <c r="N24" s="8"/>
      <c r="O24" s="8"/>
      <c r="P24" s="8"/>
      <c r="Q24" s="8"/>
      <c r="R24" s="8"/>
      <c r="S24" s="205"/>
      <c r="T24" s="9"/>
      <c r="U24" s="8"/>
      <c r="V24" s="9"/>
      <c r="W24" s="7"/>
      <c r="X24" s="8"/>
      <c r="Y24" s="8"/>
      <c r="Z24" s="8"/>
      <c r="AA24" s="8"/>
      <c r="AB24" s="8"/>
      <c r="AC24" s="205"/>
      <c r="AD24" s="9"/>
      <c r="AE24" s="7"/>
      <c r="AF24" s="8"/>
      <c r="AG24" s="8"/>
      <c r="AH24" s="8"/>
      <c r="AI24" s="8"/>
      <c r="AJ24" s="8"/>
      <c r="AK24" s="10"/>
      <c r="AL24" s="113"/>
      <c r="AM24" s="14"/>
      <c r="AN24" s="113"/>
      <c r="AO24" s="14"/>
      <c r="AP24" s="105"/>
      <c r="AQ24" s="109"/>
    </row>
    <row r="25" spans="3:43" x14ac:dyDescent="0.25">
      <c r="C25" s="7"/>
      <c r="D25" s="8"/>
      <c r="E25" s="8"/>
      <c r="F25" s="8"/>
      <c r="G25" s="9"/>
      <c r="H25" s="7"/>
      <c r="I25" s="8"/>
      <c r="J25" s="8"/>
      <c r="K25" s="9"/>
      <c r="L25" s="7"/>
      <c r="M25" s="8"/>
      <c r="N25" s="8"/>
      <c r="O25" s="8"/>
      <c r="P25" s="8"/>
      <c r="Q25" s="8"/>
      <c r="R25" s="8"/>
      <c r="S25" s="205"/>
      <c r="T25" s="9"/>
      <c r="U25" s="8"/>
      <c r="V25" s="9"/>
      <c r="W25" s="7"/>
      <c r="X25" s="8"/>
      <c r="Y25" s="8"/>
      <c r="Z25" s="8"/>
      <c r="AA25" s="8"/>
      <c r="AB25" s="8"/>
      <c r="AC25" s="205"/>
      <c r="AD25" s="9"/>
      <c r="AE25" s="7"/>
      <c r="AF25" s="8"/>
      <c r="AG25" s="8"/>
      <c r="AH25" s="8"/>
      <c r="AI25" s="8"/>
      <c r="AJ25" s="8"/>
      <c r="AK25" s="10"/>
      <c r="AL25" s="113"/>
      <c r="AM25" s="14"/>
      <c r="AN25" s="113"/>
      <c r="AO25" s="14"/>
      <c r="AP25" s="105"/>
      <c r="AQ25" s="109"/>
    </row>
    <row r="26" spans="3:43" x14ac:dyDescent="0.25">
      <c r="C26" s="7"/>
      <c r="D26" s="8"/>
      <c r="E26" s="8"/>
      <c r="F26" s="8"/>
      <c r="G26" s="9"/>
      <c r="H26" s="7"/>
      <c r="I26" s="8"/>
      <c r="J26" s="8"/>
      <c r="K26" s="9"/>
      <c r="L26" s="7"/>
      <c r="M26" s="8"/>
      <c r="N26" s="8"/>
      <c r="O26" s="8"/>
      <c r="P26" s="8"/>
      <c r="Q26" s="8"/>
      <c r="R26" s="8"/>
      <c r="S26" s="205"/>
      <c r="T26" s="9"/>
      <c r="U26" s="8"/>
      <c r="V26" s="9"/>
      <c r="W26" s="7"/>
      <c r="X26" s="8"/>
      <c r="Y26" s="8"/>
      <c r="Z26" s="8"/>
      <c r="AA26" s="8"/>
      <c r="AB26" s="8"/>
      <c r="AC26" s="205"/>
      <c r="AD26" s="9"/>
      <c r="AE26" s="7"/>
      <c r="AF26" s="8"/>
      <c r="AG26" s="8"/>
      <c r="AH26" s="8"/>
      <c r="AI26" s="8"/>
      <c r="AJ26" s="8"/>
      <c r="AK26" s="10"/>
      <c r="AL26" s="113"/>
      <c r="AM26" s="14"/>
      <c r="AN26" s="113"/>
      <c r="AO26" s="14"/>
      <c r="AP26" s="105"/>
      <c r="AQ26" s="109"/>
    </row>
    <row r="27" spans="3:43" x14ac:dyDescent="0.25">
      <c r="C27" s="7"/>
      <c r="D27" s="8"/>
      <c r="E27" s="8"/>
      <c r="F27" s="8"/>
      <c r="G27" s="9"/>
      <c r="H27" s="7"/>
      <c r="I27" s="8"/>
      <c r="J27" s="8"/>
      <c r="K27" s="9"/>
      <c r="L27" s="7"/>
      <c r="M27" s="8"/>
      <c r="N27" s="8"/>
      <c r="O27" s="8"/>
      <c r="P27" s="8"/>
      <c r="Q27" s="8"/>
      <c r="R27" s="8"/>
      <c r="S27" s="205"/>
      <c r="T27" s="9"/>
      <c r="U27" s="8"/>
      <c r="V27" s="9"/>
      <c r="W27" s="7"/>
      <c r="X27" s="8"/>
      <c r="Y27" s="8"/>
      <c r="Z27" s="8"/>
      <c r="AA27" s="8"/>
      <c r="AB27" s="8"/>
      <c r="AC27" s="205"/>
      <c r="AD27" s="9"/>
      <c r="AE27" s="7"/>
      <c r="AF27" s="8"/>
      <c r="AG27" s="8"/>
      <c r="AH27" s="8"/>
      <c r="AI27" s="8"/>
      <c r="AJ27" s="8"/>
      <c r="AK27" s="10"/>
      <c r="AL27" s="113"/>
      <c r="AM27" s="14"/>
      <c r="AN27" s="113"/>
      <c r="AO27" s="14"/>
      <c r="AP27" s="105"/>
      <c r="AQ27" s="109"/>
    </row>
    <row r="28" spans="3:43" x14ac:dyDescent="0.25">
      <c r="C28" s="7"/>
      <c r="D28" s="8"/>
      <c r="E28" s="8"/>
      <c r="F28" s="8"/>
      <c r="G28" s="9"/>
      <c r="H28" s="7"/>
      <c r="I28" s="8"/>
      <c r="J28" s="8"/>
      <c r="K28" s="9"/>
      <c r="L28" s="7"/>
      <c r="M28" s="8"/>
      <c r="N28" s="8"/>
      <c r="O28" s="8"/>
      <c r="P28" s="8"/>
      <c r="Q28" s="8"/>
      <c r="R28" s="8"/>
      <c r="S28" s="205"/>
      <c r="T28" s="9"/>
      <c r="U28" s="8"/>
      <c r="V28" s="9"/>
      <c r="W28" s="7"/>
      <c r="X28" s="8"/>
      <c r="Y28" s="8"/>
      <c r="Z28" s="8"/>
      <c r="AA28" s="8"/>
      <c r="AB28" s="8"/>
      <c r="AC28" s="205"/>
      <c r="AD28" s="9"/>
      <c r="AE28" s="7"/>
      <c r="AF28" s="8"/>
      <c r="AG28" s="8"/>
      <c r="AH28" s="8"/>
      <c r="AI28" s="8"/>
      <c r="AJ28" s="8"/>
      <c r="AK28" s="10"/>
      <c r="AL28" s="113"/>
      <c r="AM28" s="14"/>
      <c r="AN28" s="113"/>
      <c r="AO28" s="14"/>
      <c r="AP28" s="105"/>
      <c r="AQ28" s="109"/>
    </row>
    <row r="29" spans="3:43" x14ac:dyDescent="0.25">
      <c r="C29" s="7"/>
      <c r="D29" s="8"/>
      <c r="E29" s="8"/>
      <c r="F29" s="8"/>
      <c r="G29" s="9"/>
      <c r="H29" s="7"/>
      <c r="I29" s="8"/>
      <c r="J29" s="8"/>
      <c r="K29" s="9"/>
      <c r="L29" s="7"/>
      <c r="M29" s="8"/>
      <c r="N29" s="8"/>
      <c r="O29" s="8"/>
      <c r="P29" s="8"/>
      <c r="Q29" s="8"/>
      <c r="R29" s="8"/>
      <c r="S29" s="205"/>
      <c r="T29" s="9"/>
      <c r="U29" s="8"/>
      <c r="V29" s="9"/>
      <c r="W29" s="7"/>
      <c r="X29" s="8"/>
      <c r="Y29" s="8"/>
      <c r="Z29" s="8"/>
      <c r="AA29" s="8"/>
      <c r="AB29" s="8"/>
      <c r="AC29" s="205"/>
      <c r="AD29" s="9"/>
      <c r="AE29" s="7"/>
      <c r="AF29" s="8"/>
      <c r="AG29" s="8"/>
      <c r="AH29" s="8"/>
      <c r="AI29" s="8"/>
      <c r="AJ29" s="8"/>
      <c r="AK29" s="10"/>
      <c r="AL29" s="113"/>
      <c r="AM29" s="14"/>
      <c r="AN29" s="113"/>
      <c r="AO29" s="14"/>
      <c r="AP29" s="105"/>
      <c r="AQ29" s="109"/>
    </row>
    <row r="30" spans="3:43" x14ac:dyDescent="0.25">
      <c r="C30" s="7"/>
      <c r="D30" s="8"/>
      <c r="E30" s="8"/>
      <c r="F30" s="8"/>
      <c r="G30" s="9"/>
      <c r="H30" s="7"/>
      <c r="I30" s="8"/>
      <c r="J30" s="8"/>
      <c r="K30" s="9"/>
      <c r="L30" s="7"/>
      <c r="M30" s="8"/>
      <c r="N30" s="8"/>
      <c r="O30" s="8"/>
      <c r="P30" s="8"/>
      <c r="Q30" s="8"/>
      <c r="R30" s="8"/>
      <c r="S30" s="205"/>
      <c r="T30" s="9"/>
      <c r="U30" s="8"/>
      <c r="V30" s="9"/>
      <c r="W30" s="7"/>
      <c r="X30" s="8"/>
      <c r="Y30" s="8"/>
      <c r="Z30" s="8"/>
      <c r="AA30" s="8"/>
      <c r="AB30" s="8"/>
      <c r="AC30" s="205"/>
      <c r="AD30" s="9"/>
      <c r="AE30" s="7"/>
      <c r="AF30" s="8"/>
      <c r="AG30" s="8"/>
      <c r="AH30" s="8"/>
      <c r="AI30" s="8"/>
      <c r="AJ30" s="8"/>
      <c r="AK30" s="10"/>
      <c r="AL30" s="113"/>
      <c r="AM30" s="14"/>
      <c r="AN30" s="113"/>
      <c r="AO30" s="14"/>
      <c r="AP30" s="105"/>
      <c r="AQ30" s="109"/>
    </row>
    <row r="31" spans="3:43" x14ac:dyDescent="0.25">
      <c r="C31" s="7"/>
      <c r="D31" s="8"/>
      <c r="E31" s="8"/>
      <c r="F31" s="8"/>
      <c r="G31" s="9"/>
      <c r="H31" s="7"/>
      <c r="I31" s="8"/>
      <c r="J31" s="8"/>
      <c r="K31" s="9"/>
      <c r="L31" s="7"/>
      <c r="M31" s="8"/>
      <c r="N31" s="8"/>
      <c r="O31" s="8"/>
      <c r="P31" s="8"/>
      <c r="Q31" s="8"/>
      <c r="R31" s="8"/>
      <c r="S31" s="205"/>
      <c r="T31" s="9"/>
      <c r="U31" s="8"/>
      <c r="V31" s="9"/>
      <c r="W31" s="7"/>
      <c r="X31" s="8"/>
      <c r="Y31" s="8"/>
      <c r="Z31" s="8"/>
      <c r="AA31" s="8"/>
      <c r="AB31" s="8"/>
      <c r="AC31" s="205"/>
      <c r="AD31" s="9"/>
      <c r="AE31" s="7"/>
      <c r="AF31" s="8"/>
      <c r="AG31" s="8"/>
      <c r="AH31" s="8"/>
      <c r="AI31" s="8"/>
      <c r="AJ31" s="8"/>
      <c r="AK31" s="10"/>
      <c r="AL31" s="113"/>
      <c r="AM31" s="14"/>
      <c r="AN31" s="113"/>
      <c r="AO31" s="14"/>
      <c r="AP31" s="105"/>
      <c r="AQ31" s="109"/>
    </row>
    <row r="32" spans="3:43" x14ac:dyDescent="0.25">
      <c r="C32" s="7"/>
      <c r="D32" s="8"/>
      <c r="E32" s="8"/>
      <c r="F32" s="8"/>
      <c r="G32" s="9"/>
      <c r="H32" s="7"/>
      <c r="I32" s="8"/>
      <c r="J32" s="8"/>
      <c r="K32" s="9"/>
      <c r="L32" s="7"/>
      <c r="M32" s="8"/>
      <c r="N32" s="8"/>
      <c r="O32" s="8"/>
      <c r="P32" s="8"/>
      <c r="Q32" s="8"/>
      <c r="R32" s="8"/>
      <c r="S32" s="205"/>
      <c r="T32" s="9"/>
      <c r="U32" s="8"/>
      <c r="V32" s="9"/>
      <c r="W32" s="7"/>
      <c r="X32" s="8"/>
      <c r="Y32" s="8"/>
      <c r="Z32" s="8"/>
      <c r="AA32" s="8"/>
      <c r="AB32" s="8"/>
      <c r="AC32" s="205"/>
      <c r="AD32" s="9"/>
      <c r="AE32" s="7"/>
      <c r="AF32" s="8"/>
      <c r="AG32" s="8"/>
      <c r="AH32" s="8"/>
      <c r="AI32" s="8"/>
      <c r="AJ32" s="8"/>
      <c r="AK32" s="10"/>
      <c r="AL32" s="113"/>
      <c r="AM32" s="14"/>
      <c r="AN32" s="113"/>
      <c r="AO32" s="14"/>
      <c r="AP32" s="105"/>
      <c r="AQ32" s="109"/>
    </row>
    <row r="33" spans="3:43" x14ac:dyDescent="0.25">
      <c r="C33" s="7"/>
      <c r="D33" s="8"/>
      <c r="E33" s="8"/>
      <c r="F33" s="8"/>
      <c r="G33" s="9"/>
      <c r="H33" s="7"/>
      <c r="I33" s="8"/>
      <c r="J33" s="8"/>
      <c r="K33" s="9"/>
      <c r="L33" s="7"/>
      <c r="M33" s="8"/>
      <c r="N33" s="8"/>
      <c r="O33" s="8"/>
      <c r="P33" s="8"/>
      <c r="Q33" s="8"/>
      <c r="R33" s="8"/>
      <c r="S33" s="205"/>
      <c r="T33" s="9"/>
      <c r="U33" s="8"/>
      <c r="V33" s="9"/>
      <c r="W33" s="7"/>
      <c r="X33" s="8"/>
      <c r="Y33" s="8"/>
      <c r="Z33" s="8"/>
      <c r="AA33" s="8"/>
      <c r="AB33" s="8"/>
      <c r="AC33" s="205"/>
      <c r="AD33" s="9"/>
      <c r="AE33" s="7"/>
      <c r="AF33" s="8"/>
      <c r="AG33" s="8"/>
      <c r="AH33" s="8"/>
      <c r="AI33" s="8"/>
      <c r="AJ33" s="8"/>
      <c r="AK33" s="10"/>
      <c r="AL33" s="113"/>
      <c r="AM33" s="14"/>
      <c r="AN33" s="113"/>
      <c r="AO33" s="14"/>
      <c r="AP33" s="105"/>
      <c r="AQ33" s="109"/>
    </row>
    <row r="34" spans="3:43" x14ac:dyDescent="0.25">
      <c r="C34" s="7"/>
      <c r="D34" s="8"/>
      <c r="E34" s="8"/>
      <c r="F34" s="8"/>
      <c r="G34" s="9"/>
      <c r="H34" s="7"/>
      <c r="I34" s="8"/>
      <c r="J34" s="8"/>
      <c r="K34" s="9"/>
      <c r="L34" s="7"/>
      <c r="M34" s="8"/>
      <c r="N34" s="8"/>
      <c r="O34" s="8"/>
      <c r="P34" s="8"/>
      <c r="Q34" s="8"/>
      <c r="R34" s="8"/>
      <c r="S34" s="205"/>
      <c r="T34" s="9"/>
      <c r="U34" s="8"/>
      <c r="V34" s="9"/>
      <c r="W34" s="7"/>
      <c r="X34" s="8"/>
      <c r="Y34" s="8"/>
      <c r="Z34" s="8"/>
      <c r="AA34" s="8"/>
      <c r="AB34" s="8"/>
      <c r="AC34" s="205"/>
      <c r="AD34" s="9"/>
      <c r="AE34" s="7"/>
      <c r="AF34" s="8"/>
      <c r="AG34" s="8"/>
      <c r="AH34" s="8"/>
      <c r="AI34" s="8"/>
      <c r="AJ34" s="8"/>
      <c r="AK34" s="10"/>
      <c r="AL34" s="113"/>
      <c r="AM34" s="14"/>
      <c r="AN34" s="113"/>
      <c r="AO34" s="14"/>
      <c r="AP34" s="105"/>
      <c r="AQ34" s="109"/>
    </row>
    <row r="35" spans="3:43" x14ac:dyDescent="0.25">
      <c r="C35" s="7"/>
      <c r="D35" s="8"/>
      <c r="E35" s="8"/>
      <c r="F35" s="8"/>
      <c r="G35" s="9"/>
      <c r="H35" s="7"/>
      <c r="I35" s="8"/>
      <c r="J35" s="8"/>
      <c r="K35" s="9"/>
      <c r="L35" s="7"/>
      <c r="M35" s="8"/>
      <c r="N35" s="8"/>
      <c r="O35" s="8"/>
      <c r="P35" s="8"/>
      <c r="Q35" s="8"/>
      <c r="R35" s="8"/>
      <c r="S35" s="205"/>
      <c r="T35" s="9"/>
      <c r="U35" s="8"/>
      <c r="V35" s="9"/>
      <c r="W35" s="7"/>
      <c r="X35" s="8"/>
      <c r="Y35" s="8"/>
      <c r="Z35" s="8"/>
      <c r="AA35" s="8"/>
      <c r="AB35" s="8"/>
      <c r="AC35" s="205"/>
      <c r="AD35" s="9"/>
      <c r="AE35" s="7"/>
      <c r="AF35" s="8"/>
      <c r="AG35" s="8"/>
      <c r="AH35" s="8"/>
      <c r="AI35" s="8"/>
      <c r="AJ35" s="8"/>
      <c r="AK35" s="10"/>
      <c r="AL35" s="113"/>
      <c r="AM35" s="14"/>
      <c r="AN35" s="113"/>
      <c r="AO35" s="14"/>
      <c r="AP35" s="105"/>
      <c r="AQ35" s="109"/>
    </row>
    <row r="36" spans="3:43" x14ac:dyDescent="0.25">
      <c r="C36" s="7"/>
      <c r="D36" s="8"/>
      <c r="E36" s="8"/>
      <c r="F36" s="8"/>
      <c r="G36" s="9"/>
      <c r="H36" s="7"/>
      <c r="I36" s="8"/>
      <c r="J36" s="8"/>
      <c r="K36" s="9"/>
      <c r="L36" s="7"/>
      <c r="M36" s="8"/>
      <c r="N36" s="8"/>
      <c r="O36" s="8"/>
      <c r="P36" s="8"/>
      <c r="Q36" s="8"/>
      <c r="R36" s="8"/>
      <c r="S36" s="205"/>
      <c r="T36" s="9"/>
      <c r="U36" s="8"/>
      <c r="V36" s="9"/>
      <c r="W36" s="7"/>
      <c r="X36" s="8"/>
      <c r="Y36" s="8"/>
      <c r="Z36" s="8"/>
      <c r="AA36" s="8"/>
      <c r="AB36" s="8"/>
      <c r="AC36" s="205"/>
      <c r="AD36" s="9"/>
      <c r="AE36" s="7"/>
      <c r="AF36" s="8"/>
      <c r="AG36" s="8"/>
      <c r="AH36" s="8"/>
      <c r="AI36" s="8"/>
      <c r="AJ36" s="8"/>
      <c r="AK36" s="10"/>
      <c r="AL36" s="113"/>
      <c r="AM36" s="14"/>
      <c r="AN36" s="113"/>
      <c r="AO36" s="14"/>
      <c r="AP36" s="105"/>
      <c r="AQ36" s="109"/>
    </row>
    <row r="37" spans="3:43" x14ac:dyDescent="0.25">
      <c r="C37" s="7"/>
      <c r="D37" s="8"/>
      <c r="E37" s="8"/>
      <c r="F37" s="8"/>
      <c r="G37" s="9"/>
      <c r="H37" s="7"/>
      <c r="I37" s="8"/>
      <c r="J37" s="8"/>
      <c r="K37" s="9"/>
      <c r="L37" s="7"/>
      <c r="M37" s="8"/>
      <c r="N37" s="8"/>
      <c r="O37" s="8"/>
      <c r="P37" s="8"/>
      <c r="Q37" s="8"/>
      <c r="R37" s="8"/>
      <c r="S37" s="205"/>
      <c r="T37" s="9"/>
      <c r="U37" s="8"/>
      <c r="V37" s="9"/>
      <c r="W37" s="7"/>
      <c r="X37" s="8"/>
      <c r="Y37" s="8"/>
      <c r="Z37" s="8"/>
      <c r="AA37" s="8"/>
      <c r="AB37" s="8"/>
      <c r="AC37" s="205"/>
      <c r="AD37" s="9"/>
      <c r="AE37" s="7"/>
      <c r="AF37" s="8"/>
      <c r="AG37" s="8"/>
      <c r="AH37" s="8"/>
      <c r="AI37" s="8"/>
      <c r="AJ37" s="8"/>
      <c r="AK37" s="10"/>
      <c r="AL37" s="113"/>
      <c r="AM37" s="14"/>
      <c r="AN37" s="113"/>
      <c r="AO37" s="14"/>
      <c r="AP37" s="105"/>
      <c r="AQ37" s="109"/>
    </row>
    <row r="38" spans="3:43" x14ac:dyDescent="0.25">
      <c r="C38" s="7"/>
      <c r="D38" s="8"/>
      <c r="E38" s="8"/>
      <c r="F38" s="8"/>
      <c r="G38" s="9"/>
      <c r="H38" s="7"/>
      <c r="I38" s="8"/>
      <c r="J38" s="8"/>
      <c r="K38" s="9"/>
      <c r="L38" s="7"/>
      <c r="M38" s="8"/>
      <c r="N38" s="8"/>
      <c r="O38" s="8"/>
      <c r="P38" s="8"/>
      <c r="Q38" s="8"/>
      <c r="R38" s="8"/>
      <c r="S38" s="205"/>
      <c r="T38" s="9"/>
      <c r="U38" s="8"/>
      <c r="V38" s="9"/>
      <c r="W38" s="7"/>
      <c r="X38" s="8"/>
      <c r="Y38" s="8"/>
      <c r="Z38" s="8"/>
      <c r="AA38" s="8"/>
      <c r="AB38" s="8"/>
      <c r="AC38" s="205"/>
      <c r="AD38" s="9"/>
      <c r="AE38" s="7"/>
      <c r="AF38" s="8"/>
      <c r="AG38" s="8"/>
      <c r="AH38" s="8"/>
      <c r="AI38" s="8"/>
      <c r="AJ38" s="8"/>
      <c r="AK38" s="10"/>
      <c r="AL38" s="113"/>
      <c r="AM38" s="14"/>
      <c r="AN38" s="113"/>
      <c r="AO38" s="14"/>
      <c r="AP38" s="105"/>
      <c r="AQ38" s="109"/>
    </row>
    <row r="39" spans="3:43" x14ac:dyDescent="0.25">
      <c r="C39" s="7"/>
      <c r="D39" s="8"/>
      <c r="E39" s="8"/>
      <c r="F39" s="8"/>
      <c r="G39" s="9"/>
      <c r="H39" s="7"/>
      <c r="I39" s="8"/>
      <c r="J39" s="8"/>
      <c r="K39" s="9"/>
      <c r="L39" s="7"/>
      <c r="M39" s="8"/>
      <c r="N39" s="8"/>
      <c r="O39" s="8"/>
      <c r="P39" s="8"/>
      <c r="Q39" s="8"/>
      <c r="R39" s="8"/>
      <c r="S39" s="205"/>
      <c r="T39" s="9"/>
      <c r="U39" s="8"/>
      <c r="V39" s="9"/>
      <c r="W39" s="7"/>
      <c r="X39" s="8"/>
      <c r="Y39" s="8"/>
      <c r="Z39" s="8"/>
      <c r="AA39" s="8"/>
      <c r="AB39" s="8"/>
      <c r="AC39" s="205"/>
      <c r="AD39" s="9"/>
      <c r="AE39" s="7"/>
      <c r="AF39" s="8"/>
      <c r="AG39" s="8"/>
      <c r="AH39" s="8"/>
      <c r="AI39" s="8"/>
      <c r="AJ39" s="8"/>
      <c r="AK39" s="10"/>
      <c r="AL39" s="113"/>
      <c r="AM39" s="14"/>
      <c r="AN39" s="113"/>
      <c r="AO39" s="14"/>
      <c r="AP39" s="105"/>
      <c r="AQ39" s="109"/>
    </row>
    <row r="40" spans="3:43" x14ac:dyDescent="0.25">
      <c r="C40" s="7"/>
      <c r="D40" s="8"/>
      <c r="E40" s="8"/>
      <c r="F40" s="8"/>
      <c r="G40" s="9"/>
      <c r="H40" s="7"/>
      <c r="I40" s="8"/>
      <c r="J40" s="8"/>
      <c r="K40" s="9"/>
      <c r="L40" s="7"/>
      <c r="M40" s="8"/>
      <c r="N40" s="8"/>
      <c r="O40" s="8"/>
      <c r="P40" s="8"/>
      <c r="Q40" s="8"/>
      <c r="R40" s="8"/>
      <c r="S40" s="205"/>
      <c r="T40" s="9"/>
      <c r="U40" s="8"/>
      <c r="V40" s="9"/>
      <c r="W40" s="7"/>
      <c r="X40" s="8"/>
      <c r="Y40" s="8"/>
      <c r="Z40" s="8"/>
      <c r="AA40" s="8"/>
      <c r="AB40" s="8"/>
      <c r="AC40" s="205"/>
      <c r="AD40" s="9"/>
      <c r="AE40" s="7"/>
      <c r="AF40" s="8"/>
      <c r="AG40" s="8"/>
      <c r="AH40" s="8"/>
      <c r="AI40" s="8"/>
      <c r="AJ40" s="8"/>
      <c r="AK40" s="10"/>
      <c r="AL40" s="113"/>
      <c r="AM40" s="14"/>
      <c r="AN40" s="113"/>
      <c r="AO40" s="14"/>
      <c r="AP40" s="105"/>
      <c r="AQ40" s="109"/>
    </row>
    <row r="41" spans="3:43" x14ac:dyDescent="0.25">
      <c r="C41" s="7"/>
      <c r="D41" s="8"/>
      <c r="E41" s="8"/>
      <c r="F41" s="8"/>
      <c r="G41" s="9"/>
      <c r="H41" s="7"/>
      <c r="I41" s="8"/>
      <c r="J41" s="8"/>
      <c r="K41" s="9"/>
      <c r="L41" s="7"/>
      <c r="M41" s="8"/>
      <c r="N41" s="8"/>
      <c r="O41" s="8"/>
      <c r="P41" s="8"/>
      <c r="Q41" s="8"/>
      <c r="R41" s="8"/>
      <c r="S41" s="205"/>
      <c r="T41" s="9"/>
      <c r="U41" s="8"/>
      <c r="V41" s="9"/>
      <c r="W41" s="7"/>
      <c r="X41" s="8"/>
      <c r="Y41" s="8"/>
      <c r="Z41" s="8"/>
      <c r="AA41" s="8"/>
      <c r="AB41" s="8"/>
      <c r="AC41" s="205"/>
      <c r="AD41" s="9"/>
      <c r="AE41" s="7"/>
      <c r="AF41" s="8"/>
      <c r="AG41" s="8"/>
      <c r="AH41" s="8"/>
      <c r="AI41" s="8"/>
      <c r="AJ41" s="8"/>
      <c r="AK41" s="10"/>
      <c r="AL41" s="113"/>
      <c r="AM41" s="14"/>
      <c r="AN41" s="113"/>
      <c r="AO41" s="14"/>
      <c r="AP41" s="105"/>
      <c r="AQ41" s="109"/>
    </row>
    <row r="42" spans="3:43" x14ac:dyDescent="0.25">
      <c r="C42" s="7"/>
      <c r="D42" s="8"/>
      <c r="E42" s="8"/>
      <c r="F42" s="8"/>
      <c r="G42" s="9"/>
      <c r="H42" s="7"/>
      <c r="I42" s="8"/>
      <c r="J42" s="8"/>
      <c r="K42" s="9"/>
      <c r="L42" s="7"/>
      <c r="M42" s="8"/>
      <c r="N42" s="8"/>
      <c r="O42" s="8"/>
      <c r="P42" s="8"/>
      <c r="Q42" s="8"/>
      <c r="R42" s="8"/>
      <c r="S42" s="205"/>
      <c r="T42" s="9"/>
      <c r="U42" s="8"/>
      <c r="V42" s="9"/>
      <c r="W42" s="7"/>
      <c r="X42" s="8"/>
      <c r="Y42" s="8"/>
      <c r="Z42" s="8"/>
      <c r="AA42" s="8"/>
      <c r="AB42" s="8"/>
      <c r="AC42" s="205"/>
      <c r="AD42" s="9"/>
      <c r="AE42" s="7"/>
      <c r="AF42" s="8"/>
      <c r="AG42" s="8"/>
      <c r="AH42" s="8"/>
      <c r="AI42" s="8"/>
      <c r="AJ42" s="8"/>
      <c r="AK42" s="10"/>
      <c r="AL42" s="113"/>
      <c r="AM42" s="14"/>
      <c r="AN42" s="113"/>
      <c r="AO42" s="14"/>
      <c r="AP42" s="105"/>
      <c r="AQ42" s="109"/>
    </row>
    <row r="43" spans="3:43" x14ac:dyDescent="0.25">
      <c r="C43" s="7"/>
      <c r="D43" s="8"/>
      <c r="E43" s="8"/>
      <c r="F43" s="8"/>
      <c r="G43" s="9"/>
      <c r="H43" s="7"/>
      <c r="I43" s="8"/>
      <c r="J43" s="8"/>
      <c r="K43" s="9"/>
      <c r="L43" s="7"/>
      <c r="M43" s="8"/>
      <c r="N43" s="8"/>
      <c r="O43" s="8"/>
      <c r="P43" s="8"/>
      <c r="Q43" s="8"/>
      <c r="R43" s="8"/>
      <c r="S43" s="205"/>
      <c r="T43" s="9"/>
      <c r="U43" s="8"/>
      <c r="V43" s="9"/>
      <c r="W43" s="7"/>
      <c r="X43" s="8"/>
      <c r="Y43" s="8"/>
      <c r="Z43" s="8"/>
      <c r="AA43" s="8"/>
      <c r="AB43" s="8"/>
      <c r="AC43" s="205"/>
      <c r="AD43" s="9"/>
      <c r="AE43" s="7"/>
      <c r="AF43" s="8"/>
      <c r="AG43" s="8"/>
      <c r="AH43" s="8"/>
      <c r="AI43" s="8"/>
      <c r="AJ43" s="8"/>
      <c r="AK43" s="10"/>
      <c r="AL43" s="113"/>
      <c r="AM43" s="14"/>
      <c r="AN43" s="113"/>
      <c r="AO43" s="14"/>
      <c r="AP43" s="105"/>
      <c r="AQ43" s="109"/>
    </row>
    <row r="44" spans="3:43" x14ac:dyDescent="0.25">
      <c r="C44" s="7"/>
      <c r="D44" s="8"/>
      <c r="E44" s="8"/>
      <c r="F44" s="8"/>
      <c r="G44" s="9"/>
      <c r="H44" s="7"/>
      <c r="I44" s="8"/>
      <c r="J44" s="8"/>
      <c r="K44" s="9"/>
      <c r="L44" s="7"/>
      <c r="M44" s="8"/>
      <c r="N44" s="8"/>
      <c r="O44" s="8"/>
      <c r="P44" s="8"/>
      <c r="Q44" s="8"/>
      <c r="R44" s="8"/>
      <c r="S44" s="205"/>
      <c r="T44" s="9"/>
      <c r="U44" s="8"/>
      <c r="V44" s="9"/>
      <c r="W44" s="7"/>
      <c r="X44" s="8"/>
      <c r="Y44" s="8"/>
      <c r="Z44" s="8"/>
      <c r="AA44" s="8"/>
      <c r="AB44" s="8"/>
      <c r="AC44" s="205"/>
      <c r="AD44" s="9"/>
      <c r="AE44" s="7"/>
      <c r="AF44" s="8"/>
      <c r="AG44" s="8"/>
      <c r="AH44" s="8"/>
      <c r="AI44" s="8"/>
      <c r="AJ44" s="8"/>
      <c r="AK44" s="10"/>
      <c r="AL44" s="113"/>
      <c r="AM44" s="14"/>
      <c r="AN44" s="113"/>
      <c r="AO44" s="14"/>
      <c r="AP44" s="105"/>
      <c r="AQ44" s="109"/>
    </row>
    <row r="45" spans="3:43" x14ac:dyDescent="0.25">
      <c r="C45" s="7"/>
      <c r="D45" s="8"/>
      <c r="E45" s="8"/>
      <c r="F45" s="8"/>
      <c r="G45" s="9"/>
      <c r="H45" s="7"/>
      <c r="I45" s="8"/>
      <c r="J45" s="8"/>
      <c r="K45" s="9"/>
      <c r="L45" s="7"/>
      <c r="M45" s="8"/>
      <c r="N45" s="8"/>
      <c r="O45" s="8"/>
      <c r="P45" s="8"/>
      <c r="Q45" s="8"/>
      <c r="R45" s="8"/>
      <c r="S45" s="205"/>
      <c r="T45" s="9"/>
      <c r="U45" s="8"/>
      <c r="V45" s="9"/>
      <c r="W45" s="7"/>
      <c r="X45" s="8"/>
      <c r="Y45" s="8"/>
      <c r="Z45" s="8"/>
      <c r="AA45" s="8"/>
      <c r="AB45" s="8"/>
      <c r="AC45" s="205"/>
      <c r="AD45" s="9"/>
      <c r="AE45" s="7"/>
      <c r="AF45" s="8"/>
      <c r="AG45" s="8"/>
      <c r="AH45" s="8"/>
      <c r="AI45" s="8"/>
      <c r="AJ45" s="8"/>
      <c r="AK45" s="10"/>
      <c r="AL45" s="113"/>
      <c r="AM45" s="14"/>
      <c r="AN45" s="113"/>
      <c r="AO45" s="14"/>
      <c r="AP45" s="105"/>
      <c r="AQ45" s="109"/>
    </row>
    <row r="46" spans="3:43" x14ac:dyDescent="0.25">
      <c r="C46" s="7"/>
      <c r="D46" s="8"/>
      <c r="E46" s="8"/>
      <c r="F46" s="8"/>
      <c r="G46" s="9"/>
      <c r="H46" s="7"/>
      <c r="I46" s="8"/>
      <c r="J46" s="8"/>
      <c r="K46" s="9"/>
      <c r="L46" s="7"/>
      <c r="M46" s="8"/>
      <c r="N46" s="8"/>
      <c r="O46" s="8"/>
      <c r="P46" s="8"/>
      <c r="Q46" s="8"/>
      <c r="R46" s="8"/>
      <c r="S46" s="205"/>
      <c r="T46" s="9"/>
      <c r="U46" s="8"/>
      <c r="V46" s="9"/>
      <c r="W46" s="7"/>
      <c r="X46" s="8"/>
      <c r="Y46" s="8"/>
      <c r="Z46" s="8"/>
      <c r="AA46" s="8"/>
      <c r="AB46" s="8"/>
      <c r="AC46" s="205"/>
      <c r="AD46" s="9"/>
      <c r="AE46" s="7"/>
      <c r="AF46" s="8"/>
      <c r="AG46" s="8"/>
      <c r="AH46" s="8"/>
      <c r="AI46" s="8"/>
      <c r="AJ46" s="8"/>
      <c r="AK46" s="10"/>
      <c r="AL46" s="113"/>
      <c r="AM46" s="14"/>
      <c r="AN46" s="113"/>
      <c r="AO46" s="14"/>
      <c r="AP46" s="105"/>
      <c r="AQ46" s="109"/>
    </row>
    <row r="47" spans="3:43" x14ac:dyDescent="0.25">
      <c r="C47" s="7"/>
      <c r="D47" s="8"/>
      <c r="E47" s="8"/>
      <c r="F47" s="8"/>
      <c r="G47" s="9"/>
      <c r="H47" s="7"/>
      <c r="I47" s="8"/>
      <c r="J47" s="8"/>
      <c r="K47" s="9"/>
      <c r="L47" s="7"/>
      <c r="M47" s="8"/>
      <c r="N47" s="8"/>
      <c r="O47" s="8"/>
      <c r="P47" s="8"/>
      <c r="Q47" s="8"/>
      <c r="R47" s="8"/>
      <c r="S47" s="205"/>
      <c r="T47" s="9"/>
      <c r="U47" s="8"/>
      <c r="V47" s="9"/>
      <c r="W47" s="7"/>
      <c r="X47" s="8"/>
      <c r="Y47" s="8"/>
      <c r="Z47" s="8"/>
      <c r="AA47" s="8"/>
      <c r="AB47" s="8"/>
      <c r="AC47" s="205"/>
      <c r="AD47" s="9"/>
      <c r="AE47" s="7"/>
      <c r="AF47" s="8"/>
      <c r="AG47" s="8"/>
      <c r="AH47" s="8"/>
      <c r="AI47" s="8"/>
      <c r="AJ47" s="8"/>
      <c r="AK47" s="10"/>
      <c r="AL47" s="113"/>
      <c r="AM47" s="14"/>
      <c r="AN47" s="113"/>
      <c r="AO47" s="14"/>
      <c r="AP47" s="105"/>
      <c r="AQ47" s="109"/>
    </row>
    <row r="48" spans="3:43" x14ac:dyDescent="0.25">
      <c r="C48" s="7"/>
      <c r="D48" s="8"/>
      <c r="E48" s="8"/>
      <c r="F48" s="8"/>
      <c r="G48" s="9"/>
      <c r="H48" s="7"/>
      <c r="I48" s="8"/>
      <c r="J48" s="8"/>
      <c r="K48" s="9"/>
      <c r="L48" s="7"/>
      <c r="M48" s="8"/>
      <c r="N48" s="8"/>
      <c r="O48" s="8"/>
      <c r="P48" s="8"/>
      <c r="Q48" s="8"/>
      <c r="R48" s="8"/>
      <c r="S48" s="205"/>
      <c r="T48" s="9"/>
      <c r="U48" s="8"/>
      <c r="V48" s="9"/>
      <c r="W48" s="7"/>
      <c r="X48" s="8"/>
      <c r="Y48" s="8"/>
      <c r="Z48" s="8"/>
      <c r="AA48" s="8"/>
      <c r="AB48" s="8"/>
      <c r="AC48" s="205"/>
      <c r="AD48" s="9"/>
      <c r="AE48" s="7"/>
      <c r="AF48" s="8"/>
      <c r="AG48" s="8"/>
      <c r="AH48" s="8"/>
      <c r="AI48" s="8"/>
      <c r="AJ48" s="8"/>
      <c r="AK48" s="10"/>
      <c r="AL48" s="113"/>
      <c r="AM48" s="14"/>
      <c r="AN48" s="113"/>
      <c r="AO48" s="14"/>
      <c r="AP48" s="105"/>
      <c r="AQ48" s="109"/>
    </row>
    <row r="49" spans="3:43" x14ac:dyDescent="0.25">
      <c r="C49" s="7"/>
      <c r="D49" s="8"/>
      <c r="E49" s="8"/>
      <c r="F49" s="8"/>
      <c r="G49" s="8"/>
      <c r="H49" s="8"/>
      <c r="I49" s="8"/>
      <c r="J49" s="8"/>
      <c r="K49" s="9"/>
      <c r="L49" s="7"/>
      <c r="M49" s="8"/>
      <c r="N49" s="8"/>
      <c r="O49" s="8"/>
      <c r="P49" s="8"/>
      <c r="Q49" s="8"/>
      <c r="R49" s="8"/>
      <c r="S49" s="205"/>
      <c r="T49" s="9"/>
      <c r="U49" s="8"/>
      <c r="V49" s="9"/>
      <c r="W49" s="7"/>
      <c r="X49" s="8"/>
      <c r="Y49" s="8"/>
      <c r="Z49" s="8"/>
      <c r="AA49" s="8"/>
      <c r="AB49" s="8"/>
      <c r="AC49" s="205"/>
      <c r="AD49" s="9"/>
      <c r="AE49" s="7"/>
      <c r="AF49" s="8"/>
      <c r="AG49" s="8"/>
      <c r="AH49" s="8"/>
      <c r="AI49" s="8"/>
      <c r="AJ49" s="8"/>
      <c r="AK49" s="10"/>
      <c r="AL49" s="113"/>
      <c r="AM49" s="14"/>
      <c r="AN49" s="113"/>
      <c r="AO49" s="14"/>
      <c r="AP49" s="105"/>
      <c r="AQ49" s="109"/>
    </row>
    <row r="50" spans="3:43" x14ac:dyDescent="0.25">
      <c r="C50" s="7"/>
      <c r="D50" s="8"/>
      <c r="E50" s="8"/>
      <c r="F50" s="8"/>
      <c r="G50" s="8"/>
      <c r="H50" s="8"/>
      <c r="I50" s="8"/>
      <c r="J50" s="8"/>
      <c r="K50" s="9"/>
      <c r="L50" s="7"/>
      <c r="M50" s="8"/>
      <c r="N50" s="8"/>
      <c r="O50" s="8"/>
      <c r="P50" s="8"/>
      <c r="Q50" s="8"/>
      <c r="R50" s="8"/>
      <c r="S50" s="205"/>
      <c r="T50" s="9"/>
      <c r="U50" s="8"/>
      <c r="V50" s="9"/>
      <c r="W50" s="7"/>
      <c r="X50" s="8"/>
      <c r="Y50" s="8"/>
      <c r="Z50" s="8"/>
      <c r="AA50" s="8"/>
      <c r="AB50" s="8"/>
      <c r="AC50" s="205"/>
      <c r="AD50" s="9"/>
      <c r="AE50" s="7"/>
      <c r="AF50" s="8"/>
      <c r="AG50" s="8"/>
      <c r="AH50" s="8"/>
      <c r="AI50" s="8"/>
      <c r="AJ50" s="8"/>
      <c r="AK50" s="10"/>
      <c r="AL50" s="113"/>
      <c r="AM50" s="14"/>
      <c r="AN50" s="113"/>
      <c r="AO50" s="14"/>
      <c r="AP50" s="105"/>
      <c r="AQ50" s="109"/>
    </row>
    <row r="51" spans="3:43" x14ac:dyDescent="0.25">
      <c r="C51" s="7"/>
      <c r="D51" s="8"/>
      <c r="E51" s="8"/>
      <c r="F51" s="8"/>
      <c r="G51" s="8"/>
      <c r="H51" s="8"/>
      <c r="I51" s="8"/>
      <c r="J51" s="8"/>
      <c r="K51" s="9"/>
      <c r="L51" s="7"/>
      <c r="M51" s="8"/>
      <c r="N51" s="8"/>
      <c r="O51" s="8"/>
      <c r="P51" s="8"/>
      <c r="Q51" s="8"/>
      <c r="R51" s="8"/>
      <c r="S51" s="205"/>
      <c r="T51" s="9"/>
      <c r="U51" s="8"/>
      <c r="V51" s="9"/>
      <c r="W51" s="7"/>
      <c r="X51" s="8"/>
      <c r="Y51" s="8"/>
      <c r="Z51" s="8"/>
      <c r="AA51" s="8"/>
      <c r="AB51" s="8"/>
      <c r="AC51" s="205"/>
      <c r="AD51" s="9"/>
      <c r="AE51" s="7"/>
      <c r="AF51" s="8"/>
      <c r="AG51" s="8"/>
      <c r="AH51" s="8"/>
      <c r="AI51" s="8"/>
      <c r="AJ51" s="8"/>
      <c r="AK51" s="10"/>
      <c r="AL51" s="113"/>
      <c r="AM51" s="14"/>
      <c r="AN51" s="113"/>
      <c r="AO51" s="14"/>
      <c r="AP51" s="105"/>
      <c r="AQ51" s="109"/>
    </row>
    <row r="52" spans="3:43" x14ac:dyDescent="0.25">
      <c r="C52" s="7"/>
      <c r="D52" s="8"/>
      <c r="E52" s="8"/>
      <c r="F52" s="8"/>
      <c r="G52" s="8"/>
      <c r="H52" s="8"/>
      <c r="I52" s="8"/>
      <c r="J52" s="8"/>
      <c r="K52" s="9"/>
      <c r="L52" s="7"/>
      <c r="M52" s="8"/>
      <c r="N52" s="8"/>
      <c r="O52" s="8"/>
      <c r="P52" s="8"/>
      <c r="Q52" s="8"/>
      <c r="R52" s="8"/>
      <c r="S52" s="205"/>
      <c r="T52" s="9"/>
      <c r="U52" s="8"/>
      <c r="V52" s="9"/>
      <c r="W52" s="7"/>
      <c r="X52" s="8"/>
      <c r="Y52" s="8"/>
      <c r="Z52" s="8"/>
      <c r="AA52" s="8"/>
      <c r="AB52" s="8"/>
      <c r="AC52" s="205"/>
      <c r="AD52" s="9"/>
      <c r="AE52" s="7"/>
      <c r="AF52" s="8"/>
      <c r="AG52" s="8"/>
      <c r="AH52" s="8"/>
      <c r="AI52" s="8"/>
      <c r="AJ52" s="8"/>
      <c r="AK52" s="10"/>
      <c r="AL52" s="113"/>
      <c r="AM52" s="14"/>
      <c r="AN52" s="113"/>
      <c r="AO52" s="14"/>
      <c r="AP52" s="105"/>
      <c r="AQ52" s="109"/>
    </row>
    <row r="53" spans="3:43" x14ac:dyDescent="0.25">
      <c r="C53" s="7"/>
      <c r="D53" s="8"/>
      <c r="E53" s="8"/>
      <c r="F53" s="8"/>
      <c r="G53" s="8"/>
      <c r="H53" s="8"/>
      <c r="I53" s="8"/>
      <c r="J53" s="8"/>
      <c r="K53" s="9"/>
      <c r="L53" s="7"/>
      <c r="M53" s="8"/>
      <c r="N53" s="8"/>
      <c r="O53" s="8"/>
      <c r="P53" s="8"/>
      <c r="Q53" s="8"/>
      <c r="R53" s="8"/>
      <c r="S53" s="205"/>
      <c r="T53" s="9"/>
      <c r="U53" s="8"/>
      <c r="V53" s="9"/>
      <c r="W53" s="7"/>
      <c r="X53" s="8"/>
      <c r="Y53" s="8"/>
      <c r="Z53" s="8"/>
      <c r="AA53" s="8"/>
      <c r="AB53" s="8"/>
      <c r="AC53" s="205"/>
      <c r="AD53" s="9"/>
      <c r="AE53" s="7"/>
      <c r="AF53" s="8"/>
      <c r="AG53" s="8"/>
      <c r="AH53" s="8"/>
      <c r="AI53" s="8"/>
      <c r="AJ53" s="8"/>
      <c r="AK53" s="10"/>
      <c r="AL53" s="113"/>
      <c r="AM53" s="14"/>
      <c r="AN53" s="113"/>
      <c r="AO53" s="14"/>
      <c r="AP53" s="105"/>
      <c r="AQ53" s="109"/>
    </row>
    <row r="54" spans="3:43" x14ac:dyDescent="0.25">
      <c r="C54" s="7"/>
      <c r="D54" s="8"/>
      <c r="E54" s="8"/>
      <c r="F54" s="8"/>
      <c r="G54" s="8"/>
      <c r="H54" s="8"/>
      <c r="I54" s="8"/>
      <c r="J54" s="8"/>
      <c r="K54" s="9"/>
      <c r="L54" s="7"/>
      <c r="M54" s="8"/>
      <c r="N54" s="8"/>
      <c r="O54" s="8"/>
      <c r="P54" s="8"/>
      <c r="Q54" s="8"/>
      <c r="R54" s="8"/>
      <c r="S54" s="205"/>
      <c r="T54" s="9"/>
      <c r="U54" s="8"/>
      <c r="V54" s="9"/>
      <c r="W54" s="7"/>
      <c r="X54" s="8"/>
      <c r="Y54" s="8"/>
      <c r="Z54" s="8"/>
      <c r="AA54" s="8"/>
      <c r="AB54" s="8"/>
      <c r="AC54" s="205"/>
      <c r="AD54" s="9"/>
      <c r="AE54" s="7"/>
      <c r="AF54" s="8"/>
      <c r="AG54" s="8"/>
      <c r="AH54" s="8"/>
      <c r="AI54" s="8"/>
      <c r="AJ54" s="8"/>
      <c r="AK54" s="10"/>
      <c r="AL54" s="113"/>
      <c r="AM54" s="14"/>
      <c r="AN54" s="113"/>
      <c r="AO54" s="14"/>
      <c r="AP54" s="105"/>
      <c r="AQ54" s="109"/>
    </row>
    <row r="55" spans="3:43" x14ac:dyDescent="0.25">
      <c r="C55" s="7"/>
      <c r="D55" s="8"/>
      <c r="E55" s="8"/>
      <c r="F55" s="8"/>
      <c r="G55" s="8"/>
      <c r="H55" s="8"/>
      <c r="I55" s="8"/>
      <c r="J55" s="8"/>
      <c r="K55" s="8"/>
      <c r="L55" s="8"/>
      <c r="M55" s="8"/>
      <c r="N55" s="8"/>
      <c r="O55" s="8"/>
      <c r="P55" s="8"/>
      <c r="Q55" s="8"/>
      <c r="R55" s="8"/>
      <c r="S55" s="205"/>
      <c r="T55" s="9"/>
      <c r="U55" s="8"/>
      <c r="V55" s="8"/>
      <c r="W55" s="8"/>
      <c r="X55" s="8"/>
      <c r="Y55" s="8"/>
      <c r="Z55" s="8"/>
      <c r="AA55" s="8"/>
      <c r="AB55" s="8"/>
      <c r="AC55" s="205"/>
      <c r="AD55" s="9"/>
      <c r="AE55" s="7"/>
      <c r="AF55" s="8"/>
      <c r="AG55" s="8"/>
      <c r="AH55" s="8"/>
      <c r="AI55" s="8"/>
      <c r="AJ55" s="8"/>
      <c r="AK55" s="10"/>
      <c r="AL55" s="113"/>
      <c r="AM55" s="14"/>
      <c r="AN55" s="113"/>
      <c r="AO55" s="14"/>
      <c r="AP55" s="105"/>
      <c r="AQ55" s="109"/>
    </row>
    <row r="56" spans="3:43" x14ac:dyDescent="0.25">
      <c r="C56" s="7"/>
      <c r="D56" s="8"/>
      <c r="E56" s="8"/>
      <c r="F56" s="8"/>
      <c r="G56" s="8"/>
      <c r="H56" s="8"/>
      <c r="I56" s="8"/>
      <c r="J56" s="8"/>
      <c r="K56" s="8"/>
      <c r="L56" s="8"/>
      <c r="M56" s="8"/>
      <c r="N56" s="8"/>
      <c r="O56" s="8"/>
      <c r="P56" s="8"/>
      <c r="Q56" s="8"/>
      <c r="R56" s="8"/>
      <c r="S56" s="205"/>
      <c r="T56" s="9"/>
      <c r="U56" s="8"/>
      <c r="V56" s="8"/>
      <c r="W56" s="8"/>
      <c r="X56" s="8"/>
      <c r="Y56" s="8"/>
      <c r="Z56" s="8"/>
      <c r="AA56" s="8"/>
      <c r="AB56" s="8"/>
      <c r="AC56" s="205"/>
      <c r="AD56" s="9"/>
      <c r="AE56" s="7"/>
      <c r="AF56" s="8"/>
      <c r="AG56" s="8"/>
      <c r="AH56" s="8"/>
      <c r="AI56" s="8"/>
      <c r="AJ56" s="8"/>
      <c r="AK56" s="10"/>
      <c r="AL56" s="113"/>
      <c r="AM56" s="14"/>
      <c r="AN56" s="113"/>
      <c r="AO56" s="14"/>
      <c r="AP56" s="105"/>
      <c r="AQ56" s="109"/>
    </row>
    <row r="57" spans="3:43" x14ac:dyDescent="0.25">
      <c r="C57" s="7"/>
      <c r="D57" s="8"/>
      <c r="E57" s="8"/>
      <c r="F57" s="8"/>
      <c r="G57" s="8"/>
      <c r="H57" s="8"/>
      <c r="I57" s="8"/>
      <c r="J57" s="8"/>
      <c r="K57" s="8"/>
      <c r="L57" s="8"/>
      <c r="M57" s="8"/>
      <c r="N57" s="8"/>
      <c r="O57" s="8"/>
      <c r="P57" s="8"/>
      <c r="Q57" s="8"/>
      <c r="R57" s="8"/>
      <c r="S57" s="205"/>
      <c r="T57" s="9"/>
      <c r="U57" s="8"/>
      <c r="V57" s="8"/>
      <c r="W57" s="8"/>
      <c r="X57" s="8"/>
      <c r="Y57" s="8"/>
      <c r="Z57" s="8"/>
      <c r="AA57" s="8"/>
      <c r="AB57" s="8"/>
      <c r="AC57" s="205"/>
      <c r="AD57" s="9"/>
      <c r="AE57" s="7"/>
      <c r="AF57" s="8"/>
      <c r="AG57" s="8"/>
      <c r="AH57" s="8"/>
      <c r="AI57" s="8"/>
      <c r="AJ57" s="8"/>
      <c r="AK57" s="10"/>
      <c r="AL57" s="113"/>
      <c r="AM57" s="14"/>
      <c r="AN57" s="113"/>
      <c r="AO57" s="14"/>
      <c r="AP57" s="105"/>
      <c r="AQ57" s="109"/>
    </row>
    <row r="58" spans="3:43" x14ac:dyDescent="0.25">
      <c r="C58" s="7"/>
      <c r="D58" s="8"/>
      <c r="E58" s="8"/>
      <c r="F58" s="8"/>
      <c r="G58" s="8"/>
      <c r="H58" s="8"/>
      <c r="I58" s="8"/>
      <c r="J58" s="8"/>
      <c r="K58" s="8"/>
      <c r="L58" s="8"/>
      <c r="M58" s="8"/>
      <c r="N58" s="8"/>
      <c r="O58" s="8"/>
      <c r="P58" s="8"/>
      <c r="Q58" s="8"/>
      <c r="R58" s="8"/>
      <c r="S58" s="205"/>
      <c r="T58" s="9"/>
      <c r="U58" s="8"/>
      <c r="V58" s="8"/>
      <c r="W58" s="8"/>
      <c r="X58" s="8"/>
      <c r="Y58" s="8"/>
      <c r="Z58" s="8"/>
      <c r="AA58" s="8"/>
      <c r="AB58" s="8"/>
      <c r="AC58" s="205"/>
      <c r="AD58" s="9"/>
      <c r="AE58" s="7"/>
      <c r="AF58" s="8"/>
      <c r="AG58" s="8"/>
      <c r="AH58" s="8"/>
      <c r="AI58" s="8"/>
      <c r="AJ58" s="8"/>
      <c r="AK58" s="10"/>
      <c r="AL58" s="113"/>
      <c r="AM58" s="14"/>
      <c r="AN58" s="113"/>
      <c r="AO58" s="14"/>
      <c r="AP58" s="105"/>
      <c r="AQ58" s="109"/>
    </row>
    <row r="59" spans="3:43" x14ac:dyDescent="0.25">
      <c r="C59" s="7"/>
      <c r="D59" s="8"/>
      <c r="E59" s="8"/>
      <c r="F59" s="8"/>
      <c r="G59" s="8"/>
      <c r="H59" s="8"/>
      <c r="I59" s="8"/>
      <c r="J59" s="8"/>
      <c r="K59" s="8"/>
      <c r="L59" s="8"/>
      <c r="M59" s="8"/>
      <c r="N59" s="8"/>
      <c r="O59" s="8"/>
      <c r="P59" s="8"/>
      <c r="Q59" s="8"/>
      <c r="R59" s="8"/>
      <c r="S59" s="205"/>
      <c r="T59" s="9"/>
      <c r="U59" s="8"/>
      <c r="V59" s="8"/>
      <c r="W59" s="8"/>
      <c r="X59" s="8"/>
      <c r="Y59" s="8"/>
      <c r="Z59" s="8"/>
      <c r="AA59" s="8"/>
      <c r="AB59" s="8"/>
      <c r="AC59" s="205"/>
      <c r="AD59" s="9"/>
      <c r="AE59" s="7"/>
      <c r="AF59" s="8"/>
      <c r="AG59" s="8"/>
      <c r="AH59" s="8"/>
      <c r="AI59" s="8"/>
      <c r="AJ59" s="8"/>
      <c r="AK59" s="10"/>
      <c r="AL59" s="113"/>
      <c r="AM59" s="14"/>
      <c r="AN59" s="113"/>
      <c r="AO59" s="14"/>
      <c r="AP59" s="105"/>
      <c r="AQ59" s="109"/>
    </row>
    <row r="60" spans="3:43" x14ac:dyDescent="0.25">
      <c r="C60" s="7"/>
      <c r="D60" s="8"/>
      <c r="E60" s="8"/>
      <c r="F60" s="8"/>
      <c r="G60" s="8"/>
      <c r="H60" s="8"/>
      <c r="I60" s="8"/>
      <c r="J60" s="8"/>
      <c r="K60" s="8"/>
      <c r="L60" s="8"/>
      <c r="M60" s="8"/>
      <c r="N60" s="8"/>
      <c r="O60" s="8"/>
      <c r="P60" s="8"/>
      <c r="Q60" s="8"/>
      <c r="R60" s="8"/>
      <c r="S60" s="205"/>
      <c r="T60" s="9"/>
      <c r="U60" s="8"/>
      <c r="V60" s="8"/>
      <c r="W60" s="8"/>
      <c r="X60" s="8"/>
      <c r="Y60" s="8"/>
      <c r="Z60" s="8"/>
      <c r="AA60" s="8"/>
      <c r="AB60" s="8"/>
      <c r="AC60" s="205"/>
      <c r="AD60" s="9"/>
      <c r="AE60" s="7"/>
      <c r="AF60" s="8"/>
      <c r="AG60" s="8"/>
      <c r="AH60" s="8"/>
      <c r="AI60" s="8"/>
      <c r="AJ60" s="8"/>
      <c r="AK60" s="10"/>
      <c r="AL60" s="113"/>
      <c r="AM60" s="14"/>
      <c r="AN60" s="113"/>
      <c r="AO60" s="14"/>
      <c r="AP60" s="105"/>
      <c r="AQ60" s="109"/>
    </row>
    <row r="61" spans="3:43" x14ac:dyDescent="0.25">
      <c r="C61" s="7"/>
      <c r="D61" s="8"/>
      <c r="E61" s="8"/>
      <c r="F61" s="8"/>
      <c r="G61" s="8"/>
      <c r="H61" s="8"/>
      <c r="I61" s="8"/>
      <c r="J61" s="8"/>
      <c r="K61" s="8"/>
      <c r="L61" s="8"/>
      <c r="M61" s="8"/>
      <c r="N61" s="8"/>
      <c r="O61" s="8"/>
      <c r="P61" s="8"/>
      <c r="Q61" s="8"/>
      <c r="R61" s="8"/>
      <c r="S61" s="205"/>
      <c r="T61" s="9"/>
      <c r="U61" s="8"/>
      <c r="V61" s="8"/>
      <c r="W61" s="8"/>
      <c r="X61" s="8"/>
      <c r="Y61" s="8"/>
      <c r="Z61" s="8"/>
      <c r="AA61" s="8"/>
      <c r="AB61" s="8"/>
      <c r="AC61" s="205"/>
      <c r="AD61" s="9"/>
      <c r="AE61" s="7"/>
      <c r="AF61" s="8"/>
      <c r="AG61" s="8"/>
      <c r="AH61" s="8"/>
      <c r="AI61" s="8"/>
      <c r="AJ61" s="8"/>
      <c r="AK61" s="10"/>
      <c r="AL61" s="113"/>
      <c r="AM61" s="14"/>
      <c r="AN61" s="113"/>
      <c r="AO61" s="14"/>
      <c r="AP61" s="105"/>
      <c r="AQ61" s="109"/>
    </row>
    <row r="62" spans="3:43" x14ac:dyDescent="0.25">
      <c r="C62" s="7"/>
      <c r="D62" s="8"/>
      <c r="E62" s="8"/>
      <c r="F62" s="8"/>
      <c r="G62" s="8"/>
      <c r="H62" s="8"/>
      <c r="I62" s="8"/>
      <c r="J62" s="8"/>
      <c r="K62" s="8"/>
      <c r="L62" s="8"/>
      <c r="M62" s="8"/>
      <c r="N62" s="8"/>
      <c r="O62" s="8"/>
      <c r="P62" s="8"/>
      <c r="Q62" s="8"/>
      <c r="R62" s="8"/>
      <c r="S62" s="205"/>
      <c r="T62" s="9"/>
      <c r="U62" s="8"/>
      <c r="V62" s="8"/>
      <c r="W62" s="8"/>
      <c r="X62" s="8"/>
      <c r="Y62" s="8"/>
      <c r="Z62" s="8"/>
      <c r="AA62" s="8"/>
      <c r="AB62" s="8"/>
      <c r="AC62" s="205"/>
      <c r="AD62" s="9"/>
      <c r="AE62" s="7"/>
      <c r="AF62" s="8"/>
      <c r="AG62" s="8"/>
      <c r="AH62" s="8"/>
      <c r="AI62" s="8"/>
      <c r="AJ62" s="8"/>
      <c r="AK62" s="10"/>
      <c r="AL62" s="113"/>
      <c r="AM62" s="14"/>
      <c r="AN62" s="113"/>
      <c r="AO62" s="14"/>
      <c r="AP62" s="105"/>
      <c r="AQ62" s="109"/>
    </row>
    <row r="63" spans="3:43" x14ac:dyDescent="0.25">
      <c r="C63" s="7"/>
      <c r="D63" s="8"/>
      <c r="E63" s="8"/>
      <c r="F63" s="8"/>
      <c r="G63" s="8"/>
      <c r="H63" s="8"/>
      <c r="I63" s="8"/>
      <c r="J63" s="8"/>
      <c r="K63" s="8"/>
      <c r="L63" s="8"/>
      <c r="M63" s="8"/>
      <c r="N63" s="8"/>
      <c r="O63" s="8"/>
      <c r="P63" s="8"/>
      <c r="Q63" s="8"/>
      <c r="R63" s="8"/>
      <c r="S63" s="205"/>
      <c r="T63" s="9"/>
      <c r="U63" s="8"/>
      <c r="V63" s="8"/>
      <c r="W63" s="8"/>
      <c r="X63" s="8"/>
      <c r="Y63" s="8"/>
      <c r="Z63" s="8"/>
      <c r="AA63" s="8"/>
      <c r="AB63" s="8"/>
      <c r="AC63" s="205"/>
      <c r="AD63" s="9"/>
      <c r="AE63" s="7"/>
      <c r="AF63" s="8"/>
      <c r="AG63" s="8"/>
      <c r="AH63" s="8"/>
      <c r="AI63" s="8"/>
      <c r="AJ63" s="8"/>
      <c r="AK63" s="10"/>
      <c r="AL63" s="113"/>
      <c r="AM63" s="14"/>
      <c r="AN63" s="113"/>
      <c r="AO63" s="14"/>
      <c r="AP63" s="105"/>
      <c r="AQ63" s="109"/>
    </row>
    <row r="64" spans="3:43" x14ac:dyDescent="0.25">
      <c r="C64" s="7"/>
      <c r="D64" s="8"/>
      <c r="E64" s="8"/>
      <c r="F64" s="8"/>
      <c r="G64" s="8"/>
      <c r="H64" s="8"/>
      <c r="I64" s="8"/>
      <c r="J64" s="8"/>
      <c r="K64" s="8"/>
      <c r="L64" s="8"/>
      <c r="M64" s="8"/>
      <c r="N64" s="8"/>
      <c r="O64" s="8"/>
      <c r="P64" s="8"/>
      <c r="Q64" s="8"/>
      <c r="R64" s="8"/>
      <c r="S64" s="205"/>
      <c r="T64" s="9"/>
      <c r="U64" s="8"/>
      <c r="V64" s="8"/>
      <c r="W64" s="8"/>
      <c r="X64" s="8"/>
      <c r="Y64" s="8"/>
      <c r="Z64" s="8"/>
      <c r="AA64" s="8"/>
      <c r="AB64" s="8"/>
      <c r="AC64" s="205"/>
      <c r="AD64" s="9"/>
      <c r="AE64" s="7"/>
      <c r="AF64" s="8"/>
      <c r="AG64" s="8"/>
      <c r="AH64" s="8"/>
      <c r="AI64" s="8"/>
      <c r="AJ64" s="8"/>
      <c r="AK64" s="10"/>
      <c r="AL64" s="113"/>
      <c r="AM64" s="14"/>
      <c r="AN64" s="113"/>
      <c r="AO64" s="14"/>
      <c r="AP64" s="105"/>
      <c r="AQ64" s="109"/>
    </row>
    <row r="65" spans="3:43" x14ac:dyDescent="0.25">
      <c r="C65" s="7"/>
      <c r="D65" s="8"/>
      <c r="E65" s="8"/>
      <c r="F65" s="8"/>
      <c r="G65" s="8"/>
      <c r="H65" s="8"/>
      <c r="I65" s="8"/>
      <c r="J65" s="8"/>
      <c r="K65" s="8"/>
      <c r="L65" s="8"/>
      <c r="M65" s="8"/>
      <c r="N65" s="8"/>
      <c r="O65" s="8"/>
      <c r="P65" s="8"/>
      <c r="Q65" s="8"/>
      <c r="R65" s="8"/>
      <c r="S65" s="205"/>
      <c r="T65" s="9"/>
      <c r="U65" s="8"/>
      <c r="V65" s="8"/>
      <c r="W65" s="8"/>
      <c r="X65" s="8"/>
      <c r="Y65" s="8"/>
      <c r="Z65" s="8"/>
      <c r="AA65" s="8"/>
      <c r="AB65" s="8"/>
      <c r="AC65" s="205"/>
      <c r="AD65" s="9"/>
      <c r="AE65" s="7"/>
      <c r="AF65" s="8"/>
      <c r="AG65" s="8"/>
      <c r="AH65" s="8"/>
      <c r="AI65" s="8"/>
      <c r="AJ65" s="8"/>
      <c r="AK65" s="10"/>
      <c r="AL65" s="113"/>
      <c r="AM65" s="14"/>
      <c r="AN65" s="113"/>
      <c r="AO65" s="14"/>
      <c r="AP65" s="105"/>
      <c r="AQ65" s="109"/>
    </row>
    <row r="66" spans="3:43" x14ac:dyDescent="0.25">
      <c r="C66" s="7"/>
      <c r="D66" s="8"/>
      <c r="E66" s="8"/>
      <c r="F66" s="8"/>
      <c r="G66" s="8"/>
      <c r="H66" s="8"/>
      <c r="I66" s="8"/>
      <c r="J66" s="8"/>
      <c r="K66" s="8"/>
      <c r="L66" s="8"/>
      <c r="M66" s="8"/>
      <c r="N66" s="8"/>
      <c r="O66" s="8"/>
      <c r="P66" s="8"/>
      <c r="Q66" s="8"/>
      <c r="R66" s="8"/>
      <c r="S66" s="205"/>
      <c r="T66" s="9"/>
      <c r="U66" s="8"/>
      <c r="V66" s="8"/>
      <c r="W66" s="8"/>
      <c r="X66" s="8"/>
      <c r="Y66" s="8"/>
      <c r="Z66" s="8"/>
      <c r="AA66" s="8"/>
      <c r="AB66" s="8"/>
      <c r="AC66" s="205"/>
      <c r="AD66" s="9"/>
      <c r="AE66" s="7"/>
      <c r="AF66" s="8"/>
      <c r="AG66" s="8"/>
      <c r="AH66" s="8"/>
      <c r="AI66" s="8"/>
      <c r="AJ66" s="8"/>
      <c r="AK66" s="10"/>
      <c r="AL66" s="113"/>
      <c r="AM66" s="14"/>
      <c r="AN66" s="113"/>
      <c r="AO66" s="14"/>
      <c r="AP66" s="105"/>
      <c r="AQ66" s="109"/>
    </row>
    <row r="67" spans="3:43" x14ac:dyDescent="0.25">
      <c r="C67" s="7"/>
      <c r="D67" s="8"/>
      <c r="E67" s="8"/>
      <c r="F67" s="8"/>
      <c r="G67" s="8"/>
      <c r="H67" s="8"/>
      <c r="I67" s="8"/>
      <c r="J67" s="8"/>
      <c r="K67" s="8"/>
      <c r="L67" s="8"/>
      <c r="M67" s="8"/>
      <c r="N67" s="8"/>
      <c r="O67" s="8"/>
      <c r="P67" s="8"/>
      <c r="Q67" s="8"/>
      <c r="R67" s="8"/>
      <c r="S67" s="205"/>
      <c r="T67" s="9"/>
      <c r="U67" s="8"/>
      <c r="V67" s="8"/>
      <c r="W67" s="8"/>
      <c r="X67" s="8"/>
      <c r="Y67" s="8"/>
      <c r="Z67" s="8"/>
      <c r="AA67" s="8"/>
      <c r="AB67" s="8"/>
      <c r="AC67" s="205"/>
      <c r="AD67" s="9"/>
      <c r="AE67" s="7"/>
      <c r="AF67" s="8"/>
      <c r="AG67" s="8"/>
      <c r="AH67" s="8"/>
      <c r="AI67" s="8"/>
      <c r="AJ67" s="8"/>
      <c r="AK67" s="10"/>
      <c r="AL67" s="113"/>
      <c r="AM67" s="14"/>
      <c r="AN67" s="113"/>
      <c r="AO67" s="14"/>
      <c r="AP67" s="105"/>
      <c r="AQ67" s="109"/>
    </row>
    <row r="68" spans="3:43" x14ac:dyDescent="0.25">
      <c r="C68" s="7"/>
      <c r="D68" s="8"/>
      <c r="E68" s="8"/>
      <c r="F68" s="8"/>
      <c r="G68" s="8"/>
      <c r="H68" s="8"/>
      <c r="I68" s="8"/>
      <c r="J68" s="8"/>
      <c r="K68" s="8"/>
      <c r="L68" s="8"/>
      <c r="M68" s="8"/>
      <c r="N68" s="8"/>
      <c r="O68" s="8"/>
      <c r="P68" s="8"/>
      <c r="Q68" s="8"/>
      <c r="R68" s="8"/>
      <c r="S68" s="205"/>
      <c r="T68" s="9"/>
      <c r="U68" s="8"/>
      <c r="V68" s="8"/>
      <c r="W68" s="8"/>
      <c r="X68" s="8"/>
      <c r="Y68" s="8"/>
      <c r="Z68" s="8"/>
      <c r="AA68" s="8"/>
      <c r="AB68" s="8"/>
      <c r="AC68" s="205"/>
      <c r="AD68" s="9"/>
      <c r="AE68" s="7"/>
      <c r="AF68" s="8"/>
      <c r="AG68" s="8"/>
      <c r="AH68" s="8"/>
      <c r="AI68" s="8"/>
      <c r="AJ68" s="8"/>
      <c r="AK68" s="10"/>
      <c r="AL68" s="113"/>
      <c r="AM68" s="14"/>
      <c r="AN68" s="113"/>
      <c r="AO68" s="14"/>
      <c r="AP68" s="105"/>
      <c r="AQ68" s="109"/>
    </row>
    <row r="69" spans="3:43" x14ac:dyDescent="0.25">
      <c r="C69" s="7"/>
      <c r="D69" s="8"/>
      <c r="E69" s="8"/>
      <c r="F69" s="8"/>
      <c r="G69" s="8"/>
      <c r="H69" s="8"/>
      <c r="I69" s="8"/>
      <c r="J69" s="8"/>
      <c r="K69" s="8"/>
      <c r="L69" s="8"/>
      <c r="M69" s="8"/>
      <c r="N69" s="8"/>
      <c r="O69" s="8"/>
      <c r="P69" s="8"/>
      <c r="Q69" s="8"/>
      <c r="R69" s="8"/>
      <c r="S69" s="205"/>
      <c r="T69" s="9"/>
      <c r="U69" s="8"/>
      <c r="V69" s="8"/>
      <c r="W69" s="8"/>
      <c r="X69" s="8"/>
      <c r="Y69" s="8"/>
      <c r="Z69" s="8"/>
      <c r="AA69" s="8"/>
      <c r="AB69" s="8"/>
      <c r="AC69" s="205"/>
      <c r="AD69" s="9"/>
      <c r="AE69" s="7"/>
      <c r="AF69" s="8"/>
      <c r="AG69" s="8"/>
      <c r="AH69" s="8"/>
      <c r="AI69" s="8"/>
      <c r="AJ69" s="8"/>
      <c r="AK69" s="10"/>
      <c r="AL69" s="113"/>
      <c r="AM69" s="14"/>
      <c r="AN69" s="113"/>
      <c r="AO69" s="14"/>
      <c r="AP69" s="105"/>
      <c r="AQ69" s="109"/>
    </row>
    <row r="70" spans="3:43" x14ac:dyDescent="0.25">
      <c r="C70" s="7"/>
      <c r="D70" s="8"/>
      <c r="E70" s="8"/>
      <c r="F70" s="8"/>
      <c r="G70" s="8"/>
      <c r="H70" s="8"/>
      <c r="I70" s="8"/>
      <c r="J70" s="8"/>
      <c r="K70" s="8"/>
      <c r="L70" s="8"/>
      <c r="M70" s="8"/>
      <c r="N70" s="8"/>
      <c r="O70" s="8"/>
      <c r="P70" s="8"/>
      <c r="Q70" s="8"/>
      <c r="R70" s="8"/>
      <c r="S70" s="205"/>
      <c r="T70" s="9"/>
      <c r="U70" s="8"/>
      <c r="V70" s="8"/>
      <c r="W70" s="8"/>
      <c r="X70" s="8"/>
      <c r="Y70" s="8"/>
      <c r="Z70" s="8"/>
      <c r="AA70" s="8"/>
      <c r="AB70" s="8"/>
      <c r="AC70" s="205"/>
      <c r="AD70" s="9"/>
      <c r="AE70" s="7"/>
      <c r="AF70" s="8"/>
      <c r="AG70" s="8"/>
      <c r="AH70" s="8"/>
      <c r="AI70" s="8"/>
      <c r="AJ70" s="8"/>
      <c r="AK70" s="10"/>
      <c r="AL70" s="113"/>
      <c r="AM70" s="14"/>
      <c r="AN70" s="113"/>
      <c r="AO70" s="14"/>
      <c r="AP70" s="105"/>
      <c r="AQ70" s="109"/>
    </row>
    <row r="71" spans="3:43" x14ac:dyDescent="0.25">
      <c r="C71" s="7"/>
      <c r="D71" s="8"/>
      <c r="E71" s="8"/>
      <c r="F71" s="8"/>
      <c r="G71" s="8"/>
      <c r="H71" s="8"/>
      <c r="I71" s="8"/>
      <c r="J71" s="8"/>
      <c r="K71" s="8"/>
      <c r="L71" s="8"/>
      <c r="M71" s="8"/>
      <c r="N71" s="8"/>
      <c r="O71" s="8"/>
      <c r="P71" s="8"/>
      <c r="Q71" s="8"/>
      <c r="R71" s="8"/>
      <c r="S71" s="205"/>
      <c r="T71" s="9"/>
      <c r="U71" s="8"/>
      <c r="V71" s="8"/>
      <c r="W71" s="8"/>
      <c r="X71" s="8"/>
      <c r="Y71" s="8"/>
      <c r="Z71" s="8"/>
      <c r="AA71" s="8"/>
      <c r="AB71" s="8"/>
      <c r="AC71" s="205"/>
      <c r="AD71" s="9"/>
      <c r="AE71" s="7"/>
      <c r="AF71" s="8"/>
      <c r="AG71" s="8"/>
      <c r="AH71" s="8"/>
      <c r="AI71" s="8"/>
      <c r="AJ71" s="8"/>
      <c r="AK71" s="10"/>
      <c r="AL71" s="113"/>
      <c r="AM71" s="14"/>
      <c r="AN71" s="113"/>
      <c r="AO71" s="14"/>
      <c r="AP71" s="105"/>
      <c r="AQ71" s="109"/>
    </row>
    <row r="72" spans="3:43" x14ac:dyDescent="0.25">
      <c r="C72" s="7"/>
      <c r="D72" s="8"/>
      <c r="E72" s="8"/>
      <c r="F72" s="8"/>
      <c r="G72" s="8"/>
      <c r="H72" s="8"/>
      <c r="I72" s="8"/>
      <c r="J72" s="8"/>
      <c r="K72" s="8"/>
      <c r="L72" s="8"/>
      <c r="M72" s="8"/>
      <c r="N72" s="8"/>
      <c r="O72" s="8"/>
      <c r="P72" s="8"/>
      <c r="Q72" s="8"/>
      <c r="R72" s="8"/>
      <c r="S72" s="205"/>
      <c r="T72" s="9"/>
      <c r="U72" s="8"/>
      <c r="V72" s="8"/>
      <c r="W72" s="8"/>
      <c r="X72" s="8"/>
      <c r="Y72" s="8"/>
      <c r="Z72" s="8"/>
      <c r="AA72" s="8"/>
      <c r="AB72" s="8"/>
      <c r="AC72" s="205"/>
      <c r="AD72" s="9"/>
      <c r="AE72" s="7"/>
      <c r="AF72" s="8"/>
      <c r="AG72" s="8"/>
      <c r="AH72" s="8"/>
      <c r="AI72" s="8"/>
      <c r="AJ72" s="8"/>
      <c r="AK72" s="10"/>
      <c r="AL72" s="113"/>
      <c r="AM72" s="14"/>
      <c r="AN72" s="113"/>
      <c r="AO72" s="14"/>
      <c r="AP72" s="105"/>
      <c r="AQ72" s="109"/>
    </row>
    <row r="73" spans="3:43" x14ac:dyDescent="0.25">
      <c r="C73" s="7"/>
      <c r="D73" s="8"/>
      <c r="E73" s="8"/>
      <c r="F73" s="8"/>
      <c r="G73" s="8"/>
      <c r="H73" s="8"/>
      <c r="I73" s="8"/>
      <c r="J73" s="8"/>
      <c r="K73" s="8"/>
      <c r="L73" s="8"/>
      <c r="M73" s="8"/>
      <c r="N73" s="8"/>
      <c r="O73" s="8"/>
      <c r="P73" s="8"/>
      <c r="Q73" s="8"/>
      <c r="R73" s="8"/>
      <c r="S73" s="205"/>
      <c r="T73" s="9"/>
      <c r="U73" s="8"/>
      <c r="V73" s="8"/>
      <c r="W73" s="8"/>
      <c r="X73" s="8"/>
      <c r="Y73" s="8"/>
      <c r="Z73" s="8"/>
      <c r="AA73" s="8"/>
      <c r="AB73" s="8"/>
      <c r="AC73" s="205"/>
      <c r="AD73" s="9"/>
      <c r="AE73" s="7"/>
      <c r="AF73" s="8"/>
      <c r="AG73" s="8"/>
      <c r="AH73" s="8"/>
      <c r="AI73" s="8"/>
      <c r="AJ73" s="8"/>
      <c r="AK73" s="10"/>
      <c r="AL73" s="113"/>
      <c r="AM73" s="14"/>
      <c r="AN73" s="113"/>
      <c r="AO73" s="14"/>
      <c r="AP73" s="105"/>
      <c r="AQ73" s="109"/>
    </row>
    <row r="74" spans="3:43" x14ac:dyDescent="0.25">
      <c r="C74" s="7"/>
      <c r="D74" s="8"/>
      <c r="E74" s="8"/>
      <c r="F74" s="8"/>
      <c r="G74" s="8"/>
      <c r="H74" s="8"/>
      <c r="I74" s="8"/>
      <c r="J74" s="8"/>
      <c r="K74" s="8"/>
      <c r="L74" s="8"/>
      <c r="M74" s="8"/>
      <c r="N74" s="8"/>
      <c r="O74" s="8"/>
      <c r="P74" s="8"/>
      <c r="Q74" s="8"/>
      <c r="R74" s="8"/>
      <c r="S74" s="205"/>
      <c r="T74" s="9"/>
      <c r="U74" s="8"/>
      <c r="V74" s="8"/>
      <c r="W74" s="8"/>
      <c r="X74" s="8"/>
      <c r="Y74" s="8"/>
      <c r="Z74" s="8"/>
      <c r="AA74" s="8"/>
      <c r="AB74" s="8"/>
      <c r="AC74" s="205"/>
      <c r="AD74" s="9"/>
      <c r="AE74" s="7"/>
      <c r="AF74" s="8"/>
      <c r="AG74" s="8"/>
      <c r="AH74" s="8"/>
      <c r="AI74" s="8"/>
      <c r="AJ74" s="8"/>
      <c r="AK74" s="10"/>
      <c r="AL74" s="113"/>
      <c r="AM74" s="14"/>
      <c r="AN74" s="113"/>
      <c r="AO74" s="14"/>
      <c r="AP74" s="105"/>
      <c r="AQ74" s="109"/>
    </row>
    <row r="75" spans="3:43" x14ac:dyDescent="0.25">
      <c r="C75" s="7"/>
      <c r="D75" s="8"/>
      <c r="E75" s="8"/>
      <c r="F75" s="8"/>
      <c r="G75" s="8"/>
      <c r="H75" s="8"/>
      <c r="I75" s="8"/>
      <c r="J75" s="8"/>
      <c r="K75" s="8"/>
      <c r="L75" s="8"/>
      <c r="M75" s="8"/>
      <c r="N75" s="8"/>
      <c r="O75" s="8"/>
      <c r="P75" s="8"/>
      <c r="Q75" s="8"/>
      <c r="R75" s="8"/>
      <c r="S75" s="205"/>
      <c r="T75" s="9"/>
      <c r="U75" s="8"/>
      <c r="V75" s="8"/>
      <c r="W75" s="8"/>
      <c r="X75" s="8"/>
      <c r="Y75" s="8"/>
      <c r="Z75" s="8"/>
      <c r="AA75" s="8"/>
      <c r="AB75" s="8"/>
      <c r="AC75" s="205"/>
      <c r="AD75" s="9"/>
      <c r="AE75" s="7"/>
      <c r="AF75" s="8"/>
      <c r="AG75" s="8"/>
      <c r="AH75" s="8"/>
      <c r="AI75" s="8"/>
      <c r="AJ75" s="8"/>
      <c r="AK75" s="10"/>
      <c r="AL75" s="113"/>
      <c r="AM75" s="14"/>
      <c r="AN75" s="113"/>
      <c r="AO75" s="14"/>
      <c r="AP75" s="105"/>
      <c r="AQ75" s="109"/>
    </row>
    <row r="76" spans="3:43" x14ac:dyDescent="0.25">
      <c r="C76" s="7"/>
      <c r="D76" s="8"/>
      <c r="E76" s="8"/>
      <c r="F76" s="8"/>
      <c r="G76" s="8"/>
      <c r="H76" s="8"/>
      <c r="I76" s="8"/>
      <c r="J76" s="8"/>
      <c r="K76" s="8"/>
      <c r="L76" s="8"/>
      <c r="M76" s="8"/>
      <c r="N76" s="8"/>
      <c r="O76" s="8"/>
      <c r="P76" s="8"/>
      <c r="Q76" s="8"/>
      <c r="R76" s="8"/>
      <c r="S76" s="205"/>
      <c r="T76" s="9"/>
      <c r="U76" s="8"/>
      <c r="V76" s="8"/>
      <c r="W76" s="8"/>
      <c r="X76" s="8"/>
      <c r="Y76" s="8"/>
      <c r="Z76" s="8"/>
      <c r="AA76" s="8"/>
      <c r="AB76" s="8"/>
      <c r="AC76" s="205"/>
      <c r="AD76" s="9"/>
      <c r="AE76" s="7"/>
      <c r="AF76" s="8"/>
      <c r="AG76" s="8"/>
      <c r="AH76" s="8"/>
      <c r="AI76" s="8"/>
      <c r="AJ76" s="8"/>
      <c r="AK76" s="10"/>
      <c r="AL76" s="113"/>
      <c r="AM76" s="14"/>
      <c r="AN76" s="113"/>
      <c r="AO76" s="14"/>
      <c r="AP76" s="105"/>
      <c r="AQ76" s="109"/>
    </row>
    <row r="77" spans="3:43" x14ac:dyDescent="0.25">
      <c r="C77" s="7"/>
      <c r="D77" s="8"/>
      <c r="E77" s="8"/>
      <c r="F77" s="8"/>
      <c r="G77" s="8"/>
      <c r="H77" s="8"/>
      <c r="I77" s="8"/>
      <c r="J77" s="8"/>
      <c r="K77" s="8"/>
      <c r="L77" s="8"/>
      <c r="M77" s="8"/>
      <c r="N77" s="8"/>
      <c r="O77" s="8"/>
      <c r="P77" s="8"/>
      <c r="Q77" s="8"/>
      <c r="R77" s="8"/>
      <c r="S77" s="205"/>
      <c r="T77" s="9"/>
      <c r="U77" s="8"/>
      <c r="V77" s="8"/>
      <c r="W77" s="8"/>
      <c r="X77" s="8"/>
      <c r="Y77" s="8"/>
      <c r="Z77" s="8"/>
      <c r="AA77" s="8"/>
      <c r="AB77" s="8"/>
      <c r="AC77" s="205"/>
      <c r="AD77" s="9"/>
      <c r="AE77" s="7"/>
      <c r="AF77" s="8"/>
      <c r="AG77" s="8"/>
      <c r="AH77" s="8"/>
      <c r="AI77" s="8"/>
      <c r="AJ77" s="8"/>
      <c r="AK77" s="10"/>
      <c r="AL77" s="113"/>
      <c r="AM77" s="14"/>
      <c r="AN77" s="113"/>
      <c r="AO77" s="14"/>
      <c r="AP77" s="105"/>
      <c r="AQ77" s="109"/>
    </row>
    <row r="78" spans="3:43" x14ac:dyDescent="0.25">
      <c r="C78" s="7"/>
      <c r="D78" s="8"/>
      <c r="E78" s="8"/>
      <c r="F78" s="8"/>
      <c r="G78" s="8"/>
      <c r="H78" s="8"/>
      <c r="I78" s="8"/>
      <c r="J78" s="8"/>
      <c r="K78" s="8"/>
      <c r="L78" s="8"/>
      <c r="M78" s="8"/>
      <c r="N78" s="8"/>
      <c r="O78" s="8"/>
      <c r="P78" s="8"/>
      <c r="Q78" s="8"/>
      <c r="R78" s="8"/>
      <c r="S78" s="205"/>
      <c r="T78" s="9"/>
      <c r="U78" s="8"/>
      <c r="V78" s="8"/>
      <c r="W78" s="8"/>
      <c r="X78" s="8"/>
      <c r="Y78" s="8"/>
      <c r="Z78" s="8"/>
      <c r="AA78" s="8"/>
      <c r="AB78" s="8"/>
      <c r="AC78" s="205"/>
      <c r="AD78" s="9"/>
      <c r="AE78" s="7"/>
      <c r="AF78" s="8"/>
      <c r="AG78" s="8"/>
      <c r="AH78" s="8"/>
      <c r="AI78" s="8"/>
      <c r="AJ78" s="8"/>
      <c r="AK78" s="10"/>
      <c r="AL78" s="113"/>
      <c r="AM78" s="14"/>
      <c r="AN78" s="113"/>
      <c r="AO78" s="14"/>
      <c r="AP78" s="105"/>
      <c r="AQ78" s="109"/>
    </row>
    <row r="79" spans="3:43" x14ac:dyDescent="0.25">
      <c r="C79" s="7"/>
      <c r="D79" s="8"/>
      <c r="E79" s="8"/>
      <c r="F79" s="8"/>
      <c r="G79" s="8"/>
      <c r="H79" s="8"/>
      <c r="I79" s="8"/>
      <c r="J79" s="8"/>
      <c r="K79" s="8"/>
      <c r="L79" s="8"/>
      <c r="M79" s="8"/>
      <c r="N79" s="8"/>
      <c r="O79" s="8"/>
      <c r="P79" s="8"/>
      <c r="Q79" s="8"/>
      <c r="R79" s="8"/>
      <c r="S79" s="205"/>
      <c r="T79" s="9"/>
      <c r="U79" s="8"/>
      <c r="V79" s="8"/>
      <c r="W79" s="8"/>
      <c r="X79" s="8"/>
      <c r="Y79" s="8"/>
      <c r="Z79" s="8"/>
      <c r="AA79" s="8"/>
      <c r="AB79" s="8"/>
      <c r="AC79" s="205"/>
      <c r="AD79" s="9"/>
      <c r="AE79" s="7"/>
      <c r="AF79" s="8"/>
      <c r="AG79" s="8"/>
      <c r="AH79" s="8"/>
      <c r="AI79" s="8"/>
      <c r="AJ79" s="8"/>
      <c r="AK79" s="10"/>
      <c r="AL79" s="113"/>
      <c r="AM79" s="14"/>
      <c r="AN79" s="113"/>
      <c r="AO79" s="14"/>
      <c r="AP79" s="105"/>
      <c r="AQ79" s="109"/>
    </row>
    <row r="80" spans="3:43" x14ac:dyDescent="0.25">
      <c r="C80" s="7"/>
      <c r="D80" s="8"/>
      <c r="E80" s="8"/>
      <c r="F80" s="8"/>
      <c r="G80" s="8"/>
      <c r="H80" s="8"/>
      <c r="I80" s="8"/>
      <c r="J80" s="8"/>
      <c r="K80" s="8"/>
      <c r="L80" s="8"/>
      <c r="M80" s="8"/>
      <c r="N80" s="8"/>
      <c r="O80" s="8"/>
      <c r="P80" s="8"/>
      <c r="Q80" s="8"/>
      <c r="R80" s="8"/>
      <c r="S80" s="205"/>
      <c r="T80" s="9"/>
      <c r="U80" s="8"/>
      <c r="V80" s="8"/>
      <c r="W80" s="8"/>
      <c r="X80" s="8"/>
      <c r="Y80" s="8"/>
      <c r="Z80" s="8"/>
      <c r="AA80" s="8"/>
      <c r="AB80" s="8"/>
      <c r="AC80" s="205"/>
      <c r="AD80" s="9"/>
      <c r="AE80" s="7"/>
      <c r="AF80" s="8"/>
      <c r="AG80" s="8"/>
      <c r="AH80" s="8"/>
      <c r="AI80" s="8"/>
      <c r="AJ80" s="8"/>
      <c r="AK80" s="10"/>
      <c r="AL80" s="113"/>
      <c r="AM80" s="14"/>
      <c r="AN80" s="113"/>
      <c r="AO80" s="14"/>
      <c r="AP80" s="105"/>
      <c r="AQ80" s="109"/>
    </row>
    <row r="81" spans="3:43" x14ac:dyDescent="0.25">
      <c r="C81" s="7"/>
      <c r="D81" s="8"/>
      <c r="E81" s="8"/>
      <c r="F81" s="8"/>
      <c r="G81" s="8"/>
      <c r="H81" s="8"/>
      <c r="I81" s="8"/>
      <c r="J81" s="8"/>
      <c r="K81" s="8"/>
      <c r="L81" s="8"/>
      <c r="M81" s="8"/>
      <c r="N81" s="8"/>
      <c r="O81" s="8"/>
      <c r="P81" s="8"/>
      <c r="Q81" s="8"/>
      <c r="R81" s="8"/>
      <c r="S81" s="205"/>
      <c r="T81" s="9"/>
      <c r="U81" s="8"/>
      <c r="V81" s="8"/>
      <c r="W81" s="8"/>
      <c r="X81" s="8"/>
      <c r="Y81" s="8"/>
      <c r="Z81" s="8"/>
      <c r="AA81" s="8"/>
      <c r="AB81" s="8"/>
      <c r="AC81" s="205"/>
      <c r="AD81" s="9"/>
      <c r="AE81" s="7"/>
      <c r="AF81" s="8"/>
      <c r="AG81" s="8"/>
      <c r="AH81" s="8"/>
      <c r="AI81" s="8"/>
      <c r="AJ81" s="8"/>
      <c r="AK81" s="10"/>
      <c r="AL81" s="113"/>
      <c r="AM81" s="14"/>
      <c r="AN81" s="113"/>
      <c r="AO81" s="14"/>
      <c r="AP81" s="105"/>
      <c r="AQ81" s="109"/>
    </row>
    <row r="82" spans="3:43" x14ac:dyDescent="0.25">
      <c r="C82" s="7"/>
      <c r="D82" s="8"/>
      <c r="E82" s="8"/>
      <c r="F82" s="8"/>
      <c r="G82" s="8"/>
      <c r="H82" s="8"/>
      <c r="I82" s="8"/>
      <c r="J82" s="8"/>
      <c r="K82" s="8"/>
      <c r="L82" s="8"/>
      <c r="M82" s="8"/>
      <c r="N82" s="8"/>
      <c r="O82" s="8"/>
      <c r="P82" s="8"/>
      <c r="Q82" s="8"/>
      <c r="R82" s="8"/>
      <c r="S82" s="205"/>
      <c r="T82" s="9"/>
      <c r="U82" s="8"/>
      <c r="V82" s="8"/>
      <c r="W82" s="8"/>
      <c r="X82" s="8"/>
      <c r="Y82" s="8"/>
      <c r="Z82" s="8"/>
      <c r="AA82" s="8"/>
      <c r="AB82" s="8"/>
      <c r="AC82" s="205"/>
      <c r="AD82" s="9"/>
      <c r="AE82" s="7"/>
      <c r="AF82" s="8"/>
      <c r="AG82" s="8"/>
      <c r="AH82" s="8"/>
      <c r="AI82" s="8"/>
      <c r="AJ82" s="8"/>
      <c r="AK82" s="10"/>
      <c r="AL82" s="113"/>
      <c r="AM82" s="14"/>
      <c r="AN82" s="113"/>
      <c r="AO82" s="14"/>
      <c r="AP82" s="105"/>
      <c r="AQ82" s="109"/>
    </row>
    <row r="83" spans="3:43" x14ac:dyDescent="0.25">
      <c r="C83" s="7"/>
      <c r="D83" s="8"/>
      <c r="E83" s="8"/>
      <c r="F83" s="8"/>
      <c r="G83" s="8"/>
      <c r="H83" s="8"/>
      <c r="I83" s="8"/>
      <c r="J83" s="8"/>
      <c r="K83" s="8"/>
      <c r="L83" s="8"/>
      <c r="M83" s="8"/>
      <c r="N83" s="8"/>
      <c r="O83" s="8"/>
      <c r="P83" s="8"/>
      <c r="Q83" s="8"/>
      <c r="R83" s="8"/>
      <c r="S83" s="205"/>
      <c r="T83" s="9"/>
      <c r="U83" s="8"/>
      <c r="V83" s="8"/>
      <c r="W83" s="8"/>
      <c r="X83" s="8"/>
      <c r="Y83" s="8"/>
      <c r="Z83" s="8"/>
      <c r="AA83" s="8"/>
      <c r="AB83" s="8"/>
      <c r="AC83" s="205"/>
      <c r="AD83" s="9"/>
      <c r="AE83" s="7"/>
      <c r="AF83" s="8"/>
      <c r="AG83" s="8"/>
      <c r="AH83" s="8"/>
      <c r="AI83" s="8"/>
      <c r="AJ83" s="8"/>
      <c r="AK83" s="10"/>
      <c r="AL83" s="113"/>
      <c r="AM83" s="14"/>
      <c r="AN83" s="113"/>
      <c r="AO83" s="14"/>
      <c r="AP83" s="105"/>
      <c r="AQ83" s="109"/>
    </row>
    <row r="84" spans="3:43" x14ac:dyDescent="0.25">
      <c r="C84" s="7"/>
      <c r="D84" s="8"/>
      <c r="E84" s="8"/>
      <c r="F84" s="8"/>
      <c r="G84" s="8"/>
      <c r="H84" s="8"/>
      <c r="I84" s="8"/>
      <c r="J84" s="8"/>
      <c r="K84" s="8"/>
      <c r="L84" s="8"/>
      <c r="M84" s="8"/>
      <c r="N84" s="8"/>
      <c r="O84" s="8"/>
      <c r="P84" s="8"/>
      <c r="Q84" s="8"/>
      <c r="R84" s="8"/>
      <c r="S84" s="205"/>
      <c r="T84" s="9"/>
      <c r="U84" s="8"/>
      <c r="V84" s="8"/>
      <c r="W84" s="8"/>
      <c r="X84" s="8"/>
      <c r="Y84" s="8"/>
      <c r="Z84" s="8"/>
      <c r="AA84" s="8"/>
      <c r="AB84" s="8"/>
      <c r="AC84" s="205"/>
      <c r="AD84" s="9"/>
      <c r="AE84" s="7"/>
      <c r="AF84" s="8"/>
      <c r="AG84" s="8"/>
      <c r="AH84" s="8"/>
      <c r="AI84" s="8"/>
      <c r="AJ84" s="8"/>
      <c r="AK84" s="10"/>
      <c r="AL84" s="113"/>
      <c r="AM84" s="14"/>
      <c r="AN84" s="113"/>
      <c r="AO84" s="14"/>
      <c r="AP84" s="105"/>
      <c r="AQ84" s="109"/>
    </row>
    <row r="85" spans="3:43" x14ac:dyDescent="0.25">
      <c r="C85" s="7"/>
      <c r="D85" s="8"/>
      <c r="E85" s="8"/>
      <c r="F85" s="8"/>
      <c r="G85" s="8"/>
      <c r="H85" s="8"/>
      <c r="I85" s="8"/>
      <c r="J85" s="8"/>
      <c r="K85" s="8"/>
      <c r="L85" s="8"/>
      <c r="M85" s="8"/>
      <c r="N85" s="8"/>
      <c r="O85" s="8"/>
      <c r="P85" s="8"/>
      <c r="Q85" s="8"/>
      <c r="R85" s="8"/>
      <c r="S85" s="205"/>
      <c r="T85" s="9"/>
      <c r="U85" s="8"/>
      <c r="V85" s="8"/>
      <c r="W85" s="8"/>
      <c r="X85" s="8"/>
      <c r="Y85" s="8"/>
      <c r="Z85" s="8"/>
      <c r="AA85" s="8"/>
      <c r="AB85" s="8"/>
      <c r="AC85" s="205"/>
      <c r="AD85" s="9"/>
      <c r="AE85" s="7"/>
      <c r="AF85" s="8"/>
      <c r="AG85" s="8"/>
      <c r="AH85" s="8"/>
      <c r="AI85" s="8"/>
      <c r="AJ85" s="8"/>
      <c r="AK85" s="10"/>
      <c r="AL85" s="113"/>
      <c r="AM85" s="14"/>
      <c r="AN85" s="113"/>
      <c r="AO85" s="14"/>
      <c r="AP85" s="105"/>
      <c r="AQ85" s="109"/>
    </row>
    <row r="86" spans="3:43" x14ac:dyDescent="0.25">
      <c r="C86" s="7"/>
      <c r="D86" s="8"/>
      <c r="E86" s="8"/>
      <c r="F86" s="8"/>
      <c r="G86" s="8"/>
      <c r="H86" s="8"/>
      <c r="I86" s="8"/>
      <c r="J86" s="8"/>
      <c r="K86" s="8"/>
      <c r="L86" s="8"/>
      <c r="M86" s="8"/>
      <c r="N86" s="8"/>
      <c r="O86" s="8"/>
      <c r="P86" s="8"/>
      <c r="Q86" s="8"/>
      <c r="R86" s="8"/>
      <c r="S86" s="205"/>
      <c r="T86" s="9"/>
      <c r="U86" s="8"/>
      <c r="V86" s="8"/>
      <c r="W86" s="8"/>
      <c r="X86" s="8"/>
      <c r="Y86" s="8"/>
      <c r="Z86" s="8"/>
      <c r="AA86" s="8"/>
      <c r="AB86" s="8"/>
      <c r="AC86" s="205"/>
      <c r="AD86" s="9"/>
      <c r="AE86" s="7"/>
      <c r="AF86" s="8"/>
      <c r="AG86" s="8"/>
      <c r="AH86" s="8"/>
      <c r="AI86" s="8"/>
      <c r="AJ86" s="8"/>
      <c r="AK86" s="10"/>
      <c r="AL86" s="113"/>
      <c r="AM86" s="14"/>
      <c r="AN86" s="113"/>
      <c r="AO86" s="14"/>
      <c r="AP86" s="105"/>
      <c r="AQ86" s="109"/>
    </row>
    <row r="87" spans="3:43" x14ac:dyDescent="0.25">
      <c r="C87" s="7"/>
      <c r="D87" s="8"/>
      <c r="E87" s="8"/>
      <c r="F87" s="8"/>
      <c r="G87" s="8"/>
      <c r="H87" s="8"/>
      <c r="I87" s="8"/>
      <c r="J87" s="8"/>
      <c r="K87" s="8"/>
      <c r="L87" s="8"/>
      <c r="M87" s="8"/>
      <c r="N87" s="8"/>
      <c r="O87" s="8"/>
      <c r="P87" s="8"/>
      <c r="Q87" s="8"/>
      <c r="R87" s="8"/>
      <c r="S87" s="205"/>
      <c r="T87" s="9"/>
      <c r="U87" s="8"/>
      <c r="V87" s="8"/>
      <c r="W87" s="8"/>
      <c r="X87" s="8"/>
      <c r="Y87" s="8"/>
      <c r="Z87" s="8"/>
      <c r="AA87" s="8"/>
      <c r="AB87" s="8"/>
      <c r="AC87" s="205"/>
      <c r="AD87" s="9"/>
      <c r="AE87" s="7"/>
      <c r="AF87" s="8"/>
      <c r="AG87" s="8"/>
      <c r="AH87" s="8"/>
      <c r="AI87" s="8"/>
      <c r="AJ87" s="8"/>
      <c r="AK87" s="10"/>
      <c r="AL87" s="113"/>
      <c r="AM87" s="14"/>
      <c r="AN87" s="113"/>
      <c r="AO87" s="14"/>
      <c r="AP87" s="105"/>
      <c r="AQ87" s="109"/>
    </row>
    <row r="88" spans="3:43" x14ac:dyDescent="0.25">
      <c r="C88" s="7"/>
      <c r="D88" s="8"/>
      <c r="E88" s="8"/>
      <c r="F88" s="8"/>
      <c r="G88" s="8"/>
      <c r="H88" s="8"/>
      <c r="I88" s="8"/>
      <c r="J88" s="8"/>
      <c r="K88" s="8"/>
      <c r="L88" s="8"/>
      <c r="M88" s="8"/>
      <c r="N88" s="8"/>
      <c r="O88" s="8"/>
      <c r="P88" s="8"/>
      <c r="Q88" s="8"/>
      <c r="R88" s="8"/>
      <c r="S88" s="205"/>
      <c r="T88" s="9"/>
      <c r="U88" s="8"/>
      <c r="V88" s="8"/>
      <c r="W88" s="8"/>
      <c r="X88" s="8"/>
      <c r="Y88" s="8"/>
      <c r="Z88" s="8"/>
      <c r="AA88" s="8"/>
      <c r="AB88" s="8"/>
      <c r="AC88" s="205"/>
      <c r="AD88" s="9"/>
      <c r="AE88" s="7"/>
      <c r="AF88" s="8"/>
      <c r="AG88" s="8"/>
      <c r="AH88" s="8"/>
      <c r="AI88" s="8"/>
      <c r="AJ88" s="8"/>
      <c r="AK88" s="10"/>
      <c r="AL88" s="113"/>
      <c r="AM88" s="14"/>
      <c r="AN88" s="113"/>
      <c r="AO88" s="14"/>
      <c r="AP88" s="105"/>
      <c r="AQ88" s="109"/>
    </row>
    <row r="89" spans="3:43" x14ac:dyDescent="0.25">
      <c r="C89" s="7"/>
      <c r="D89" s="8"/>
      <c r="E89" s="8"/>
      <c r="F89" s="8"/>
      <c r="G89" s="8"/>
      <c r="H89" s="8"/>
      <c r="I89" s="8"/>
      <c r="J89" s="8"/>
      <c r="K89" s="8"/>
      <c r="L89" s="8"/>
      <c r="M89" s="8"/>
      <c r="N89" s="8"/>
      <c r="O89" s="8"/>
      <c r="P89" s="8"/>
      <c r="Q89" s="8"/>
      <c r="R89" s="8"/>
      <c r="S89" s="205"/>
      <c r="T89" s="9"/>
      <c r="U89" s="8"/>
      <c r="V89" s="8"/>
      <c r="W89" s="8"/>
      <c r="X89" s="8"/>
      <c r="Y89" s="8"/>
      <c r="Z89" s="8"/>
      <c r="AA89" s="8"/>
      <c r="AB89" s="8"/>
      <c r="AC89" s="205"/>
      <c r="AD89" s="9"/>
      <c r="AE89" s="7"/>
      <c r="AF89" s="8"/>
      <c r="AG89" s="8"/>
      <c r="AH89" s="8"/>
      <c r="AI89" s="8"/>
      <c r="AJ89" s="8"/>
      <c r="AK89" s="10"/>
      <c r="AL89" s="113"/>
      <c r="AM89" s="14"/>
      <c r="AN89" s="113"/>
      <c r="AO89" s="14"/>
      <c r="AP89" s="105"/>
      <c r="AQ89" s="109"/>
    </row>
    <row r="90" spans="3:43" x14ac:dyDescent="0.25">
      <c r="C90" s="7"/>
      <c r="D90" s="8"/>
      <c r="E90" s="8"/>
      <c r="F90" s="8"/>
      <c r="G90" s="8"/>
      <c r="H90" s="8"/>
      <c r="I90" s="8"/>
      <c r="J90" s="8"/>
      <c r="K90" s="8"/>
      <c r="L90" s="8"/>
      <c r="M90" s="8"/>
      <c r="N90" s="8"/>
      <c r="O90" s="8"/>
      <c r="P90" s="8"/>
      <c r="Q90" s="8"/>
      <c r="R90" s="8"/>
      <c r="S90" s="205"/>
      <c r="T90" s="9"/>
      <c r="U90" s="8"/>
      <c r="V90" s="8"/>
      <c r="W90" s="8"/>
      <c r="X90" s="8"/>
      <c r="Y90" s="8"/>
      <c r="Z90" s="8"/>
      <c r="AA90" s="8"/>
      <c r="AB90" s="8"/>
      <c r="AC90" s="205"/>
      <c r="AD90" s="9"/>
      <c r="AE90" s="7"/>
      <c r="AF90" s="8"/>
      <c r="AG90" s="8"/>
      <c r="AH90" s="8"/>
      <c r="AI90" s="8"/>
      <c r="AJ90" s="8"/>
      <c r="AK90" s="10"/>
      <c r="AL90" s="113"/>
      <c r="AM90" s="14"/>
      <c r="AN90" s="113"/>
      <c r="AO90" s="14"/>
      <c r="AP90" s="105"/>
      <c r="AQ90" s="109"/>
    </row>
    <row r="91" spans="3:43" x14ac:dyDescent="0.25">
      <c r="C91" s="7"/>
      <c r="D91" s="8"/>
      <c r="E91" s="8"/>
      <c r="F91" s="8"/>
      <c r="G91" s="8"/>
      <c r="H91" s="8"/>
      <c r="I91" s="8"/>
      <c r="J91" s="8"/>
      <c r="K91" s="8"/>
      <c r="L91" s="8"/>
      <c r="M91" s="8"/>
      <c r="N91" s="8"/>
      <c r="O91" s="8"/>
      <c r="P91" s="8"/>
      <c r="Q91" s="8"/>
      <c r="R91" s="8"/>
      <c r="S91" s="205"/>
      <c r="T91" s="9"/>
      <c r="U91" s="8"/>
      <c r="V91" s="8"/>
      <c r="W91" s="8"/>
      <c r="X91" s="8"/>
      <c r="Y91" s="8"/>
      <c r="Z91" s="8"/>
      <c r="AA91" s="8"/>
      <c r="AB91" s="8"/>
      <c r="AC91" s="205"/>
      <c r="AD91" s="9"/>
      <c r="AE91" s="7"/>
      <c r="AF91" s="8"/>
      <c r="AG91" s="8"/>
      <c r="AH91" s="8"/>
      <c r="AI91" s="8"/>
      <c r="AJ91" s="8"/>
      <c r="AK91" s="10"/>
      <c r="AL91" s="113"/>
      <c r="AM91" s="14"/>
      <c r="AN91" s="113"/>
      <c r="AO91" s="14"/>
      <c r="AP91" s="105"/>
      <c r="AQ91" s="109"/>
    </row>
    <row r="92" spans="3:43" x14ac:dyDescent="0.25">
      <c r="C92" s="7"/>
      <c r="D92" s="8"/>
      <c r="E92" s="8"/>
      <c r="F92" s="8"/>
      <c r="G92" s="8"/>
      <c r="H92" s="8"/>
      <c r="I92" s="8"/>
      <c r="J92" s="8"/>
      <c r="K92" s="8"/>
      <c r="L92" s="8"/>
      <c r="M92" s="8"/>
      <c r="N92" s="8"/>
      <c r="O92" s="8"/>
      <c r="P92" s="8"/>
      <c r="Q92" s="8"/>
      <c r="R92" s="8"/>
      <c r="S92" s="205"/>
      <c r="T92" s="9"/>
      <c r="U92" s="8"/>
      <c r="V92" s="8"/>
      <c r="W92" s="8"/>
      <c r="X92" s="8"/>
      <c r="Y92" s="8"/>
      <c r="Z92" s="8"/>
      <c r="AA92" s="8"/>
      <c r="AB92" s="8"/>
      <c r="AC92" s="205"/>
      <c r="AD92" s="9"/>
      <c r="AE92" s="7"/>
      <c r="AF92" s="8"/>
      <c r="AG92" s="8"/>
      <c r="AH92" s="8"/>
      <c r="AI92" s="8"/>
      <c r="AJ92" s="8"/>
      <c r="AK92" s="10"/>
      <c r="AL92" s="113"/>
      <c r="AM92" s="14"/>
      <c r="AN92" s="113"/>
      <c r="AO92" s="14"/>
      <c r="AP92" s="105"/>
      <c r="AQ92" s="109"/>
    </row>
    <row r="93" spans="3:43" x14ac:dyDescent="0.25">
      <c r="C93" s="7"/>
      <c r="D93" s="8"/>
      <c r="E93" s="8"/>
      <c r="F93" s="8"/>
      <c r="G93" s="8"/>
      <c r="H93" s="8"/>
      <c r="I93" s="8"/>
      <c r="J93" s="8"/>
      <c r="K93" s="8"/>
      <c r="L93" s="8"/>
      <c r="M93" s="8"/>
      <c r="N93" s="8"/>
      <c r="O93" s="8"/>
      <c r="P93" s="8"/>
      <c r="Q93" s="8"/>
      <c r="R93" s="8"/>
      <c r="S93" s="205"/>
      <c r="T93" s="9"/>
      <c r="U93" s="8"/>
      <c r="V93" s="8"/>
      <c r="W93" s="8"/>
      <c r="X93" s="8"/>
      <c r="Y93" s="8"/>
      <c r="Z93" s="8"/>
      <c r="AA93" s="8"/>
      <c r="AB93" s="8"/>
      <c r="AC93" s="205"/>
      <c r="AD93" s="9"/>
      <c r="AE93" s="7"/>
      <c r="AF93" s="8"/>
      <c r="AG93" s="8"/>
      <c r="AH93" s="8"/>
      <c r="AI93" s="8"/>
      <c r="AJ93" s="8"/>
      <c r="AK93" s="10"/>
      <c r="AL93" s="113"/>
      <c r="AM93" s="14"/>
      <c r="AN93" s="113"/>
      <c r="AO93" s="14"/>
      <c r="AP93" s="105"/>
      <c r="AQ93" s="109"/>
    </row>
    <row r="94" spans="3:43" x14ac:dyDescent="0.25">
      <c r="C94" s="7"/>
      <c r="D94" s="8"/>
      <c r="E94" s="8"/>
      <c r="F94" s="8"/>
      <c r="G94" s="8"/>
      <c r="H94" s="8"/>
      <c r="I94" s="8"/>
      <c r="J94" s="8"/>
      <c r="K94" s="8"/>
      <c r="L94" s="8"/>
      <c r="M94" s="8"/>
      <c r="N94" s="8"/>
      <c r="O94" s="8"/>
      <c r="P94" s="8"/>
      <c r="Q94" s="8"/>
      <c r="R94" s="8"/>
      <c r="S94" s="205"/>
      <c r="T94" s="9"/>
      <c r="U94" s="8"/>
      <c r="V94" s="8"/>
      <c r="W94" s="8"/>
      <c r="X94" s="8"/>
      <c r="Y94" s="8"/>
      <c r="Z94" s="8"/>
      <c r="AA94" s="8"/>
      <c r="AB94" s="8"/>
      <c r="AC94" s="205"/>
      <c r="AD94" s="9"/>
      <c r="AE94" s="7"/>
      <c r="AF94" s="8"/>
      <c r="AG94" s="8"/>
      <c r="AH94" s="8"/>
      <c r="AI94" s="8"/>
      <c r="AJ94" s="8"/>
      <c r="AK94" s="10"/>
      <c r="AL94" s="113"/>
      <c r="AM94" s="14"/>
      <c r="AN94" s="113"/>
      <c r="AO94" s="14"/>
      <c r="AP94" s="105"/>
      <c r="AQ94" s="109"/>
    </row>
    <row r="95" spans="3:43" x14ac:dyDescent="0.25">
      <c r="C95" s="7"/>
      <c r="D95" s="8"/>
      <c r="E95" s="8"/>
      <c r="F95" s="8"/>
      <c r="G95" s="8"/>
      <c r="H95" s="8"/>
      <c r="I95" s="8"/>
      <c r="J95" s="8"/>
      <c r="K95" s="8"/>
      <c r="L95" s="8"/>
      <c r="M95" s="8"/>
      <c r="N95" s="8"/>
      <c r="O95" s="8"/>
      <c r="P95" s="8"/>
      <c r="Q95" s="8"/>
      <c r="R95" s="8"/>
      <c r="S95" s="205"/>
      <c r="T95" s="9"/>
      <c r="U95" s="8"/>
      <c r="V95" s="8"/>
      <c r="W95" s="8"/>
      <c r="X95" s="8"/>
      <c r="Y95" s="8"/>
      <c r="Z95" s="8"/>
      <c r="AA95" s="8"/>
      <c r="AB95" s="8"/>
      <c r="AC95" s="205"/>
      <c r="AD95" s="9"/>
      <c r="AE95" s="7"/>
      <c r="AF95" s="8"/>
      <c r="AG95" s="8"/>
      <c r="AH95" s="8"/>
      <c r="AI95" s="8"/>
      <c r="AJ95" s="8"/>
      <c r="AK95" s="10"/>
      <c r="AL95" s="113"/>
      <c r="AM95" s="14"/>
      <c r="AN95" s="113"/>
      <c r="AO95" s="14"/>
      <c r="AP95" s="105"/>
      <c r="AQ95" s="109"/>
    </row>
    <row r="96" spans="3:43" x14ac:dyDescent="0.25">
      <c r="C96" s="7"/>
      <c r="D96" s="8"/>
      <c r="E96" s="8"/>
      <c r="F96" s="8"/>
      <c r="G96" s="8"/>
      <c r="H96" s="8"/>
      <c r="I96" s="8"/>
      <c r="J96" s="8"/>
      <c r="K96" s="8"/>
      <c r="L96" s="8"/>
      <c r="M96" s="8"/>
      <c r="N96" s="8"/>
      <c r="O96" s="8"/>
      <c r="P96" s="8"/>
      <c r="Q96" s="8"/>
      <c r="R96" s="8"/>
      <c r="S96" s="205"/>
      <c r="T96" s="9"/>
      <c r="U96" s="8"/>
      <c r="V96" s="8"/>
      <c r="W96" s="8"/>
      <c r="X96" s="8"/>
      <c r="Y96" s="8"/>
      <c r="Z96" s="8"/>
      <c r="AA96" s="8"/>
      <c r="AB96" s="8"/>
      <c r="AC96" s="205"/>
      <c r="AD96" s="9"/>
      <c r="AE96" s="7"/>
      <c r="AF96" s="8"/>
      <c r="AG96" s="8"/>
      <c r="AH96" s="8"/>
      <c r="AI96" s="8"/>
      <c r="AJ96" s="8"/>
      <c r="AK96" s="10"/>
      <c r="AL96" s="113"/>
      <c r="AM96" s="14"/>
      <c r="AN96" s="113"/>
      <c r="AO96" s="14"/>
      <c r="AP96" s="105"/>
      <c r="AQ96" s="109"/>
    </row>
    <row r="97" spans="3:43" x14ac:dyDescent="0.25">
      <c r="C97" s="12"/>
      <c r="D97" s="13"/>
      <c r="E97" s="13"/>
      <c r="F97" s="13"/>
      <c r="G97" s="13"/>
      <c r="H97" s="13"/>
      <c r="I97" s="13"/>
      <c r="J97" s="13"/>
      <c r="K97" s="13"/>
      <c r="L97" s="13"/>
      <c r="M97" s="13"/>
      <c r="N97" s="13"/>
      <c r="O97" s="13"/>
      <c r="P97" s="13"/>
      <c r="Q97" s="13"/>
      <c r="R97" s="13"/>
      <c r="S97" s="206"/>
      <c r="T97" s="14"/>
      <c r="U97" s="13"/>
      <c r="V97" s="13"/>
      <c r="W97" s="13"/>
      <c r="X97" s="13"/>
      <c r="Y97" s="13"/>
      <c r="Z97" s="13"/>
      <c r="AA97" s="13"/>
      <c r="AB97" s="13"/>
      <c r="AC97" s="206"/>
      <c r="AD97" s="14"/>
      <c r="AE97" s="12"/>
      <c r="AF97" s="13"/>
      <c r="AG97" s="13"/>
      <c r="AH97" s="13"/>
      <c r="AI97" s="13"/>
      <c r="AJ97" s="13"/>
      <c r="AK97" s="15"/>
      <c r="AL97" s="113"/>
      <c r="AM97" s="14"/>
      <c r="AN97" s="113"/>
      <c r="AO97" s="14"/>
      <c r="AP97" s="105"/>
      <c r="AQ97" s="109"/>
    </row>
    <row r="98" spans="3:43" x14ac:dyDescent="0.25">
      <c r="C98" s="12"/>
      <c r="D98" s="13"/>
      <c r="E98" s="13"/>
      <c r="F98" s="13"/>
      <c r="G98" s="13"/>
      <c r="H98" s="13"/>
      <c r="I98" s="13"/>
      <c r="J98" s="13"/>
      <c r="K98" s="13"/>
      <c r="L98" s="13"/>
      <c r="M98" s="13"/>
      <c r="N98" s="13"/>
      <c r="O98" s="13"/>
      <c r="P98" s="13"/>
      <c r="Q98" s="13"/>
      <c r="R98" s="13"/>
      <c r="S98" s="206"/>
      <c r="T98" s="14"/>
      <c r="U98" s="13"/>
      <c r="V98" s="13"/>
      <c r="W98" s="13"/>
      <c r="X98" s="13"/>
      <c r="Y98" s="13"/>
      <c r="Z98" s="13"/>
      <c r="AA98" s="13"/>
      <c r="AB98" s="13"/>
      <c r="AC98" s="206"/>
      <c r="AD98" s="14"/>
      <c r="AE98" s="12"/>
      <c r="AF98" s="13"/>
      <c r="AG98" s="13"/>
      <c r="AH98" s="13"/>
      <c r="AI98" s="13"/>
      <c r="AJ98" s="13"/>
      <c r="AK98" s="15"/>
      <c r="AL98" s="113"/>
      <c r="AM98" s="14"/>
      <c r="AN98" s="113"/>
      <c r="AO98" s="14"/>
      <c r="AP98" s="105"/>
      <c r="AQ98" s="109"/>
    </row>
    <row r="99" spans="3:43" x14ac:dyDescent="0.25">
      <c r="C99" s="12"/>
      <c r="D99" s="13"/>
      <c r="E99" s="13"/>
      <c r="F99" s="13"/>
      <c r="G99" s="13"/>
      <c r="H99" s="13"/>
      <c r="I99" s="13"/>
      <c r="J99" s="13"/>
      <c r="K99" s="13"/>
      <c r="L99" s="13"/>
      <c r="M99" s="13"/>
      <c r="N99" s="13"/>
      <c r="O99" s="13"/>
      <c r="P99" s="13"/>
      <c r="Q99" s="13"/>
      <c r="R99" s="13"/>
      <c r="S99" s="206"/>
      <c r="T99" s="14"/>
      <c r="U99" s="13"/>
      <c r="V99" s="13"/>
      <c r="W99" s="13"/>
      <c r="X99" s="13"/>
      <c r="Y99" s="13"/>
      <c r="Z99" s="13"/>
      <c r="AA99" s="13"/>
      <c r="AB99" s="13"/>
      <c r="AC99" s="206"/>
      <c r="AD99" s="14"/>
      <c r="AE99" s="12"/>
      <c r="AF99" s="13"/>
      <c r="AG99" s="13"/>
      <c r="AH99" s="13"/>
      <c r="AI99" s="13"/>
      <c r="AJ99" s="13"/>
      <c r="AK99" s="15"/>
      <c r="AL99" s="113"/>
      <c r="AM99" s="14"/>
      <c r="AN99" s="113"/>
      <c r="AO99" s="14"/>
      <c r="AP99" s="105"/>
      <c r="AQ99" s="109"/>
    </row>
    <row r="100" spans="3:43" x14ac:dyDescent="0.25">
      <c r="C100" s="12"/>
      <c r="D100" s="13"/>
      <c r="E100" s="13"/>
      <c r="F100" s="13"/>
      <c r="G100" s="13"/>
      <c r="H100" s="13"/>
      <c r="I100" s="13"/>
      <c r="J100" s="13"/>
      <c r="K100" s="13"/>
      <c r="L100" s="13"/>
      <c r="M100" s="13"/>
      <c r="N100" s="13"/>
      <c r="O100" s="13"/>
      <c r="P100" s="13"/>
      <c r="Q100" s="13"/>
      <c r="R100" s="13"/>
      <c r="S100" s="206"/>
      <c r="T100" s="14"/>
      <c r="U100" s="13"/>
      <c r="V100" s="13"/>
      <c r="W100" s="13"/>
      <c r="X100" s="13"/>
      <c r="Y100" s="13"/>
      <c r="Z100" s="13"/>
      <c r="AA100" s="13"/>
      <c r="AB100" s="13"/>
      <c r="AC100" s="206"/>
      <c r="AD100" s="14"/>
      <c r="AE100" s="12"/>
      <c r="AF100" s="13"/>
      <c r="AG100" s="13"/>
      <c r="AH100" s="13"/>
      <c r="AI100" s="13"/>
      <c r="AJ100" s="13"/>
      <c r="AK100" s="15"/>
      <c r="AL100" s="113"/>
      <c r="AM100" s="14"/>
      <c r="AN100" s="113"/>
      <c r="AO100" s="14"/>
      <c r="AP100" s="105"/>
      <c r="AQ100" s="109"/>
    </row>
    <row r="101" spans="3:43" x14ac:dyDescent="0.25">
      <c r="C101" s="12"/>
      <c r="D101" s="13"/>
      <c r="E101" s="13"/>
      <c r="F101" s="13"/>
      <c r="G101" s="13"/>
      <c r="H101" s="13"/>
      <c r="I101" s="13"/>
      <c r="J101" s="13"/>
      <c r="K101" s="13"/>
      <c r="L101" s="13"/>
      <c r="M101" s="13"/>
      <c r="N101" s="13"/>
      <c r="O101" s="13"/>
      <c r="P101" s="13"/>
      <c r="Q101" s="13"/>
      <c r="R101" s="13"/>
      <c r="S101" s="206"/>
      <c r="T101" s="14"/>
      <c r="U101" s="13"/>
      <c r="V101" s="13"/>
      <c r="W101" s="13"/>
      <c r="X101" s="13"/>
      <c r="Y101" s="13"/>
      <c r="Z101" s="13"/>
      <c r="AA101" s="13"/>
      <c r="AB101" s="13"/>
      <c r="AC101" s="206"/>
      <c r="AD101" s="14"/>
      <c r="AE101" s="12"/>
      <c r="AF101" s="13"/>
      <c r="AG101" s="13"/>
      <c r="AH101" s="13"/>
      <c r="AI101" s="13"/>
      <c r="AJ101" s="13"/>
      <c r="AK101" s="15"/>
      <c r="AL101" s="113"/>
      <c r="AM101" s="14"/>
      <c r="AN101" s="113"/>
      <c r="AO101" s="14"/>
      <c r="AP101" s="105"/>
      <c r="AQ101" s="109"/>
    </row>
    <row r="102" spans="3:43" x14ac:dyDescent="0.25">
      <c r="C102" s="12"/>
      <c r="D102" s="13"/>
      <c r="E102" s="13"/>
      <c r="F102" s="13"/>
      <c r="G102" s="13"/>
      <c r="H102" s="13"/>
      <c r="I102" s="13"/>
      <c r="J102" s="13"/>
      <c r="K102" s="13"/>
      <c r="L102" s="13"/>
      <c r="M102" s="13"/>
      <c r="N102" s="13"/>
      <c r="O102" s="13"/>
      <c r="P102" s="13"/>
      <c r="Q102" s="13"/>
      <c r="R102" s="13"/>
      <c r="S102" s="206"/>
      <c r="T102" s="14"/>
      <c r="U102" s="13"/>
      <c r="V102" s="13"/>
      <c r="W102" s="13"/>
      <c r="X102" s="13"/>
      <c r="Y102" s="13"/>
      <c r="Z102" s="13"/>
      <c r="AA102" s="13"/>
      <c r="AB102" s="13"/>
      <c r="AC102" s="206"/>
      <c r="AD102" s="14"/>
      <c r="AE102" s="12"/>
      <c r="AF102" s="13"/>
      <c r="AG102" s="13"/>
      <c r="AH102" s="13"/>
      <c r="AI102" s="13"/>
      <c r="AJ102" s="13"/>
      <c r="AK102" s="15"/>
      <c r="AL102" s="113"/>
      <c r="AM102" s="14"/>
      <c r="AN102" s="113"/>
      <c r="AO102" s="14"/>
      <c r="AP102" s="105"/>
      <c r="AQ102" s="109"/>
    </row>
    <row r="103" spans="3:43" x14ac:dyDescent="0.25">
      <c r="C103" s="12"/>
      <c r="D103" s="13"/>
      <c r="E103" s="13"/>
      <c r="F103" s="13"/>
      <c r="G103" s="13"/>
      <c r="H103" s="13"/>
      <c r="I103" s="13"/>
      <c r="J103" s="13"/>
      <c r="K103" s="13"/>
      <c r="L103" s="13"/>
      <c r="M103" s="13"/>
      <c r="N103" s="13"/>
      <c r="O103" s="13"/>
      <c r="P103" s="13"/>
      <c r="Q103" s="13"/>
      <c r="R103" s="13"/>
      <c r="S103" s="206"/>
      <c r="T103" s="14"/>
      <c r="U103" s="13"/>
      <c r="V103" s="13"/>
      <c r="W103" s="13"/>
      <c r="X103" s="13"/>
      <c r="Y103" s="13"/>
      <c r="Z103" s="13"/>
      <c r="AA103" s="13"/>
      <c r="AB103" s="13"/>
      <c r="AC103" s="206"/>
      <c r="AD103" s="14"/>
      <c r="AE103" s="12"/>
      <c r="AF103" s="13"/>
      <c r="AG103" s="13"/>
      <c r="AH103" s="13"/>
      <c r="AI103" s="13"/>
      <c r="AJ103" s="13"/>
      <c r="AK103" s="15"/>
      <c r="AL103" s="113"/>
      <c r="AM103" s="14"/>
      <c r="AN103" s="113"/>
      <c r="AO103" s="14"/>
      <c r="AP103" s="105"/>
      <c r="AQ103" s="109"/>
    </row>
    <row r="104" spans="3:43" x14ac:dyDescent="0.25">
      <c r="C104" s="12"/>
      <c r="D104" s="13"/>
      <c r="E104" s="13"/>
      <c r="F104" s="13"/>
      <c r="G104" s="13"/>
      <c r="H104" s="13"/>
      <c r="I104" s="13"/>
      <c r="J104" s="13"/>
      <c r="K104" s="13"/>
      <c r="L104" s="13"/>
      <c r="M104" s="13"/>
      <c r="N104" s="13"/>
      <c r="O104" s="13"/>
      <c r="P104" s="13"/>
      <c r="Q104" s="13"/>
      <c r="R104" s="13"/>
      <c r="S104" s="206"/>
      <c r="T104" s="14"/>
      <c r="U104" s="13"/>
      <c r="V104" s="13"/>
      <c r="W104" s="13"/>
      <c r="X104" s="13"/>
      <c r="Y104" s="13"/>
      <c r="Z104" s="13"/>
      <c r="AA104" s="13"/>
      <c r="AB104" s="13"/>
      <c r="AC104" s="206"/>
      <c r="AD104" s="14"/>
      <c r="AE104" s="12"/>
      <c r="AF104" s="13"/>
      <c r="AG104" s="13"/>
      <c r="AH104" s="13"/>
      <c r="AI104" s="13"/>
      <c r="AJ104" s="13"/>
      <c r="AK104" s="15"/>
      <c r="AL104" s="113"/>
      <c r="AM104" s="14"/>
      <c r="AN104" s="113"/>
      <c r="AO104" s="14"/>
      <c r="AP104" s="105"/>
      <c r="AQ104" s="109"/>
    </row>
    <row r="105" spans="3:43" x14ac:dyDescent="0.25">
      <c r="C105" s="12"/>
      <c r="D105" s="13"/>
      <c r="E105" s="13"/>
      <c r="F105" s="13"/>
      <c r="G105" s="13"/>
      <c r="H105" s="13"/>
      <c r="I105" s="13"/>
      <c r="J105" s="13"/>
      <c r="K105" s="13"/>
      <c r="L105" s="13"/>
      <c r="M105" s="13"/>
      <c r="N105" s="13"/>
      <c r="O105" s="13"/>
      <c r="P105" s="13"/>
      <c r="Q105" s="13"/>
      <c r="R105" s="13"/>
      <c r="S105" s="206"/>
      <c r="T105" s="14"/>
      <c r="U105" s="13"/>
      <c r="V105" s="13"/>
      <c r="W105" s="13"/>
      <c r="X105" s="13"/>
      <c r="Y105" s="13"/>
      <c r="Z105" s="13"/>
      <c r="AA105" s="13"/>
      <c r="AB105" s="13"/>
      <c r="AC105" s="206"/>
      <c r="AD105" s="14"/>
      <c r="AE105" s="12"/>
      <c r="AF105" s="13"/>
      <c r="AG105" s="13"/>
      <c r="AH105" s="13"/>
      <c r="AI105" s="13"/>
      <c r="AJ105" s="13"/>
      <c r="AK105" s="15"/>
      <c r="AL105" s="113"/>
      <c r="AM105" s="14"/>
      <c r="AN105" s="113"/>
      <c r="AO105" s="14"/>
      <c r="AP105" s="105"/>
      <c r="AQ105" s="109"/>
    </row>
    <row r="106" spans="3:43" x14ac:dyDescent="0.25">
      <c r="C106" s="12"/>
      <c r="D106" s="13"/>
      <c r="E106" s="13"/>
      <c r="F106" s="13"/>
      <c r="G106" s="13"/>
      <c r="H106" s="13"/>
      <c r="I106" s="13"/>
      <c r="J106" s="13"/>
      <c r="K106" s="13"/>
      <c r="L106" s="13"/>
      <c r="M106" s="13"/>
      <c r="N106" s="13"/>
      <c r="O106" s="13"/>
      <c r="P106" s="13"/>
      <c r="Q106" s="13"/>
      <c r="R106" s="13"/>
      <c r="S106" s="206"/>
      <c r="T106" s="14"/>
      <c r="U106" s="13"/>
      <c r="V106" s="13"/>
      <c r="W106" s="13"/>
      <c r="X106" s="13"/>
      <c r="Y106" s="13"/>
      <c r="Z106" s="13"/>
      <c r="AA106" s="13"/>
      <c r="AB106" s="13"/>
      <c r="AC106" s="206"/>
      <c r="AD106" s="14"/>
      <c r="AE106" s="12"/>
      <c r="AF106" s="13"/>
      <c r="AG106" s="13"/>
      <c r="AH106" s="13"/>
      <c r="AI106" s="13"/>
      <c r="AJ106" s="13"/>
      <c r="AK106" s="15"/>
      <c r="AL106" s="113"/>
      <c r="AM106" s="14"/>
      <c r="AN106" s="113"/>
      <c r="AO106" s="14"/>
      <c r="AP106" s="105"/>
      <c r="AQ106" s="109"/>
    </row>
    <row r="107" spans="3:43" x14ac:dyDescent="0.25">
      <c r="C107" s="12"/>
      <c r="D107" s="13"/>
      <c r="E107" s="13"/>
      <c r="F107" s="13"/>
      <c r="G107" s="13"/>
      <c r="H107" s="13"/>
      <c r="I107" s="13"/>
      <c r="J107" s="13"/>
      <c r="K107" s="13"/>
      <c r="L107" s="13"/>
      <c r="M107" s="13"/>
      <c r="N107" s="13"/>
      <c r="O107" s="13"/>
      <c r="P107" s="13"/>
      <c r="Q107" s="13"/>
      <c r="R107" s="13"/>
      <c r="S107" s="206"/>
      <c r="T107" s="14"/>
      <c r="U107" s="13"/>
      <c r="V107" s="13"/>
      <c r="W107" s="13"/>
      <c r="X107" s="13"/>
      <c r="Y107" s="13"/>
      <c r="Z107" s="13"/>
      <c r="AA107" s="13"/>
      <c r="AB107" s="13"/>
      <c r="AC107" s="206"/>
      <c r="AD107" s="14"/>
      <c r="AE107" s="12"/>
      <c r="AF107" s="13"/>
      <c r="AG107" s="13"/>
      <c r="AH107" s="13"/>
      <c r="AI107" s="13"/>
      <c r="AJ107" s="13"/>
      <c r="AK107" s="15"/>
      <c r="AL107" s="113"/>
      <c r="AM107" s="14"/>
      <c r="AN107" s="113"/>
      <c r="AO107" s="14"/>
      <c r="AP107" s="105"/>
      <c r="AQ107" s="109"/>
    </row>
    <row r="108" spans="3:43" x14ac:dyDescent="0.25">
      <c r="C108" s="12"/>
      <c r="D108" s="13"/>
      <c r="E108" s="13"/>
      <c r="F108" s="13"/>
      <c r="G108" s="13"/>
      <c r="H108" s="13"/>
      <c r="I108" s="13"/>
      <c r="J108" s="13"/>
      <c r="K108" s="13"/>
      <c r="L108" s="13"/>
      <c r="M108" s="13"/>
      <c r="N108" s="13"/>
      <c r="O108" s="13"/>
      <c r="P108" s="13"/>
      <c r="Q108" s="13"/>
      <c r="R108" s="13"/>
      <c r="S108" s="206"/>
      <c r="T108" s="14"/>
      <c r="U108" s="13"/>
      <c r="V108" s="13"/>
      <c r="W108" s="13"/>
      <c r="X108" s="13"/>
      <c r="Y108" s="13"/>
      <c r="Z108" s="13"/>
      <c r="AA108" s="13"/>
      <c r="AB108" s="13"/>
      <c r="AC108" s="206"/>
      <c r="AD108" s="14"/>
      <c r="AE108" s="12"/>
      <c r="AF108" s="13"/>
      <c r="AG108" s="13"/>
      <c r="AH108" s="13"/>
      <c r="AI108" s="13"/>
      <c r="AJ108" s="13"/>
      <c r="AK108" s="15"/>
      <c r="AL108" s="113"/>
      <c r="AM108" s="14"/>
      <c r="AN108" s="113"/>
      <c r="AO108" s="14"/>
      <c r="AP108" s="105"/>
      <c r="AQ108" s="109"/>
    </row>
    <row r="109" spans="3:43" x14ac:dyDescent="0.25">
      <c r="C109" s="12"/>
      <c r="D109" s="13"/>
      <c r="E109" s="13"/>
      <c r="F109" s="13"/>
      <c r="G109" s="13"/>
      <c r="H109" s="13"/>
      <c r="I109" s="13"/>
      <c r="J109" s="13"/>
      <c r="K109" s="13"/>
      <c r="L109" s="13"/>
      <c r="M109" s="13"/>
      <c r="N109" s="13"/>
      <c r="O109" s="13"/>
      <c r="P109" s="13"/>
      <c r="Q109" s="13"/>
      <c r="R109" s="13"/>
      <c r="S109" s="206"/>
      <c r="T109" s="14"/>
      <c r="U109" s="13"/>
      <c r="V109" s="13"/>
      <c r="W109" s="13"/>
      <c r="X109" s="13"/>
      <c r="Y109" s="13"/>
      <c r="Z109" s="13"/>
      <c r="AA109" s="13"/>
      <c r="AB109" s="13"/>
      <c r="AC109" s="206"/>
      <c r="AD109" s="14"/>
      <c r="AE109" s="12"/>
      <c r="AF109" s="13"/>
      <c r="AG109" s="13"/>
      <c r="AH109" s="13"/>
      <c r="AI109" s="13"/>
      <c r="AJ109" s="13"/>
      <c r="AK109" s="15"/>
      <c r="AL109" s="113"/>
      <c r="AM109" s="14"/>
      <c r="AN109" s="113"/>
      <c r="AO109" s="14"/>
      <c r="AP109" s="105"/>
      <c r="AQ109" s="109"/>
    </row>
    <row r="110" spans="3:43" x14ac:dyDescent="0.25">
      <c r="C110" s="12"/>
      <c r="D110" s="13"/>
      <c r="E110" s="13"/>
      <c r="F110" s="13"/>
      <c r="G110" s="13"/>
      <c r="H110" s="13"/>
      <c r="I110" s="13"/>
      <c r="J110" s="13"/>
      <c r="K110" s="13"/>
      <c r="L110" s="13"/>
      <c r="M110" s="13"/>
      <c r="N110" s="13"/>
      <c r="O110" s="13"/>
      <c r="P110" s="13"/>
      <c r="Q110" s="13"/>
      <c r="R110" s="13"/>
      <c r="S110" s="206"/>
      <c r="T110" s="14"/>
      <c r="U110" s="13"/>
      <c r="V110" s="13"/>
      <c r="W110" s="13"/>
      <c r="X110" s="13"/>
      <c r="Y110" s="13"/>
      <c r="Z110" s="13"/>
      <c r="AA110" s="13"/>
      <c r="AB110" s="13"/>
      <c r="AC110" s="206"/>
      <c r="AD110" s="14"/>
      <c r="AE110" s="12"/>
      <c r="AF110" s="13"/>
      <c r="AG110" s="13"/>
      <c r="AH110" s="13"/>
      <c r="AI110" s="13"/>
      <c r="AJ110" s="13"/>
      <c r="AK110" s="15"/>
      <c r="AL110" s="113"/>
      <c r="AM110" s="14"/>
      <c r="AN110" s="113"/>
      <c r="AO110" s="14"/>
      <c r="AP110" s="105"/>
      <c r="AQ110" s="109"/>
    </row>
    <row r="111" spans="3:43" x14ac:dyDescent="0.25">
      <c r="C111" s="12"/>
      <c r="D111" s="13"/>
      <c r="E111" s="13"/>
      <c r="F111" s="13"/>
      <c r="G111" s="13"/>
      <c r="H111" s="13"/>
      <c r="I111" s="13"/>
      <c r="J111" s="13"/>
      <c r="K111" s="13"/>
      <c r="L111" s="13"/>
      <c r="M111" s="13"/>
      <c r="N111" s="13"/>
      <c r="O111" s="13"/>
      <c r="P111" s="13"/>
      <c r="Q111" s="13"/>
      <c r="R111" s="13"/>
      <c r="S111" s="206"/>
      <c r="T111" s="14"/>
      <c r="U111" s="13"/>
      <c r="V111" s="13"/>
      <c r="W111" s="13"/>
      <c r="X111" s="13"/>
      <c r="Y111" s="13"/>
      <c r="Z111" s="13"/>
      <c r="AA111" s="13"/>
      <c r="AB111" s="13"/>
      <c r="AC111" s="206"/>
      <c r="AD111" s="14"/>
      <c r="AE111" s="12"/>
      <c r="AF111" s="13"/>
      <c r="AG111" s="13"/>
      <c r="AH111" s="13"/>
      <c r="AI111" s="13"/>
      <c r="AJ111" s="13"/>
      <c r="AK111" s="15"/>
      <c r="AL111" s="113"/>
      <c r="AM111" s="14"/>
      <c r="AN111" s="113"/>
      <c r="AO111" s="14"/>
      <c r="AP111" s="105"/>
      <c r="AQ111" s="109"/>
    </row>
    <row r="112" spans="3:43" x14ac:dyDescent="0.25">
      <c r="C112" s="12"/>
      <c r="D112" s="13"/>
      <c r="E112" s="13"/>
      <c r="F112" s="13"/>
      <c r="G112" s="13"/>
      <c r="H112" s="13"/>
      <c r="I112" s="13"/>
      <c r="J112" s="13"/>
      <c r="K112" s="13"/>
      <c r="L112" s="13"/>
      <c r="M112" s="13"/>
      <c r="N112" s="13"/>
      <c r="O112" s="13"/>
      <c r="P112" s="13"/>
      <c r="Q112" s="13"/>
      <c r="R112" s="13"/>
      <c r="S112" s="206"/>
      <c r="T112" s="14"/>
      <c r="U112" s="13"/>
      <c r="V112" s="13"/>
      <c r="W112" s="13"/>
      <c r="X112" s="13"/>
      <c r="Y112" s="13"/>
      <c r="Z112" s="13"/>
      <c r="AA112" s="13"/>
      <c r="AB112" s="13"/>
      <c r="AC112" s="206"/>
      <c r="AD112" s="14"/>
      <c r="AE112" s="12"/>
      <c r="AF112" s="13"/>
      <c r="AG112" s="13"/>
      <c r="AH112" s="13"/>
      <c r="AI112" s="13"/>
      <c r="AJ112" s="13"/>
      <c r="AK112" s="15"/>
      <c r="AL112" s="113"/>
      <c r="AM112" s="14"/>
      <c r="AN112" s="113"/>
      <c r="AO112" s="14"/>
      <c r="AP112" s="105"/>
      <c r="AQ112" s="109"/>
    </row>
    <row r="113" spans="3:43" x14ac:dyDescent="0.25">
      <c r="C113" s="12"/>
      <c r="D113" s="13"/>
      <c r="E113" s="13"/>
      <c r="F113" s="13"/>
      <c r="G113" s="13"/>
      <c r="H113" s="13"/>
      <c r="I113" s="13"/>
      <c r="J113" s="13"/>
      <c r="K113" s="13"/>
      <c r="L113" s="13"/>
      <c r="M113" s="13"/>
      <c r="N113" s="13"/>
      <c r="O113" s="13"/>
      <c r="P113" s="13"/>
      <c r="Q113" s="13"/>
      <c r="R113" s="13"/>
      <c r="S113" s="206"/>
      <c r="T113" s="14"/>
      <c r="U113" s="13"/>
      <c r="V113" s="13"/>
      <c r="W113" s="13"/>
      <c r="X113" s="13"/>
      <c r="Y113" s="13"/>
      <c r="Z113" s="13"/>
      <c r="AA113" s="13"/>
      <c r="AB113" s="13"/>
      <c r="AC113" s="206"/>
      <c r="AD113" s="14"/>
      <c r="AE113" s="12"/>
      <c r="AF113" s="13"/>
      <c r="AG113" s="13"/>
      <c r="AH113" s="13"/>
      <c r="AI113" s="13"/>
      <c r="AJ113" s="13"/>
      <c r="AK113" s="15"/>
      <c r="AL113" s="113"/>
      <c r="AM113" s="14"/>
      <c r="AN113" s="113"/>
      <c r="AO113" s="14"/>
      <c r="AP113" s="105"/>
      <c r="AQ113" s="109"/>
    </row>
    <row r="114" spans="3:43" x14ac:dyDescent="0.25">
      <c r="C114" s="12"/>
      <c r="D114" s="13"/>
      <c r="E114" s="13"/>
      <c r="F114" s="13"/>
      <c r="G114" s="13"/>
      <c r="H114" s="13"/>
      <c r="I114" s="13"/>
      <c r="J114" s="13"/>
      <c r="K114" s="13"/>
      <c r="L114" s="13"/>
      <c r="M114" s="13"/>
      <c r="N114" s="13"/>
      <c r="O114" s="13"/>
      <c r="P114" s="13"/>
      <c r="Q114" s="13"/>
      <c r="R114" s="13"/>
      <c r="S114" s="206"/>
      <c r="T114" s="14"/>
      <c r="U114" s="13"/>
      <c r="V114" s="13"/>
      <c r="W114" s="13"/>
      <c r="X114" s="13"/>
      <c r="Y114" s="13"/>
      <c r="Z114" s="13"/>
      <c r="AA114" s="13"/>
      <c r="AB114" s="13"/>
      <c r="AC114" s="206"/>
      <c r="AD114" s="14"/>
      <c r="AE114" s="12"/>
      <c r="AF114" s="13"/>
      <c r="AG114" s="13"/>
      <c r="AH114" s="13"/>
      <c r="AI114" s="13"/>
      <c r="AJ114" s="13"/>
      <c r="AK114" s="15"/>
      <c r="AL114" s="113"/>
      <c r="AM114" s="14"/>
      <c r="AN114" s="113"/>
      <c r="AO114" s="14"/>
      <c r="AP114" s="105"/>
      <c r="AQ114" s="109"/>
    </row>
    <row r="115" spans="3:43" x14ac:dyDescent="0.25">
      <c r="C115" s="12"/>
      <c r="D115" s="13"/>
      <c r="E115" s="13"/>
      <c r="F115" s="13"/>
      <c r="G115" s="13"/>
      <c r="H115" s="13"/>
      <c r="I115" s="13"/>
      <c r="J115" s="13"/>
      <c r="K115" s="13"/>
      <c r="L115" s="13"/>
      <c r="M115" s="13"/>
      <c r="N115" s="13"/>
      <c r="O115" s="13"/>
      <c r="P115" s="13"/>
      <c r="Q115" s="13"/>
      <c r="R115" s="13"/>
      <c r="S115" s="206"/>
      <c r="T115" s="14"/>
      <c r="U115" s="13"/>
      <c r="V115" s="13"/>
      <c r="W115" s="13"/>
      <c r="X115" s="13"/>
      <c r="Y115" s="13"/>
      <c r="Z115" s="13"/>
      <c r="AA115" s="13"/>
      <c r="AB115" s="13"/>
      <c r="AC115" s="206"/>
      <c r="AD115" s="14"/>
      <c r="AE115" s="12"/>
      <c r="AF115" s="13"/>
      <c r="AG115" s="13"/>
      <c r="AH115" s="13"/>
      <c r="AI115" s="13"/>
      <c r="AJ115" s="13"/>
      <c r="AK115" s="15"/>
      <c r="AL115" s="113"/>
      <c r="AM115" s="14"/>
      <c r="AN115" s="113"/>
      <c r="AO115" s="14"/>
      <c r="AP115" s="105"/>
      <c r="AQ115" s="109"/>
    </row>
    <row r="116" spans="3:43" x14ac:dyDescent="0.25">
      <c r="C116" s="12"/>
      <c r="D116" s="13"/>
      <c r="E116" s="13"/>
      <c r="F116" s="13"/>
      <c r="G116" s="13"/>
      <c r="H116" s="13"/>
      <c r="I116" s="13"/>
      <c r="J116" s="13"/>
      <c r="K116" s="13"/>
      <c r="L116" s="13"/>
      <c r="M116" s="13"/>
      <c r="N116" s="13"/>
      <c r="O116" s="13"/>
      <c r="P116" s="13"/>
      <c r="Q116" s="13"/>
      <c r="R116" s="13"/>
      <c r="S116" s="206"/>
      <c r="T116" s="14"/>
      <c r="U116" s="13"/>
      <c r="V116" s="13"/>
      <c r="W116" s="13"/>
      <c r="X116" s="13"/>
      <c r="Y116" s="13"/>
      <c r="Z116" s="13"/>
      <c r="AA116" s="13"/>
      <c r="AB116" s="13"/>
      <c r="AC116" s="206"/>
      <c r="AD116" s="14"/>
      <c r="AE116" s="12"/>
      <c r="AF116" s="13"/>
      <c r="AG116" s="13"/>
      <c r="AH116" s="13"/>
      <c r="AI116" s="13"/>
      <c r="AJ116" s="13"/>
      <c r="AK116" s="15"/>
      <c r="AL116" s="113"/>
      <c r="AM116" s="14"/>
      <c r="AN116" s="113"/>
      <c r="AO116" s="14"/>
      <c r="AP116" s="105"/>
      <c r="AQ116" s="109"/>
    </row>
    <row r="117" spans="3:43" x14ac:dyDescent="0.25">
      <c r="AL117" s="113"/>
      <c r="AM117" s="14"/>
      <c r="AN117" s="113"/>
      <c r="AO117" s="14"/>
      <c r="AP117" s="105"/>
      <c r="AQ117" s="109"/>
    </row>
    <row r="118" spans="3:43" x14ac:dyDescent="0.25">
      <c r="AL118" s="113"/>
      <c r="AM118" s="14"/>
      <c r="AN118" s="113"/>
      <c r="AO118" s="14"/>
      <c r="AP118" s="105"/>
      <c r="AQ118" s="109"/>
    </row>
    <row r="119" spans="3:43" x14ac:dyDescent="0.25">
      <c r="AL119" s="113"/>
      <c r="AM119" s="14"/>
      <c r="AN119" s="113"/>
      <c r="AO119" s="14"/>
      <c r="AP119" s="105"/>
      <c r="AQ119" s="109"/>
    </row>
    <row r="120" spans="3:43" x14ac:dyDescent="0.25">
      <c r="AL120" s="113"/>
      <c r="AM120" s="14"/>
      <c r="AN120" s="113"/>
      <c r="AO120" s="14"/>
      <c r="AP120" s="105"/>
      <c r="AQ120" s="109"/>
    </row>
    <row r="121" spans="3:43" x14ac:dyDescent="0.25">
      <c r="AL121" s="113"/>
      <c r="AM121" s="14"/>
      <c r="AN121" s="113"/>
      <c r="AO121" s="14"/>
      <c r="AP121" s="105"/>
      <c r="AQ121" s="109"/>
    </row>
    <row r="122" spans="3:43" x14ac:dyDescent="0.25">
      <c r="AL122" s="113"/>
      <c r="AM122" s="14"/>
      <c r="AN122" s="113"/>
      <c r="AO122" s="14"/>
      <c r="AP122" s="105"/>
      <c r="AQ122" s="109"/>
    </row>
    <row r="123" spans="3:43" x14ac:dyDescent="0.25">
      <c r="AL123" s="113"/>
      <c r="AM123" s="14"/>
      <c r="AN123" s="113"/>
      <c r="AO123" s="14"/>
      <c r="AP123" s="105"/>
      <c r="AQ123" s="109"/>
    </row>
    <row r="124" spans="3:43" x14ac:dyDescent="0.25">
      <c r="AL124" s="113"/>
      <c r="AM124" s="14"/>
      <c r="AN124" s="113"/>
      <c r="AO124" s="14"/>
      <c r="AP124" s="105"/>
      <c r="AQ124" s="109"/>
    </row>
    <row r="125" spans="3:43" x14ac:dyDescent="0.25">
      <c r="AL125" s="113"/>
      <c r="AM125" s="14"/>
      <c r="AN125" s="113"/>
      <c r="AO125" s="14"/>
      <c r="AP125" s="105"/>
      <c r="AQ125" s="109"/>
    </row>
    <row r="126" spans="3:43" x14ac:dyDescent="0.25">
      <c r="AL126" s="113"/>
      <c r="AM126" s="14"/>
      <c r="AN126" s="113"/>
      <c r="AO126" s="14"/>
      <c r="AP126" s="105"/>
      <c r="AQ126" s="109"/>
    </row>
    <row r="127" spans="3:43" x14ac:dyDescent="0.25">
      <c r="AL127" s="113"/>
      <c r="AM127" s="14"/>
      <c r="AN127" s="113"/>
      <c r="AO127" s="14"/>
      <c r="AP127" s="105"/>
      <c r="AQ127" s="109"/>
    </row>
    <row r="128" spans="3:43" x14ac:dyDescent="0.25">
      <c r="AL128" s="113"/>
      <c r="AM128" s="14"/>
      <c r="AN128" s="113"/>
      <c r="AO128" s="14"/>
      <c r="AP128" s="105"/>
      <c r="AQ128" s="109"/>
    </row>
    <row r="129" spans="38:43" x14ac:dyDescent="0.25">
      <c r="AL129" s="113"/>
      <c r="AM129" s="14"/>
      <c r="AN129" s="113"/>
      <c r="AO129" s="14"/>
      <c r="AP129" s="105"/>
      <c r="AQ129" s="109"/>
    </row>
    <row r="130" spans="38:43" x14ac:dyDescent="0.25">
      <c r="AL130" s="111"/>
      <c r="AM130" s="112"/>
      <c r="AN130" s="123"/>
      <c r="AO130" s="124"/>
      <c r="AP130" s="110"/>
      <c r="AQ130" s="112"/>
    </row>
    <row r="131" spans="38:43" x14ac:dyDescent="0.25">
      <c r="AN131" s="125"/>
      <c r="AO131" s="126"/>
    </row>
    <row r="132" spans="38:43" x14ac:dyDescent="0.25">
      <c r="AN132" s="125"/>
      <c r="AO132" s="126"/>
    </row>
    <row r="133" spans="38:43" x14ac:dyDescent="0.25">
      <c r="AN133" s="125"/>
      <c r="AO133" s="126"/>
    </row>
    <row r="134" spans="38:43" x14ac:dyDescent="0.25">
      <c r="AN134" s="125"/>
      <c r="AO134" s="126"/>
    </row>
    <row r="135" spans="38:43" x14ac:dyDescent="0.25">
      <c r="AN135" s="125"/>
      <c r="AO135" s="126"/>
    </row>
    <row r="136" spans="38:43" x14ac:dyDescent="0.25">
      <c r="AN136" s="125"/>
      <c r="AO136" s="126"/>
    </row>
    <row r="137" spans="38:43" x14ac:dyDescent="0.25">
      <c r="AN137" s="125"/>
      <c r="AO137" s="126"/>
    </row>
    <row r="138" spans="38:43" x14ac:dyDescent="0.25">
      <c r="AN138" s="125"/>
      <c r="AO138" s="126"/>
    </row>
    <row r="139" spans="38:43" x14ac:dyDescent="0.25">
      <c r="AN139" s="125"/>
      <c r="AO139" s="126"/>
    </row>
    <row r="140" spans="38:43" x14ac:dyDescent="0.25">
      <c r="AN140" s="125"/>
      <c r="AO140" s="126"/>
    </row>
    <row r="141" spans="38:43" x14ac:dyDescent="0.25">
      <c r="AN141" s="125"/>
      <c r="AO141" s="126"/>
    </row>
    <row r="142" spans="38:43" x14ac:dyDescent="0.25">
      <c r="AN142" s="125"/>
      <c r="AO142" s="126"/>
    </row>
    <row r="143" spans="38:43" x14ac:dyDescent="0.25">
      <c r="AN143" s="125"/>
      <c r="AO143" s="126"/>
    </row>
    <row r="144" spans="38:43" x14ac:dyDescent="0.25">
      <c r="AN144" s="125"/>
      <c r="AO144" s="126"/>
    </row>
    <row r="145" spans="40:41" x14ac:dyDescent="0.25">
      <c r="AN145" s="125"/>
      <c r="AO145" s="126"/>
    </row>
    <row r="146" spans="40:41" x14ac:dyDescent="0.25">
      <c r="AN146" s="125"/>
      <c r="AO146" s="126"/>
    </row>
    <row r="147" spans="40:41" x14ac:dyDescent="0.25">
      <c r="AN147" s="125"/>
      <c r="AO147" s="126"/>
    </row>
    <row r="148" spans="40:41" x14ac:dyDescent="0.25">
      <c r="AN148" s="125"/>
      <c r="AO148" s="126"/>
    </row>
    <row r="149" spans="40:41" x14ac:dyDescent="0.25">
      <c r="AN149" s="125"/>
      <c r="AO149" s="126"/>
    </row>
    <row r="150" spans="40:41" x14ac:dyDescent="0.25">
      <c r="AN150" s="125"/>
      <c r="AO150" s="126"/>
    </row>
    <row r="151" spans="40:41" x14ac:dyDescent="0.25">
      <c r="AN151" s="125"/>
      <c r="AO151" s="126"/>
    </row>
    <row r="152" spans="40:41" x14ac:dyDescent="0.25">
      <c r="AN152" s="125"/>
      <c r="AO152" s="126"/>
    </row>
    <row r="153" spans="40:41" x14ac:dyDescent="0.25">
      <c r="AN153" s="125"/>
      <c r="AO153" s="126"/>
    </row>
    <row r="154" spans="40:41" x14ac:dyDescent="0.25">
      <c r="AN154" s="125"/>
      <c r="AO154" s="126"/>
    </row>
    <row r="155" spans="40:41" x14ac:dyDescent="0.25">
      <c r="AN155" s="125"/>
      <c r="AO155" s="126"/>
    </row>
    <row r="156" spans="40:41" x14ac:dyDescent="0.25">
      <c r="AN156" s="125"/>
      <c r="AO156" s="126"/>
    </row>
    <row r="157" spans="40:41" x14ac:dyDescent="0.25">
      <c r="AN157" s="125"/>
      <c r="AO157" s="126"/>
    </row>
    <row r="158" spans="40:41" x14ac:dyDescent="0.25">
      <c r="AN158" s="125"/>
      <c r="AO158" s="126"/>
    </row>
    <row r="159" spans="40:41" x14ac:dyDescent="0.25">
      <c r="AN159" s="125"/>
      <c r="AO159" s="126"/>
    </row>
    <row r="160" spans="40:41" x14ac:dyDescent="0.25">
      <c r="AN160" s="125"/>
      <c r="AO160" s="126"/>
    </row>
    <row r="161" spans="40:41" x14ac:dyDescent="0.25">
      <c r="AN161" s="125"/>
      <c r="AO161" s="126"/>
    </row>
    <row r="162" spans="40:41" x14ac:dyDescent="0.25">
      <c r="AN162" s="125"/>
      <c r="AO162" s="126"/>
    </row>
    <row r="163" spans="40:41" x14ac:dyDescent="0.25">
      <c r="AN163" s="125"/>
      <c r="AO163" s="126"/>
    </row>
    <row r="164" spans="40:41" x14ac:dyDescent="0.25">
      <c r="AN164" s="125"/>
      <c r="AO164" s="126"/>
    </row>
    <row r="165" spans="40:41" x14ac:dyDescent="0.25">
      <c r="AN165" s="125"/>
      <c r="AO165" s="126"/>
    </row>
    <row r="166" spans="40:41" x14ac:dyDescent="0.25">
      <c r="AN166" s="125"/>
      <c r="AO166" s="126"/>
    </row>
    <row r="167" spans="40:41" x14ac:dyDescent="0.25">
      <c r="AN167" s="125"/>
      <c r="AO167" s="126"/>
    </row>
    <row r="168" spans="40:41" x14ac:dyDescent="0.25">
      <c r="AN168" s="125"/>
      <c r="AO168" s="126"/>
    </row>
    <row r="169" spans="40:41" x14ac:dyDescent="0.25">
      <c r="AN169" s="125"/>
      <c r="AO169" s="126"/>
    </row>
    <row r="170" spans="40:41" x14ac:dyDescent="0.25">
      <c r="AN170" s="125"/>
      <c r="AO170" s="126"/>
    </row>
    <row r="171" spans="40:41" x14ac:dyDescent="0.25">
      <c r="AN171" s="125"/>
      <c r="AO171" s="126"/>
    </row>
    <row r="172" spans="40:41" x14ac:dyDescent="0.25">
      <c r="AN172" s="125"/>
      <c r="AO172" s="126"/>
    </row>
    <row r="173" spans="40:41" x14ac:dyDescent="0.25">
      <c r="AN173" s="125"/>
      <c r="AO173" s="126"/>
    </row>
    <row r="174" spans="40:41" x14ac:dyDescent="0.25">
      <c r="AN174" s="125"/>
      <c r="AO174" s="126"/>
    </row>
    <row r="175" spans="40:41" x14ac:dyDescent="0.25">
      <c r="AN175" s="125"/>
      <c r="AO175" s="126"/>
    </row>
    <row r="176" spans="40:41" x14ac:dyDescent="0.25">
      <c r="AN176" s="125"/>
      <c r="AO176" s="126"/>
    </row>
    <row r="177" spans="40:41" x14ac:dyDescent="0.25">
      <c r="AN177" s="125"/>
      <c r="AO177" s="126"/>
    </row>
    <row r="178" spans="40:41" x14ac:dyDescent="0.25">
      <c r="AN178" s="125"/>
      <c r="AO178" s="126"/>
    </row>
    <row r="179" spans="40:41" x14ac:dyDescent="0.25">
      <c r="AN179" s="125"/>
      <c r="AO179" s="126"/>
    </row>
    <row r="180" spans="40:41" x14ac:dyDescent="0.25">
      <c r="AN180" s="125"/>
      <c r="AO180" s="126"/>
    </row>
    <row r="181" spans="40:41" x14ac:dyDescent="0.25">
      <c r="AN181" s="125"/>
      <c r="AO181" s="126"/>
    </row>
    <row r="182" spans="40:41" x14ac:dyDescent="0.25">
      <c r="AN182" s="125"/>
      <c r="AO182" s="126"/>
    </row>
    <row r="183" spans="40:41" x14ac:dyDescent="0.25">
      <c r="AN183" s="125"/>
      <c r="AO183" s="126"/>
    </row>
    <row r="184" spans="40:41" x14ac:dyDescent="0.25">
      <c r="AN184" s="125"/>
      <c r="AO184" s="126"/>
    </row>
    <row r="185" spans="40:41" x14ac:dyDescent="0.25">
      <c r="AN185" s="125"/>
      <c r="AO185" s="126"/>
    </row>
    <row r="186" spans="40:41" x14ac:dyDescent="0.25">
      <c r="AN186" s="125"/>
      <c r="AO186" s="126"/>
    </row>
  </sheetData>
  <mergeCells count="7">
    <mergeCell ref="AL1:AO1"/>
    <mergeCell ref="C1:G1"/>
    <mergeCell ref="H1:K1"/>
    <mergeCell ref="L1:T1"/>
    <mergeCell ref="U1:V1"/>
    <mergeCell ref="AE1:AK1"/>
    <mergeCell ref="W1:AD1"/>
  </mergeCells>
  <hyperlinks>
    <hyperlink ref="A1" location="Contents!A1" display="CONTENTS"/>
    <hyperlink ref="A2" r:id="rId1"/>
    <hyperlink ref="B4" r:id="rId2"/>
    <hyperlink ref="B5" r:id="rId3"/>
    <hyperlink ref="B8" r:id="rId4"/>
    <hyperlink ref="B9" r:id="rId5"/>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86"/>
  <sheetViews>
    <sheetView workbookViewId="0">
      <pane xSplit="2" ySplit="2" topLeftCell="AJ3" activePane="bottomRight" state="frozen"/>
      <selection pane="topRight" activeCell="C1" sqref="C1"/>
      <selection pane="bottomLeft" activeCell="A3" sqref="A3"/>
      <selection pane="bottomRight"/>
    </sheetView>
  </sheetViews>
  <sheetFormatPr defaultRowHeight="15" x14ac:dyDescent="0.25"/>
  <cols>
    <col min="1" max="1" width="27.28515625" style="2" customWidth="1"/>
    <col min="2" max="2" width="23.85546875" style="2" customWidth="1"/>
    <col min="3" max="3" width="11.85546875" customWidth="1"/>
    <col min="4" max="4" width="10.28515625" customWidth="1"/>
    <col min="5" max="5" width="25" customWidth="1"/>
    <col min="9" max="9" width="12.28515625" customWidth="1"/>
    <col min="10" max="11" width="12.7109375" customWidth="1"/>
    <col min="12" max="12" width="11.5703125" customWidth="1"/>
    <col min="13" max="13" width="13.140625" customWidth="1"/>
    <col min="16" max="16" width="15.5703125" customWidth="1"/>
    <col min="17" max="17" width="11.85546875" customWidth="1"/>
    <col min="19" max="19" width="11.7109375" customWidth="1"/>
    <col min="20" max="20" width="28" style="2" customWidth="1"/>
    <col min="21" max="22" width="12.7109375" customWidth="1"/>
    <col min="23" max="23" width="11.5703125" customWidth="1"/>
    <col min="24" max="24" width="13.140625" customWidth="1"/>
    <col min="27" max="27" width="15.5703125" customWidth="1"/>
    <col min="28" max="28" width="11.85546875" customWidth="1"/>
    <col min="29" max="29" width="9.140625" style="53"/>
    <col min="30" max="30" width="10.85546875" style="126" customWidth="1"/>
    <col min="31" max="31" width="12.42578125" customWidth="1"/>
    <col min="33" max="33" width="11.42578125" customWidth="1"/>
    <col min="34" max="34" width="17" customWidth="1"/>
    <col min="35" max="35" width="11.42578125" customWidth="1"/>
    <col min="36" max="36" width="13.140625" customWidth="1"/>
    <col min="37" max="37" width="14.7109375" customWidth="1"/>
    <col min="38" max="38" width="10.140625" customWidth="1"/>
    <col min="39" max="39" width="8.85546875" style="2" customWidth="1"/>
    <col min="40" max="40" width="10.85546875" style="2" customWidth="1"/>
    <col min="41" max="41" width="10" style="2" customWidth="1"/>
    <col min="42" max="42" width="14" style="102" customWidth="1"/>
    <col min="43" max="43" width="15.7109375" style="2" customWidth="1"/>
    <col min="44" max="44" width="16" customWidth="1"/>
  </cols>
  <sheetData>
    <row r="1" spans="1:43" s="1" customFormat="1" ht="20.25" thickBot="1" x14ac:dyDescent="0.35">
      <c r="A1" s="39" t="s">
        <v>0</v>
      </c>
      <c r="B1" s="67" t="s">
        <v>101</v>
      </c>
      <c r="C1" s="664" t="s">
        <v>2</v>
      </c>
      <c r="D1" s="664"/>
      <c r="E1" s="664"/>
      <c r="F1" s="664"/>
      <c r="G1" s="665"/>
      <c r="H1" s="666" t="s">
        <v>3</v>
      </c>
      <c r="I1" s="664"/>
      <c r="J1" s="664"/>
      <c r="K1" s="665"/>
      <c r="L1" s="662" t="s">
        <v>4</v>
      </c>
      <c r="M1" s="663"/>
      <c r="N1" s="663"/>
      <c r="O1" s="663"/>
      <c r="P1" s="663"/>
      <c r="Q1" s="663"/>
      <c r="R1" s="663"/>
      <c r="S1" s="663"/>
      <c r="T1" s="680"/>
      <c r="U1" s="662" t="s">
        <v>70</v>
      </c>
      <c r="V1" s="665"/>
      <c r="W1" s="662" t="s">
        <v>68</v>
      </c>
      <c r="X1" s="663"/>
      <c r="Y1" s="663"/>
      <c r="Z1" s="663"/>
      <c r="AA1" s="663"/>
      <c r="AB1" s="663"/>
      <c r="AC1" s="663"/>
      <c r="AD1" s="680"/>
      <c r="AE1" s="663" t="s">
        <v>5</v>
      </c>
      <c r="AF1" s="663"/>
      <c r="AG1" s="663"/>
      <c r="AH1" s="663"/>
      <c r="AI1" s="663"/>
      <c r="AJ1" s="663"/>
      <c r="AK1" s="681"/>
      <c r="AL1" s="677" t="s">
        <v>71</v>
      </c>
      <c r="AM1" s="678"/>
      <c r="AN1" s="678"/>
      <c r="AO1" s="679"/>
      <c r="AP1" s="100" t="s">
        <v>103</v>
      </c>
      <c r="AQ1" s="82" t="s">
        <v>94</v>
      </c>
    </row>
    <row r="2" spans="1:43" ht="62.25" customHeight="1" thickTop="1" thickBot="1" x14ac:dyDescent="0.3">
      <c r="A2" s="271" t="s">
        <v>135</v>
      </c>
      <c r="B2" s="92"/>
      <c r="C2" s="93" t="s">
        <v>6</v>
      </c>
      <c r="D2" s="93" t="s">
        <v>7</v>
      </c>
      <c r="E2" s="94" t="s">
        <v>8</v>
      </c>
      <c r="F2" s="95" t="s">
        <v>9</v>
      </c>
      <c r="G2" s="96" t="s">
        <v>10</v>
      </c>
      <c r="H2" s="93" t="s">
        <v>11</v>
      </c>
      <c r="I2" s="93" t="s">
        <v>12</v>
      </c>
      <c r="J2" s="94" t="s">
        <v>60</v>
      </c>
      <c r="K2" s="97" t="s">
        <v>69</v>
      </c>
      <c r="L2" s="93" t="s">
        <v>13</v>
      </c>
      <c r="M2" s="93" t="s">
        <v>14</v>
      </c>
      <c r="N2" s="93" t="s">
        <v>15</v>
      </c>
      <c r="O2" s="94" t="s">
        <v>16</v>
      </c>
      <c r="P2" s="93" t="s">
        <v>17</v>
      </c>
      <c r="Q2" s="93" t="s">
        <v>18</v>
      </c>
      <c r="R2" s="93" t="s">
        <v>19</v>
      </c>
      <c r="S2" s="93" t="s">
        <v>155</v>
      </c>
      <c r="T2" s="98" t="s">
        <v>20</v>
      </c>
      <c r="U2" s="94" t="s">
        <v>60</v>
      </c>
      <c r="V2" s="97" t="s">
        <v>69</v>
      </c>
      <c r="W2" s="93" t="s">
        <v>13</v>
      </c>
      <c r="X2" s="93" t="s">
        <v>14</v>
      </c>
      <c r="Y2" s="93" t="s">
        <v>15</v>
      </c>
      <c r="Z2" s="94" t="s">
        <v>16</v>
      </c>
      <c r="AA2" s="93" t="s">
        <v>17</v>
      </c>
      <c r="AB2" s="93" t="s">
        <v>18</v>
      </c>
      <c r="AC2" s="93" t="s">
        <v>19</v>
      </c>
      <c r="AD2" s="98" t="s">
        <v>155</v>
      </c>
      <c r="AE2" s="88" t="s">
        <v>21</v>
      </c>
      <c r="AF2" s="88" t="s">
        <v>22</v>
      </c>
      <c r="AG2" s="89" t="s">
        <v>23</v>
      </c>
      <c r="AH2" s="88" t="s">
        <v>24</v>
      </c>
      <c r="AI2" s="88" t="s">
        <v>25</v>
      </c>
      <c r="AJ2" s="88" t="s">
        <v>26</v>
      </c>
      <c r="AK2" s="90" t="s">
        <v>27</v>
      </c>
      <c r="AL2" s="114" t="s">
        <v>105</v>
      </c>
      <c r="AM2" s="99" t="s">
        <v>106</v>
      </c>
      <c r="AN2" s="115" t="s">
        <v>107</v>
      </c>
      <c r="AO2" s="91" t="s">
        <v>108</v>
      </c>
      <c r="AP2" s="101" t="s">
        <v>104</v>
      </c>
      <c r="AQ2" s="91" t="s">
        <v>102</v>
      </c>
    </row>
    <row r="3" spans="1:43" ht="15.75" thickTop="1" x14ac:dyDescent="0.25">
      <c r="A3" s="2" t="str">
        <f>IF(K3=SUM(L3:S3), " ","Error")</f>
        <v xml:space="preserve"> </v>
      </c>
      <c r="B3" s="78" t="s">
        <v>28</v>
      </c>
      <c r="C3" s="3">
        <f t="shared" ref="C3:L3" si="0">SUM(C4:C5)</f>
        <v>3780</v>
      </c>
      <c r="D3" s="3">
        <f t="shared" si="0"/>
        <v>1650</v>
      </c>
      <c r="E3" s="3">
        <f t="shared" si="0"/>
        <v>535</v>
      </c>
      <c r="F3" s="3">
        <f t="shared" si="0"/>
        <v>1487</v>
      </c>
      <c r="G3" s="4">
        <f t="shared" si="0"/>
        <v>108</v>
      </c>
      <c r="H3" s="3">
        <f t="shared" si="0"/>
        <v>20</v>
      </c>
      <c r="I3" s="3">
        <f t="shared" si="0"/>
        <v>61</v>
      </c>
      <c r="J3" s="3">
        <f t="shared" si="0"/>
        <v>37</v>
      </c>
      <c r="K3" s="4">
        <f t="shared" si="0"/>
        <v>24</v>
      </c>
      <c r="L3" s="3">
        <f t="shared" si="0"/>
        <v>2</v>
      </c>
      <c r="M3" s="3">
        <f t="shared" ref="M3:S3" si="1">SUM(M4:M5)</f>
        <v>4</v>
      </c>
      <c r="N3" s="3">
        <f t="shared" si="1"/>
        <v>4</v>
      </c>
      <c r="O3" s="3">
        <f t="shared" si="1"/>
        <v>5</v>
      </c>
      <c r="P3" s="3">
        <f t="shared" si="1"/>
        <v>5</v>
      </c>
      <c r="Q3" s="3">
        <f t="shared" si="1"/>
        <v>4</v>
      </c>
      <c r="R3" s="3">
        <f t="shared" si="1"/>
        <v>0</v>
      </c>
      <c r="S3" s="3">
        <f t="shared" si="1"/>
        <v>0</v>
      </c>
      <c r="T3" s="4"/>
      <c r="U3" s="43">
        <f>IF(I3=0,"NA",J3/I3)</f>
        <v>0.60655737704918034</v>
      </c>
      <c r="V3" s="45">
        <f>IF(I3=0,"NA",K3/I3)</f>
        <v>0.39344262295081966</v>
      </c>
      <c r="W3" s="43">
        <f>+IF(L3=0,"NA",L3/I3)</f>
        <v>3.2786885245901641E-2</v>
      </c>
      <c r="X3" s="43">
        <f>+IF(I3=0,"NA",M3/I3)</f>
        <v>6.5573770491803282E-2</v>
      </c>
      <c r="Y3" s="43">
        <f>+IF(I3=0,"NA",N3/I3)</f>
        <v>6.5573770491803282E-2</v>
      </c>
      <c r="Z3" s="43">
        <f>+IF(I3=0,"NA",O3/I3)</f>
        <v>8.1967213114754092E-2</v>
      </c>
      <c r="AA3" s="43">
        <f>+IF(I3=0,"NA",P3/I3)</f>
        <v>8.1967213114754092E-2</v>
      </c>
      <c r="AB3" s="43">
        <f>+IF(I3=0,"NA",Q3/I3)</f>
        <v>6.5573770491803282E-2</v>
      </c>
      <c r="AC3" s="297">
        <f>+IF(I3=0,"NA",R3/I3)</f>
        <v>0</v>
      </c>
      <c r="AD3" s="45">
        <f>+IF(I3=0,"NA",S3/I3)</f>
        <v>0</v>
      </c>
      <c r="AE3" s="146"/>
      <c r="AF3" s="85">
        <f>IF(C3=0,"NA",(H3/C3)*100000)</f>
        <v>529.10052910052912</v>
      </c>
      <c r="AG3" s="167"/>
      <c r="AH3" s="85">
        <f>IF(C3=0,"NA",(I3/C3)*100000)</f>
        <v>1613.7566137566139</v>
      </c>
      <c r="AI3" s="167"/>
      <c r="AJ3" s="85">
        <f>IF(C3=0,"NA",(J3/C3)*100000)</f>
        <v>978.83597883597884</v>
      </c>
      <c r="AK3" s="166"/>
      <c r="AL3" s="119">
        <f>AM3*7</f>
        <v>1.1698630136986301</v>
      </c>
      <c r="AM3" s="120">
        <f>I3/365</f>
        <v>0.16712328767123288</v>
      </c>
      <c r="AN3" s="119">
        <f>AO3*7</f>
        <v>0.70958904109589038</v>
      </c>
      <c r="AO3" s="120">
        <f>J3/365</f>
        <v>0.10136986301369863</v>
      </c>
      <c r="AP3" s="447">
        <f>'Vital Stats'!Q41</f>
        <v>761.07034252473352</v>
      </c>
      <c r="AQ3" s="163"/>
    </row>
    <row r="4" spans="1:43" x14ac:dyDescent="0.25">
      <c r="B4" s="145" t="s">
        <v>29</v>
      </c>
      <c r="C4" s="7">
        <f>SUM(D4:G4)</f>
        <v>1643</v>
      </c>
      <c r="D4" s="8">
        <f>262+275+230</f>
        <v>767</v>
      </c>
      <c r="E4" s="8">
        <v>292</v>
      </c>
      <c r="F4" s="8">
        <v>584</v>
      </c>
      <c r="G4" s="9" t="s">
        <v>123</v>
      </c>
      <c r="H4" s="7">
        <v>6</v>
      </c>
      <c r="I4" s="8">
        <v>19</v>
      </c>
      <c r="J4" s="8">
        <v>15</v>
      </c>
      <c r="K4" s="9">
        <v>4</v>
      </c>
      <c r="L4" s="7">
        <v>0</v>
      </c>
      <c r="M4" s="8">
        <v>3</v>
      </c>
      <c r="N4" s="8">
        <v>0</v>
      </c>
      <c r="O4" s="8">
        <v>1</v>
      </c>
      <c r="P4" s="8">
        <v>0</v>
      </c>
      <c r="Q4" s="8">
        <v>0</v>
      </c>
      <c r="R4" s="8">
        <v>0</v>
      </c>
      <c r="S4" s="205">
        <v>0</v>
      </c>
      <c r="T4" s="9"/>
      <c r="U4" s="40">
        <f>IF(I4=0,"NA",J4/I4)</f>
        <v>0.78947368421052633</v>
      </c>
      <c r="V4" s="41">
        <f>IF(I4=0,"NA",K4/I4)</f>
        <v>0.21052631578947367</v>
      </c>
      <c r="W4" s="42">
        <f>IF(I4=0,"NA",L4/I4)</f>
        <v>0</v>
      </c>
      <c r="X4" s="42">
        <f>IF(I4=0,"NA",M4/I4)</f>
        <v>0.15789473684210525</v>
      </c>
      <c r="Y4" s="42">
        <f>IF(I4=0,"NA",N4/I4)</f>
        <v>0</v>
      </c>
      <c r="Z4" s="42">
        <f>IF(I4=0,"NA",O4/I4)</f>
        <v>5.2631578947368418E-2</v>
      </c>
      <c r="AA4" s="42">
        <f>IF(I4=0,"NA",P4/I4)</f>
        <v>0</v>
      </c>
      <c r="AB4" s="42">
        <f>IF(I4=0,"NA",Q4/I4)</f>
        <v>0</v>
      </c>
      <c r="AC4" s="298">
        <f>IF(I4=0,"NA",R4/I4)</f>
        <v>0</v>
      </c>
      <c r="AD4" s="44">
        <f>IF(I4=0,"NA",S4/I4)</f>
        <v>0</v>
      </c>
      <c r="AE4" s="147"/>
      <c r="AF4" s="8">
        <f>IF(C4=0,"NA",(H4/C4)*100000)</f>
        <v>365.18563603164944</v>
      </c>
      <c r="AG4" s="149"/>
      <c r="AH4" s="8">
        <f>IF(C4=0,"NA",(I4/C4)*100000)</f>
        <v>1156.4211807668898</v>
      </c>
      <c r="AI4" s="149"/>
      <c r="AJ4" s="8">
        <f>IF(C4=0,"NA",(J4/C4)*100000)</f>
        <v>912.96409007912359</v>
      </c>
      <c r="AK4" s="151"/>
      <c r="AL4" s="116">
        <f>AM4*7</f>
        <v>0.72677595628415304</v>
      </c>
      <c r="AM4" s="117">
        <f>I4/_xlfn.DAYS("10 June 2016","10 December 2015")</f>
        <v>0.10382513661202186</v>
      </c>
      <c r="AN4" s="116">
        <f>AO4*7</f>
        <v>0.57377049180327866</v>
      </c>
      <c r="AO4" s="117">
        <f>J4/_xlfn.DAYS("10 June 2016","10 December 2015")</f>
        <v>8.1967213114754092E-2</v>
      </c>
      <c r="AP4" s="448"/>
      <c r="AQ4" s="164"/>
    </row>
    <row r="5" spans="1:43" x14ac:dyDescent="0.25">
      <c r="B5" s="145" t="s">
        <v>30</v>
      </c>
      <c r="C5" s="7">
        <f>SUM(D5:G5)</f>
        <v>2137</v>
      </c>
      <c r="D5" s="8">
        <f>269+196+418</f>
        <v>883</v>
      </c>
      <c r="E5" s="8">
        <v>243</v>
      </c>
      <c r="F5" s="8">
        <v>903</v>
      </c>
      <c r="G5" s="9">
        <v>108</v>
      </c>
      <c r="H5" s="7">
        <v>14</v>
      </c>
      <c r="I5" s="8">
        <v>42</v>
      </c>
      <c r="J5" s="8">
        <v>22</v>
      </c>
      <c r="K5" s="9">
        <v>20</v>
      </c>
      <c r="L5" s="7">
        <v>2</v>
      </c>
      <c r="M5" s="8">
        <v>1</v>
      </c>
      <c r="N5" s="8">
        <v>4</v>
      </c>
      <c r="O5" s="8">
        <v>4</v>
      </c>
      <c r="P5" s="8">
        <v>5</v>
      </c>
      <c r="Q5" s="8">
        <v>4</v>
      </c>
      <c r="R5" s="8">
        <v>0</v>
      </c>
      <c r="S5" s="205">
        <v>0</v>
      </c>
      <c r="T5" s="9"/>
      <c r="U5" s="40">
        <f>IF(I5=0,"NA",J5/I5)</f>
        <v>0.52380952380952384</v>
      </c>
      <c r="V5" s="41">
        <f>IF(I5=0,"NA",K5/I5)</f>
        <v>0.47619047619047616</v>
      </c>
      <c r="W5" s="42">
        <f>IF(I5=0,"NA",L5/I5)</f>
        <v>4.7619047619047616E-2</v>
      </c>
      <c r="X5" s="42">
        <f>IF(I5=0,"NA",M5/I5)</f>
        <v>2.3809523809523808E-2</v>
      </c>
      <c r="Y5" s="42">
        <f>IF(I5=0,"NA",N5/I5)</f>
        <v>9.5238095238095233E-2</v>
      </c>
      <c r="Z5" s="42">
        <f>IF(I5=0,"NA",O5/I5)</f>
        <v>9.5238095238095233E-2</v>
      </c>
      <c r="AA5" s="42">
        <f>IF(I5=0,"NA",P5/I5)</f>
        <v>0.11904761904761904</v>
      </c>
      <c r="AB5" s="42">
        <f>IF(I5=0,"NA",Q5/I5)</f>
        <v>9.5238095238095233E-2</v>
      </c>
      <c r="AC5" s="298">
        <f>IF(I5=0,"NA",R5/I5)</f>
        <v>0</v>
      </c>
      <c r="AD5" s="44">
        <f>IF(I5=0,"NA",S5/I5)</f>
        <v>0</v>
      </c>
      <c r="AE5" s="147"/>
      <c r="AF5" s="8">
        <f>IF(C5=0,"NA",(H5/C5)*100000)</f>
        <v>655.12400561534866</v>
      </c>
      <c r="AG5" s="149"/>
      <c r="AH5" s="8">
        <f>IF(C5=0,"NA",(I5/C5)*100000)</f>
        <v>1965.3720168460457</v>
      </c>
      <c r="AI5" s="149"/>
      <c r="AJ5" s="8">
        <f>IF(C5=0,"NA",(J5/C5)*100000)</f>
        <v>1029.4805802526907</v>
      </c>
      <c r="AK5" s="151"/>
      <c r="AL5" s="116">
        <f>AM5*7</f>
        <v>1.6065573770491803</v>
      </c>
      <c r="AM5" s="117">
        <f>I5/_xlfn.DAYS("10 December 2016","10 June 2016")</f>
        <v>0.22950819672131148</v>
      </c>
      <c r="AN5" s="116">
        <f>AO5*7</f>
        <v>0.84153005464480868</v>
      </c>
      <c r="AO5" s="117">
        <f>J5/_xlfn.DAYS("10 December 2016","10 June 2016")</f>
        <v>0.12021857923497267</v>
      </c>
      <c r="AP5" s="448"/>
      <c r="AQ5" s="164"/>
    </row>
    <row r="6" spans="1:43" x14ac:dyDescent="0.25">
      <c r="B6" s="79"/>
      <c r="C6" s="7"/>
      <c r="D6" s="8"/>
      <c r="E6" s="8"/>
      <c r="F6" s="8"/>
      <c r="G6" s="9"/>
      <c r="H6" s="7"/>
      <c r="I6" s="8"/>
      <c r="J6" s="8"/>
      <c r="K6" s="9"/>
      <c r="L6" s="7"/>
      <c r="M6" s="8"/>
      <c r="N6" s="8"/>
      <c r="O6" s="8"/>
      <c r="P6" s="8"/>
      <c r="Q6" s="8"/>
      <c r="R6" s="8"/>
      <c r="S6" s="205"/>
      <c r="T6" s="9"/>
      <c r="U6" s="40"/>
      <c r="V6" s="41"/>
      <c r="W6" s="7"/>
      <c r="X6" s="8"/>
      <c r="Y6" s="8"/>
      <c r="Z6" s="8"/>
      <c r="AA6" s="8"/>
      <c r="AB6" s="8"/>
      <c r="AC6" s="205"/>
      <c r="AD6" s="9"/>
      <c r="AE6" s="7"/>
      <c r="AF6" s="8"/>
      <c r="AG6" s="8"/>
      <c r="AH6" s="8"/>
      <c r="AI6" s="8"/>
      <c r="AJ6" s="8"/>
      <c r="AK6" s="10"/>
      <c r="AL6" s="116"/>
      <c r="AM6" s="117"/>
      <c r="AN6" s="116"/>
      <c r="AO6" s="117"/>
      <c r="AP6" s="448"/>
      <c r="AQ6" s="107"/>
    </row>
    <row r="7" spans="1:43" x14ac:dyDescent="0.25">
      <c r="A7" s="2" t="str">
        <f>IF(K7=SUM(L7:S7), " ","Error")</f>
        <v xml:space="preserve"> </v>
      </c>
      <c r="B7" s="80" t="s">
        <v>31</v>
      </c>
      <c r="C7" s="3">
        <f t="shared" ref="C7:L7" si="2">SUM(C8:C9)</f>
        <v>3985</v>
      </c>
      <c r="D7" s="3">
        <f t="shared" si="2"/>
        <v>2102</v>
      </c>
      <c r="E7" s="3">
        <f t="shared" si="2"/>
        <v>560</v>
      </c>
      <c r="F7" s="3">
        <f t="shared" si="2"/>
        <v>1295</v>
      </c>
      <c r="G7" s="4">
        <f t="shared" si="2"/>
        <v>28</v>
      </c>
      <c r="H7" s="3">
        <f t="shared" si="2"/>
        <v>49</v>
      </c>
      <c r="I7" s="3">
        <f t="shared" si="2"/>
        <v>68</v>
      </c>
      <c r="J7" s="3">
        <f t="shared" si="2"/>
        <v>44</v>
      </c>
      <c r="K7" s="4">
        <f t="shared" si="2"/>
        <v>26</v>
      </c>
      <c r="L7" s="3">
        <f t="shared" si="2"/>
        <v>2</v>
      </c>
      <c r="M7" s="3">
        <f t="shared" ref="M7:S7" si="3">SUM(M8:M9)</f>
        <v>5</v>
      </c>
      <c r="N7" s="3">
        <f t="shared" si="3"/>
        <v>10</v>
      </c>
      <c r="O7" s="3">
        <f t="shared" si="3"/>
        <v>6</v>
      </c>
      <c r="P7" s="3">
        <f t="shared" si="3"/>
        <v>0</v>
      </c>
      <c r="Q7" s="3">
        <f t="shared" si="3"/>
        <v>2</v>
      </c>
      <c r="R7" s="3">
        <f t="shared" si="3"/>
        <v>1</v>
      </c>
      <c r="S7" s="3">
        <f t="shared" si="3"/>
        <v>0</v>
      </c>
      <c r="T7" s="11"/>
      <c r="U7" s="43">
        <f>IF(I7=0,"NA",J7/I7)</f>
        <v>0.6470588235294118</v>
      </c>
      <c r="V7" s="46">
        <f>IF(I7=0,"NA",K7/I7)</f>
        <v>0.38235294117647056</v>
      </c>
      <c r="W7" s="43">
        <f>+IF(L7=0,"NA",L7/I7)</f>
        <v>2.9411764705882353E-2</v>
      </c>
      <c r="X7" s="43">
        <f>+IF(I7=0,"NA",M7/I7)</f>
        <v>7.3529411764705885E-2</v>
      </c>
      <c r="Y7" s="43">
        <f>+IF(I7=0,"NA",N7/I7)</f>
        <v>0.14705882352941177</v>
      </c>
      <c r="Z7" s="43">
        <f>+IF(I7=0,"NA",O7/I7)</f>
        <v>8.8235294117647065E-2</v>
      </c>
      <c r="AA7" s="43">
        <f>+IF(I7=0,"NA",P7/I7)</f>
        <v>0</v>
      </c>
      <c r="AB7" s="43">
        <f>+IF(I7=0,"NA",Q7/I7)</f>
        <v>2.9411764705882353E-2</v>
      </c>
      <c r="AC7" s="297">
        <f>+IF(I7=0,"NA",R7/I7)</f>
        <v>1.4705882352941176E-2</v>
      </c>
      <c r="AD7" s="45">
        <f>+IF(I7=0,"NA",S7/I7)</f>
        <v>0</v>
      </c>
      <c r="AE7" s="146"/>
      <c r="AF7" s="5">
        <f>IF(C7=0,"NA",(H7/C7)*100000)</f>
        <v>1229.6110414052698</v>
      </c>
      <c r="AG7" s="148"/>
      <c r="AH7" s="5">
        <f>IF(C7=0,"NA",(I7/C7)*100000)</f>
        <v>1706.3989962358846</v>
      </c>
      <c r="AI7" s="148"/>
      <c r="AJ7" s="5">
        <f>IF(C7=0,"NA",(J7/C7)*100000)</f>
        <v>1104.1405269761606</v>
      </c>
      <c r="AK7" s="150"/>
      <c r="AL7" s="121">
        <f>AM7*7</f>
        <v>1.3041095890410959</v>
      </c>
      <c r="AM7" s="118">
        <f>I7/_xlfn.DAYS("10 December 2017","10 December 2016")</f>
        <v>0.18630136986301371</v>
      </c>
      <c r="AN7" s="122">
        <f>AO7*7</f>
        <v>0.84383561643835625</v>
      </c>
      <c r="AO7" s="118">
        <f>J7/_xlfn.DAYS("10 December 2017","10 December 2016")</f>
        <v>0.12054794520547946</v>
      </c>
      <c r="AP7" s="449">
        <f>'Vital Stats'!Q41</f>
        <v>761.07034252473352</v>
      </c>
      <c r="AQ7" s="165"/>
    </row>
    <row r="8" spans="1:43" x14ac:dyDescent="0.25">
      <c r="B8" s="144" t="s">
        <v>32</v>
      </c>
      <c r="C8" s="7">
        <f>SUM(D8:G8)</f>
        <v>1778</v>
      </c>
      <c r="D8" s="8">
        <f>283+236+358</f>
        <v>877</v>
      </c>
      <c r="E8" s="8">
        <v>300</v>
      </c>
      <c r="F8" s="8">
        <v>592</v>
      </c>
      <c r="G8" s="9">
        <v>9</v>
      </c>
      <c r="H8" s="7">
        <v>24</v>
      </c>
      <c r="I8" s="8">
        <v>27</v>
      </c>
      <c r="J8" s="8">
        <v>17</v>
      </c>
      <c r="K8" s="9">
        <v>10</v>
      </c>
      <c r="L8" s="7">
        <v>0</v>
      </c>
      <c r="M8" s="8">
        <v>2</v>
      </c>
      <c r="N8" s="8">
        <v>6</v>
      </c>
      <c r="O8" s="8">
        <v>2</v>
      </c>
      <c r="P8" s="8">
        <v>0</v>
      </c>
      <c r="Q8" s="8">
        <v>0</v>
      </c>
      <c r="R8" s="8">
        <v>0</v>
      </c>
      <c r="S8" s="205">
        <v>0</v>
      </c>
      <c r="T8" s="9"/>
      <c r="U8" s="40">
        <f>IF(I8=0,"NA",J8/I8)</f>
        <v>0.62962962962962965</v>
      </c>
      <c r="V8" s="41">
        <f>IF(I8=0,"NA",K8/I8)</f>
        <v>0.37037037037037035</v>
      </c>
      <c r="W8" s="42">
        <f>IF(I8=0,"NA",L8/I8)</f>
        <v>0</v>
      </c>
      <c r="X8" s="42">
        <f>IF(I8=0,"NA",M8/I8)</f>
        <v>7.407407407407407E-2</v>
      </c>
      <c r="Y8" s="42">
        <f>IF(I8=0,"NA",N8/I8)</f>
        <v>0.22222222222222221</v>
      </c>
      <c r="Z8" s="42">
        <f>IF(I8=0,"NA",O8/I8)</f>
        <v>7.407407407407407E-2</v>
      </c>
      <c r="AA8" s="42">
        <f>IF(I8=0,"NA",P8/I8)</f>
        <v>0</v>
      </c>
      <c r="AB8" s="42">
        <f>IF(I8=0,"NA",Q8/I8)</f>
        <v>0</v>
      </c>
      <c r="AC8" s="298">
        <f>IF(I8=0,"NA",R8/I8)</f>
        <v>0</v>
      </c>
      <c r="AD8" s="44">
        <f>IF(I8=0,"NA",S8/I8)</f>
        <v>0</v>
      </c>
      <c r="AE8" s="147"/>
      <c r="AF8" s="8">
        <f>IF(C8=0,"NA",(H8/C8)*100000)</f>
        <v>1349.8312710911136</v>
      </c>
      <c r="AG8" s="149"/>
      <c r="AH8" s="8">
        <f>IF(C8=0,"NA",(I8/C8)*100000)</f>
        <v>1518.5601799775027</v>
      </c>
      <c r="AI8" s="149"/>
      <c r="AJ8" s="8">
        <f>IF(C8=0,"NA",(J8/C8)*100000)</f>
        <v>956.13048368953878</v>
      </c>
      <c r="AK8" s="151"/>
      <c r="AL8" s="116">
        <f>AM8*7</f>
        <v>1.0384615384615385</v>
      </c>
      <c r="AM8" s="117">
        <f>I8/_xlfn.DAYS("10 June 2017","10 December 2016")</f>
        <v>0.14835164835164835</v>
      </c>
      <c r="AN8" s="116">
        <f>AO8*7</f>
        <v>0.65384615384615385</v>
      </c>
      <c r="AO8" s="117">
        <f>J8/_xlfn.DAYS("10 June 2017","10 December 2016")</f>
        <v>9.3406593406593408E-2</v>
      </c>
      <c r="AP8" s="448"/>
      <c r="AQ8" s="164"/>
    </row>
    <row r="9" spans="1:43" x14ac:dyDescent="0.25">
      <c r="B9" s="144" t="s">
        <v>33</v>
      </c>
      <c r="C9" s="7">
        <f>SUM(D9:G9)</f>
        <v>2207</v>
      </c>
      <c r="D9" s="8">
        <v>1225</v>
      </c>
      <c r="E9" s="8">
        <v>260</v>
      </c>
      <c r="F9" s="8">
        <v>703</v>
      </c>
      <c r="G9" s="9">
        <v>19</v>
      </c>
      <c r="H9" s="7">
        <v>25</v>
      </c>
      <c r="I9" s="8">
        <v>41</v>
      </c>
      <c r="J9" s="8">
        <v>27</v>
      </c>
      <c r="K9" s="9">
        <v>16</v>
      </c>
      <c r="L9" s="7">
        <v>2</v>
      </c>
      <c r="M9" s="8">
        <v>3</v>
      </c>
      <c r="N9" s="8">
        <v>4</v>
      </c>
      <c r="O9" s="8">
        <v>4</v>
      </c>
      <c r="P9" s="8">
        <v>0</v>
      </c>
      <c r="Q9" s="8">
        <v>2</v>
      </c>
      <c r="R9" s="8">
        <v>1</v>
      </c>
      <c r="S9" s="205">
        <v>0</v>
      </c>
      <c r="T9" s="9" t="s">
        <v>349</v>
      </c>
      <c r="U9" s="40">
        <f>IF(I9=0,"NA",J9/I9)</f>
        <v>0.65853658536585369</v>
      </c>
      <c r="V9" s="41">
        <f>IF(I9=0,"NA",K9/I9)</f>
        <v>0.3902439024390244</v>
      </c>
      <c r="W9" s="42">
        <f>IF(I9=0,"NA",L9/I9)</f>
        <v>4.878048780487805E-2</v>
      </c>
      <c r="X9" s="42">
        <f>IF(I9=0,"NA",M9/I9)</f>
        <v>7.3170731707317069E-2</v>
      </c>
      <c r="Y9" s="42">
        <f>IF(I9=0,"NA",N9/I9)</f>
        <v>9.7560975609756101E-2</v>
      </c>
      <c r="Z9" s="42">
        <f>IF(I9=0,"NA",O9/I9)</f>
        <v>9.7560975609756101E-2</v>
      </c>
      <c r="AA9" s="42">
        <f>IF(I9=0,"NA",P9/I9)</f>
        <v>0</v>
      </c>
      <c r="AB9" s="42">
        <f>IF(I9=0,"NA",Q9/I9)</f>
        <v>4.878048780487805E-2</v>
      </c>
      <c r="AC9" s="298">
        <f>IF(I9=0,"NA",R9/I9)</f>
        <v>2.4390243902439025E-2</v>
      </c>
      <c r="AD9" s="44">
        <f>IF(I9=0,"NA",S9/I9)</f>
        <v>0</v>
      </c>
      <c r="AE9" s="147"/>
      <c r="AF9" s="8">
        <f>IF(C9=0,"NA",(H9/C9)*100000)</f>
        <v>1132.759401903036</v>
      </c>
      <c r="AG9" s="149"/>
      <c r="AH9" s="8">
        <f>IF(C9=0,"NA",(I9/C9)*100000)</f>
        <v>1857.7254191209786</v>
      </c>
      <c r="AI9" s="149"/>
      <c r="AJ9" s="8">
        <f>IF(C9=0,"NA",(J9/C9)*100000)</f>
        <v>1223.3801540552788</v>
      </c>
      <c r="AK9" s="151"/>
      <c r="AL9" s="116">
        <f>AM9*7</f>
        <v>1.5683060109289617</v>
      </c>
      <c r="AM9" s="117">
        <f>I9/_xlfn.DAYS("10 December 2017","10 June 2017")</f>
        <v>0.22404371584699453</v>
      </c>
      <c r="AN9" s="116">
        <f>AO9*7</f>
        <v>1.0327868852459017</v>
      </c>
      <c r="AO9" s="117">
        <f>J9/_xlfn.DAYS("10 December 2017","10 June 2017")</f>
        <v>0.14754098360655737</v>
      </c>
      <c r="AP9" s="448"/>
      <c r="AQ9" s="164"/>
    </row>
    <row r="10" spans="1:43" x14ac:dyDescent="0.25">
      <c r="C10" s="7"/>
      <c r="D10" s="8"/>
      <c r="E10" s="8"/>
      <c r="F10" s="8"/>
      <c r="G10" s="9"/>
      <c r="H10" s="7"/>
      <c r="I10" s="8"/>
      <c r="J10" s="8"/>
      <c r="K10" s="9"/>
      <c r="L10" s="7"/>
      <c r="M10" s="8"/>
      <c r="N10" s="8"/>
      <c r="O10" s="8"/>
      <c r="P10" s="8"/>
      <c r="Q10" s="8"/>
      <c r="R10" s="8"/>
      <c r="S10" s="205"/>
      <c r="T10" s="9"/>
      <c r="U10" s="8"/>
      <c r="V10" s="9"/>
      <c r="W10" s="7"/>
      <c r="X10" s="8"/>
      <c r="Y10" s="8"/>
      <c r="Z10" s="8"/>
      <c r="AA10" s="8"/>
      <c r="AB10" s="8"/>
      <c r="AC10" s="205"/>
      <c r="AD10" s="9"/>
      <c r="AE10" s="7"/>
      <c r="AF10" s="8"/>
      <c r="AG10" s="8"/>
      <c r="AH10" s="8"/>
      <c r="AI10" s="8"/>
      <c r="AJ10" s="8"/>
      <c r="AK10" s="10"/>
      <c r="AL10" s="113"/>
      <c r="AM10" s="14"/>
      <c r="AN10" s="113"/>
      <c r="AO10" s="14"/>
      <c r="AP10" s="105"/>
      <c r="AQ10" s="109"/>
    </row>
    <row r="11" spans="1:43" x14ac:dyDescent="0.25">
      <c r="C11" s="7"/>
      <c r="D11" s="8"/>
      <c r="E11" s="8"/>
      <c r="F11" s="8"/>
      <c r="G11" s="9"/>
      <c r="H11" s="7"/>
      <c r="I11" s="8"/>
      <c r="J11" s="8"/>
      <c r="K11" s="9"/>
      <c r="L11" s="7"/>
      <c r="M11" s="8"/>
      <c r="N11" s="8"/>
      <c r="O11" s="8"/>
      <c r="P11" s="8"/>
      <c r="Q11" s="8"/>
      <c r="R11" s="8"/>
      <c r="S11" s="205"/>
      <c r="T11" s="9"/>
      <c r="U11" s="8"/>
      <c r="V11" s="9"/>
      <c r="W11" s="7"/>
      <c r="X11" s="8"/>
      <c r="Y11" s="8"/>
      <c r="Z11" s="8"/>
      <c r="AA11" s="8"/>
      <c r="AB11" s="8"/>
      <c r="AC11" s="205"/>
      <c r="AD11" s="9"/>
      <c r="AE11" s="7"/>
      <c r="AF11" s="8"/>
      <c r="AG11" s="8"/>
      <c r="AH11" s="8"/>
      <c r="AI11" s="8"/>
      <c r="AJ11" s="8"/>
      <c r="AK11" s="10"/>
      <c r="AL11" s="113"/>
      <c r="AM11" s="14"/>
      <c r="AN11" s="113"/>
      <c r="AO11" s="14"/>
      <c r="AP11" s="105"/>
      <c r="AQ11" s="109"/>
    </row>
    <row r="12" spans="1:43" x14ac:dyDescent="0.25">
      <c r="C12" s="7"/>
      <c r="D12" s="8"/>
      <c r="E12" s="8"/>
      <c r="F12" s="8"/>
      <c r="G12" s="9"/>
      <c r="H12" s="7"/>
      <c r="I12" s="8"/>
      <c r="J12" s="8"/>
      <c r="K12" s="9"/>
      <c r="L12" s="7"/>
      <c r="M12" s="8"/>
      <c r="N12" s="8"/>
      <c r="O12" s="8"/>
      <c r="P12" s="8"/>
      <c r="Q12" s="8"/>
      <c r="R12" s="8"/>
      <c r="S12" s="205"/>
      <c r="T12" s="9"/>
      <c r="U12" s="8"/>
      <c r="V12" s="9"/>
      <c r="W12" s="7"/>
      <c r="X12" s="8"/>
      <c r="Y12" s="8"/>
      <c r="Z12" s="8"/>
      <c r="AA12" s="8"/>
      <c r="AB12" s="8"/>
      <c r="AC12" s="205"/>
      <c r="AD12" s="9"/>
      <c r="AE12" s="7"/>
      <c r="AF12" s="8"/>
      <c r="AG12" s="8"/>
      <c r="AH12" s="8"/>
      <c r="AI12" s="8"/>
      <c r="AJ12" s="8"/>
      <c r="AK12" s="10"/>
      <c r="AL12" s="113"/>
      <c r="AM12" s="14"/>
      <c r="AN12" s="113"/>
      <c r="AO12" s="14"/>
      <c r="AP12" s="105"/>
      <c r="AQ12" s="109"/>
    </row>
    <row r="13" spans="1:43" x14ac:dyDescent="0.25">
      <c r="C13" s="7"/>
      <c r="D13" s="8"/>
      <c r="E13" s="8"/>
      <c r="F13" s="8"/>
      <c r="G13" s="9"/>
      <c r="H13" s="7"/>
      <c r="I13" s="8"/>
      <c r="J13" s="8"/>
      <c r="K13" s="9"/>
      <c r="L13" s="7"/>
      <c r="M13" s="8"/>
      <c r="N13" s="8"/>
      <c r="O13" s="8"/>
      <c r="P13" s="8"/>
      <c r="Q13" s="8"/>
      <c r="R13" s="8"/>
      <c r="S13" s="205"/>
      <c r="T13" s="9"/>
      <c r="U13" s="8"/>
      <c r="V13" s="9"/>
      <c r="W13" s="7"/>
      <c r="X13" s="8"/>
      <c r="Y13" s="8"/>
      <c r="Z13" s="8"/>
      <c r="AA13" s="8"/>
      <c r="AB13" s="8"/>
      <c r="AC13" s="205"/>
      <c r="AD13" s="9"/>
      <c r="AE13" s="7"/>
      <c r="AF13" s="8"/>
      <c r="AG13" s="8"/>
      <c r="AH13" s="8"/>
      <c r="AI13" s="8"/>
      <c r="AJ13" s="8"/>
      <c r="AK13" s="10"/>
      <c r="AL13" s="113"/>
      <c r="AM13" s="14"/>
      <c r="AN13" s="113"/>
      <c r="AO13" s="14"/>
      <c r="AP13" s="105"/>
      <c r="AQ13" s="109"/>
    </row>
    <row r="14" spans="1:43" x14ac:dyDescent="0.25">
      <c r="C14" s="7"/>
      <c r="D14" s="8"/>
      <c r="E14" s="8"/>
      <c r="F14" s="8"/>
      <c r="G14" s="9"/>
      <c r="H14" s="7"/>
      <c r="I14" s="8"/>
      <c r="J14" s="8"/>
      <c r="K14" s="9"/>
      <c r="L14" s="7"/>
      <c r="M14" s="8"/>
      <c r="N14" s="8"/>
      <c r="O14" s="8"/>
      <c r="P14" s="8"/>
      <c r="Q14" s="8"/>
      <c r="R14" s="8"/>
      <c r="S14" s="205"/>
      <c r="T14" s="9"/>
      <c r="U14" s="8"/>
      <c r="V14" s="9"/>
      <c r="W14" s="7"/>
      <c r="X14" s="8"/>
      <c r="Y14" s="8"/>
      <c r="Z14" s="8"/>
      <c r="AA14" s="8"/>
      <c r="AB14" s="8"/>
      <c r="AC14" s="205"/>
      <c r="AD14" s="9"/>
      <c r="AE14" s="7"/>
      <c r="AF14" s="8"/>
      <c r="AG14" s="8"/>
      <c r="AH14" s="8"/>
      <c r="AI14" s="8"/>
      <c r="AJ14" s="8"/>
      <c r="AK14" s="10"/>
      <c r="AL14" s="113"/>
      <c r="AM14" s="14"/>
      <c r="AN14" s="113"/>
      <c r="AO14" s="14"/>
      <c r="AP14" s="105"/>
      <c r="AQ14" s="109"/>
    </row>
    <row r="15" spans="1:43" x14ac:dyDescent="0.25">
      <c r="C15" s="7"/>
      <c r="D15" s="8"/>
      <c r="E15" s="8"/>
      <c r="F15" s="8"/>
      <c r="G15" s="9"/>
      <c r="H15" s="7"/>
      <c r="I15" s="8"/>
      <c r="J15" s="8"/>
      <c r="K15" s="9"/>
      <c r="L15" s="7"/>
      <c r="M15" s="8"/>
      <c r="N15" s="8"/>
      <c r="O15" s="8"/>
      <c r="P15" s="8"/>
      <c r="Q15" s="8"/>
      <c r="R15" s="8"/>
      <c r="S15" s="205"/>
      <c r="T15" s="9"/>
      <c r="U15" s="8"/>
      <c r="V15" s="9"/>
      <c r="W15" s="7"/>
      <c r="X15" s="8"/>
      <c r="Y15" s="8"/>
      <c r="Z15" s="8"/>
      <c r="AA15" s="8"/>
      <c r="AB15" s="8"/>
      <c r="AC15" s="205"/>
      <c r="AD15" s="9"/>
      <c r="AE15" s="7"/>
      <c r="AF15" s="8"/>
      <c r="AG15" s="8"/>
      <c r="AH15" s="8"/>
      <c r="AI15" s="8"/>
      <c r="AJ15" s="8"/>
      <c r="AK15" s="10"/>
      <c r="AL15" s="113"/>
      <c r="AM15" s="14"/>
      <c r="AN15" s="113"/>
      <c r="AO15" s="14"/>
      <c r="AP15" s="105"/>
      <c r="AQ15" s="109"/>
    </row>
    <row r="16" spans="1:43" x14ac:dyDescent="0.25">
      <c r="C16" s="7"/>
      <c r="D16" s="8"/>
      <c r="E16" s="8"/>
      <c r="F16" s="8"/>
      <c r="G16" s="9"/>
      <c r="H16" s="7"/>
      <c r="I16" s="8"/>
      <c r="J16" s="8"/>
      <c r="K16" s="9"/>
      <c r="L16" s="7"/>
      <c r="M16" s="8"/>
      <c r="N16" s="8"/>
      <c r="O16" s="8"/>
      <c r="P16" s="8"/>
      <c r="Q16" s="8"/>
      <c r="R16" s="8"/>
      <c r="S16" s="205"/>
      <c r="T16" s="9"/>
      <c r="U16" s="8"/>
      <c r="V16" s="9"/>
      <c r="W16" s="7"/>
      <c r="X16" s="8"/>
      <c r="Y16" s="8"/>
      <c r="Z16" s="8"/>
      <c r="AA16" s="8"/>
      <c r="AB16" s="8"/>
      <c r="AC16" s="205"/>
      <c r="AD16" s="9"/>
      <c r="AE16" s="7"/>
      <c r="AF16" s="8"/>
      <c r="AG16" s="8"/>
      <c r="AH16" s="8"/>
      <c r="AI16" s="8"/>
      <c r="AJ16" s="8"/>
      <c r="AK16" s="10"/>
      <c r="AL16" s="113"/>
      <c r="AM16" s="14"/>
      <c r="AN16" s="113"/>
      <c r="AO16" s="14"/>
      <c r="AP16" s="105"/>
      <c r="AQ16" s="109"/>
    </row>
    <row r="17" spans="3:43" x14ac:dyDescent="0.25">
      <c r="C17" s="7"/>
      <c r="D17" s="8"/>
      <c r="E17" s="8"/>
      <c r="F17" s="8"/>
      <c r="G17" s="9"/>
      <c r="H17" s="7"/>
      <c r="I17" s="8"/>
      <c r="J17" s="8"/>
      <c r="K17" s="9"/>
      <c r="L17" s="7"/>
      <c r="M17" s="8"/>
      <c r="N17" s="8"/>
      <c r="O17" s="8"/>
      <c r="P17" s="8"/>
      <c r="Q17" s="8"/>
      <c r="R17" s="8"/>
      <c r="S17" s="205"/>
      <c r="T17" s="9"/>
      <c r="U17" s="8"/>
      <c r="V17" s="9"/>
      <c r="W17" s="7"/>
      <c r="X17" s="8"/>
      <c r="Y17" s="8"/>
      <c r="Z17" s="8"/>
      <c r="AA17" s="8"/>
      <c r="AB17" s="8"/>
      <c r="AC17" s="205"/>
      <c r="AD17" s="9"/>
      <c r="AE17" s="7"/>
      <c r="AF17" s="8"/>
      <c r="AG17" s="8"/>
      <c r="AH17" s="8"/>
      <c r="AI17" s="8"/>
      <c r="AJ17" s="8"/>
      <c r="AK17" s="10"/>
      <c r="AL17" s="113"/>
      <c r="AM17" s="14"/>
      <c r="AN17" s="113"/>
      <c r="AO17" s="14"/>
      <c r="AP17" s="105"/>
      <c r="AQ17" s="109"/>
    </row>
    <row r="18" spans="3:43" x14ac:dyDescent="0.25">
      <c r="C18" s="7"/>
      <c r="D18" s="8"/>
      <c r="E18" s="8"/>
      <c r="F18" s="8"/>
      <c r="G18" s="9"/>
      <c r="H18" s="7"/>
      <c r="I18" s="8"/>
      <c r="J18" s="8"/>
      <c r="K18" s="9"/>
      <c r="L18" s="7"/>
      <c r="M18" s="8"/>
      <c r="N18" s="8"/>
      <c r="O18" s="8"/>
      <c r="P18" s="8"/>
      <c r="Q18" s="8"/>
      <c r="R18" s="8"/>
      <c r="S18" s="205"/>
      <c r="T18" s="9"/>
      <c r="U18" s="8"/>
      <c r="V18" s="9"/>
      <c r="W18" s="7"/>
      <c r="X18" s="8"/>
      <c r="Y18" s="8"/>
      <c r="Z18" s="8"/>
      <c r="AA18" s="8"/>
      <c r="AB18" s="8"/>
      <c r="AC18" s="205"/>
      <c r="AD18" s="9"/>
      <c r="AE18" s="7"/>
      <c r="AF18" s="8"/>
      <c r="AG18" s="8"/>
      <c r="AH18" s="8"/>
      <c r="AI18" s="8"/>
      <c r="AJ18" s="8"/>
      <c r="AK18" s="10"/>
      <c r="AL18" s="113"/>
      <c r="AM18" s="14"/>
      <c r="AN18" s="113"/>
      <c r="AO18" s="14"/>
      <c r="AP18" s="105"/>
      <c r="AQ18" s="109"/>
    </row>
    <row r="19" spans="3:43" x14ac:dyDescent="0.25">
      <c r="C19" s="7"/>
      <c r="D19" s="8"/>
      <c r="E19" s="8"/>
      <c r="F19" s="8"/>
      <c r="G19" s="9"/>
      <c r="H19" s="7"/>
      <c r="I19" s="8"/>
      <c r="J19" s="8"/>
      <c r="K19" s="9"/>
      <c r="L19" s="7"/>
      <c r="M19" s="8"/>
      <c r="N19" s="8"/>
      <c r="O19" s="8"/>
      <c r="P19" s="8"/>
      <c r="Q19" s="8"/>
      <c r="R19" s="8"/>
      <c r="S19" s="205"/>
      <c r="T19" s="9"/>
      <c r="U19" s="8"/>
      <c r="V19" s="9"/>
      <c r="W19" s="7"/>
      <c r="X19" s="8"/>
      <c r="Y19" s="8"/>
      <c r="Z19" s="8"/>
      <c r="AA19" s="8"/>
      <c r="AB19" s="8"/>
      <c r="AC19" s="205"/>
      <c r="AD19" s="9"/>
      <c r="AE19" s="7"/>
      <c r="AF19" s="8"/>
      <c r="AG19" s="8"/>
      <c r="AH19" s="8"/>
      <c r="AI19" s="8"/>
      <c r="AJ19" s="8"/>
      <c r="AK19" s="10"/>
      <c r="AL19" s="113"/>
      <c r="AM19" s="14"/>
      <c r="AN19" s="113"/>
      <c r="AO19" s="14"/>
      <c r="AP19" s="105"/>
      <c r="AQ19" s="109"/>
    </row>
    <row r="20" spans="3:43" x14ac:dyDescent="0.25">
      <c r="C20" s="7"/>
      <c r="D20" s="8"/>
      <c r="E20" s="8"/>
      <c r="F20" s="8"/>
      <c r="G20" s="9"/>
      <c r="H20" s="7"/>
      <c r="I20" s="8"/>
      <c r="J20" s="8"/>
      <c r="K20" s="9"/>
      <c r="L20" s="7"/>
      <c r="M20" s="8"/>
      <c r="N20" s="8"/>
      <c r="O20" s="8"/>
      <c r="P20" s="8"/>
      <c r="Q20" s="8"/>
      <c r="R20" s="8"/>
      <c r="S20" s="205"/>
      <c r="T20" s="9"/>
      <c r="U20" s="8"/>
      <c r="V20" s="9"/>
      <c r="W20" s="7"/>
      <c r="X20" s="8"/>
      <c r="Y20" s="8"/>
      <c r="Z20" s="8"/>
      <c r="AA20" s="8"/>
      <c r="AB20" s="8"/>
      <c r="AC20" s="205"/>
      <c r="AD20" s="9"/>
      <c r="AE20" s="7"/>
      <c r="AF20" s="8"/>
      <c r="AG20" s="8"/>
      <c r="AH20" s="8"/>
      <c r="AI20" s="8"/>
      <c r="AJ20" s="8"/>
      <c r="AK20" s="10"/>
      <c r="AL20" s="113"/>
      <c r="AM20" s="14"/>
      <c r="AN20" s="113"/>
      <c r="AO20" s="14"/>
      <c r="AP20" s="105"/>
      <c r="AQ20" s="109"/>
    </row>
    <row r="21" spans="3:43" x14ac:dyDescent="0.25">
      <c r="C21" s="7"/>
      <c r="D21" s="8"/>
      <c r="E21" s="8"/>
      <c r="F21" s="8"/>
      <c r="G21" s="9"/>
      <c r="H21" s="7"/>
      <c r="I21" s="8"/>
      <c r="J21" s="8"/>
      <c r="K21" s="9"/>
      <c r="L21" s="7"/>
      <c r="M21" s="8"/>
      <c r="N21" s="8"/>
      <c r="O21" s="8"/>
      <c r="P21" s="8"/>
      <c r="Q21" s="8"/>
      <c r="R21" s="8"/>
      <c r="S21" s="205"/>
      <c r="T21" s="9"/>
      <c r="U21" s="8"/>
      <c r="V21" s="9"/>
      <c r="W21" s="7"/>
      <c r="X21" s="8"/>
      <c r="Y21" s="8"/>
      <c r="Z21" s="8"/>
      <c r="AA21" s="8"/>
      <c r="AB21" s="8"/>
      <c r="AC21" s="205"/>
      <c r="AD21" s="9"/>
      <c r="AE21" s="7"/>
      <c r="AF21" s="8"/>
      <c r="AG21" s="8"/>
      <c r="AH21" s="8"/>
      <c r="AI21" s="8"/>
      <c r="AJ21" s="8"/>
      <c r="AK21" s="10"/>
      <c r="AL21" s="113"/>
      <c r="AM21" s="14"/>
      <c r="AN21" s="113"/>
      <c r="AO21" s="14"/>
      <c r="AP21" s="105"/>
      <c r="AQ21" s="109"/>
    </row>
    <row r="22" spans="3:43" x14ac:dyDescent="0.25">
      <c r="C22" s="7"/>
      <c r="D22" s="8"/>
      <c r="E22" s="8"/>
      <c r="F22" s="8"/>
      <c r="G22" s="9"/>
      <c r="H22" s="7"/>
      <c r="I22" s="8"/>
      <c r="J22" s="8"/>
      <c r="K22" s="9"/>
      <c r="L22" s="7"/>
      <c r="M22" s="8"/>
      <c r="N22" s="8"/>
      <c r="O22" s="8"/>
      <c r="P22" s="8"/>
      <c r="Q22" s="8"/>
      <c r="R22" s="8"/>
      <c r="S22" s="205"/>
      <c r="T22" s="9"/>
      <c r="U22" s="8"/>
      <c r="V22" s="9"/>
      <c r="W22" s="7"/>
      <c r="X22" s="8"/>
      <c r="Y22" s="8"/>
      <c r="Z22" s="8"/>
      <c r="AA22" s="8"/>
      <c r="AB22" s="8"/>
      <c r="AC22" s="205"/>
      <c r="AD22" s="9"/>
      <c r="AE22" s="7"/>
      <c r="AF22" s="8"/>
      <c r="AG22" s="8"/>
      <c r="AH22" s="8"/>
      <c r="AI22" s="8"/>
      <c r="AJ22" s="8"/>
      <c r="AK22" s="10"/>
      <c r="AL22" s="113"/>
      <c r="AM22" s="14"/>
      <c r="AN22" s="113"/>
      <c r="AO22" s="14"/>
      <c r="AP22" s="105"/>
      <c r="AQ22" s="109"/>
    </row>
    <row r="23" spans="3:43" x14ac:dyDescent="0.25">
      <c r="C23" s="7"/>
      <c r="D23" s="8"/>
      <c r="E23" s="8"/>
      <c r="F23" s="8"/>
      <c r="G23" s="9"/>
      <c r="H23" s="7"/>
      <c r="I23" s="8"/>
      <c r="J23" s="8"/>
      <c r="K23" s="9"/>
      <c r="L23" s="7"/>
      <c r="M23" s="8"/>
      <c r="N23" s="8"/>
      <c r="O23" s="8"/>
      <c r="P23" s="8"/>
      <c r="Q23" s="8"/>
      <c r="R23" s="8"/>
      <c r="S23" s="205"/>
      <c r="T23" s="9"/>
      <c r="U23" s="8"/>
      <c r="V23" s="9"/>
      <c r="W23" s="7"/>
      <c r="X23" s="8"/>
      <c r="Y23" s="8"/>
      <c r="Z23" s="8"/>
      <c r="AA23" s="8"/>
      <c r="AB23" s="8"/>
      <c r="AC23" s="205"/>
      <c r="AD23" s="9"/>
      <c r="AE23" s="7"/>
      <c r="AF23" s="8"/>
      <c r="AG23" s="8"/>
      <c r="AH23" s="8"/>
      <c r="AI23" s="8"/>
      <c r="AJ23" s="8"/>
      <c r="AK23" s="10"/>
      <c r="AL23" s="113"/>
      <c r="AM23" s="14"/>
      <c r="AN23" s="113"/>
      <c r="AO23" s="14"/>
      <c r="AP23" s="105"/>
      <c r="AQ23" s="109"/>
    </row>
    <row r="24" spans="3:43" x14ac:dyDescent="0.25">
      <c r="C24" s="7"/>
      <c r="D24" s="8"/>
      <c r="E24" s="8"/>
      <c r="F24" s="8"/>
      <c r="G24" s="9"/>
      <c r="H24" s="7"/>
      <c r="I24" s="8"/>
      <c r="J24" s="8"/>
      <c r="K24" s="9"/>
      <c r="L24" s="7"/>
      <c r="M24" s="8"/>
      <c r="N24" s="8"/>
      <c r="O24" s="8"/>
      <c r="P24" s="8"/>
      <c r="Q24" s="8"/>
      <c r="R24" s="8"/>
      <c r="S24" s="205"/>
      <c r="T24" s="9"/>
      <c r="U24" s="8"/>
      <c r="V24" s="9"/>
      <c r="W24" s="7"/>
      <c r="X24" s="8"/>
      <c r="Y24" s="8"/>
      <c r="Z24" s="8"/>
      <c r="AA24" s="8"/>
      <c r="AB24" s="8"/>
      <c r="AC24" s="205"/>
      <c r="AD24" s="9"/>
      <c r="AE24" s="7"/>
      <c r="AF24" s="8"/>
      <c r="AG24" s="8"/>
      <c r="AH24" s="8"/>
      <c r="AI24" s="8"/>
      <c r="AJ24" s="8"/>
      <c r="AK24" s="10"/>
      <c r="AL24" s="113"/>
      <c r="AM24" s="14"/>
      <c r="AN24" s="113"/>
      <c r="AO24" s="14"/>
      <c r="AP24" s="105"/>
      <c r="AQ24" s="109"/>
    </row>
    <row r="25" spans="3:43" x14ac:dyDescent="0.25">
      <c r="C25" s="7"/>
      <c r="D25" s="8"/>
      <c r="E25" s="8"/>
      <c r="F25" s="8"/>
      <c r="G25" s="9"/>
      <c r="H25" s="7"/>
      <c r="I25" s="8"/>
      <c r="J25" s="8"/>
      <c r="K25" s="9"/>
      <c r="L25" s="7"/>
      <c r="M25" s="8"/>
      <c r="N25" s="8"/>
      <c r="O25" s="8"/>
      <c r="P25" s="8"/>
      <c r="Q25" s="8"/>
      <c r="R25" s="8"/>
      <c r="S25" s="205"/>
      <c r="T25" s="9"/>
      <c r="U25" s="8"/>
      <c r="V25" s="9"/>
      <c r="W25" s="7"/>
      <c r="X25" s="8"/>
      <c r="Y25" s="8"/>
      <c r="Z25" s="8"/>
      <c r="AA25" s="8"/>
      <c r="AB25" s="8"/>
      <c r="AC25" s="205"/>
      <c r="AD25" s="9"/>
      <c r="AE25" s="7"/>
      <c r="AF25" s="8"/>
      <c r="AG25" s="8"/>
      <c r="AH25" s="8"/>
      <c r="AI25" s="8"/>
      <c r="AJ25" s="8"/>
      <c r="AK25" s="10"/>
      <c r="AL25" s="113"/>
      <c r="AM25" s="14"/>
      <c r="AN25" s="113"/>
      <c r="AO25" s="14"/>
      <c r="AP25" s="105"/>
      <c r="AQ25" s="109"/>
    </row>
    <row r="26" spans="3:43" x14ac:dyDescent="0.25">
      <c r="C26" s="7"/>
      <c r="D26" s="8"/>
      <c r="E26" s="8"/>
      <c r="F26" s="8"/>
      <c r="G26" s="9"/>
      <c r="H26" s="7"/>
      <c r="I26" s="8"/>
      <c r="J26" s="8"/>
      <c r="K26" s="9"/>
      <c r="L26" s="7"/>
      <c r="M26" s="8"/>
      <c r="N26" s="8"/>
      <c r="O26" s="8"/>
      <c r="P26" s="8"/>
      <c r="Q26" s="8"/>
      <c r="R26" s="8"/>
      <c r="S26" s="205"/>
      <c r="T26" s="9"/>
      <c r="U26" s="8"/>
      <c r="V26" s="9"/>
      <c r="W26" s="7"/>
      <c r="X26" s="8"/>
      <c r="Y26" s="8"/>
      <c r="Z26" s="8"/>
      <c r="AA26" s="8"/>
      <c r="AB26" s="8"/>
      <c r="AC26" s="205"/>
      <c r="AD26" s="9"/>
      <c r="AE26" s="7"/>
      <c r="AF26" s="8"/>
      <c r="AG26" s="8"/>
      <c r="AH26" s="8"/>
      <c r="AI26" s="8"/>
      <c r="AJ26" s="8"/>
      <c r="AK26" s="10"/>
      <c r="AL26" s="113"/>
      <c r="AM26" s="14"/>
      <c r="AN26" s="113"/>
      <c r="AO26" s="14"/>
      <c r="AP26" s="105"/>
      <c r="AQ26" s="109"/>
    </row>
    <row r="27" spans="3:43" x14ac:dyDescent="0.25">
      <c r="C27" s="7"/>
      <c r="D27" s="8"/>
      <c r="E27" s="8"/>
      <c r="F27" s="8"/>
      <c r="G27" s="9"/>
      <c r="H27" s="7"/>
      <c r="I27" s="8"/>
      <c r="J27" s="8"/>
      <c r="K27" s="9"/>
      <c r="L27" s="7"/>
      <c r="M27" s="8"/>
      <c r="N27" s="8"/>
      <c r="O27" s="8"/>
      <c r="P27" s="8"/>
      <c r="Q27" s="8"/>
      <c r="R27" s="8"/>
      <c r="S27" s="205"/>
      <c r="T27" s="9"/>
      <c r="U27" s="8"/>
      <c r="V27" s="9"/>
      <c r="W27" s="7"/>
      <c r="X27" s="8"/>
      <c r="Y27" s="8"/>
      <c r="Z27" s="8"/>
      <c r="AA27" s="8"/>
      <c r="AB27" s="8"/>
      <c r="AC27" s="205"/>
      <c r="AD27" s="9"/>
      <c r="AE27" s="7"/>
      <c r="AF27" s="8"/>
      <c r="AG27" s="8"/>
      <c r="AH27" s="8"/>
      <c r="AI27" s="8"/>
      <c r="AJ27" s="8"/>
      <c r="AK27" s="10"/>
      <c r="AL27" s="113"/>
      <c r="AM27" s="14"/>
      <c r="AN27" s="113"/>
      <c r="AO27" s="14"/>
      <c r="AP27" s="105"/>
      <c r="AQ27" s="109"/>
    </row>
    <row r="28" spans="3:43" x14ac:dyDescent="0.25">
      <c r="C28" s="7"/>
      <c r="D28" s="8"/>
      <c r="E28" s="8"/>
      <c r="F28" s="8"/>
      <c r="G28" s="9"/>
      <c r="H28" s="7"/>
      <c r="I28" s="8"/>
      <c r="J28" s="8"/>
      <c r="K28" s="9"/>
      <c r="L28" s="7"/>
      <c r="M28" s="8"/>
      <c r="N28" s="8"/>
      <c r="O28" s="8"/>
      <c r="P28" s="8"/>
      <c r="Q28" s="8"/>
      <c r="R28" s="8"/>
      <c r="S28" s="205"/>
      <c r="T28" s="9"/>
      <c r="U28" s="8"/>
      <c r="V28" s="9"/>
      <c r="W28" s="7"/>
      <c r="X28" s="8"/>
      <c r="Y28" s="8"/>
      <c r="Z28" s="8"/>
      <c r="AA28" s="8"/>
      <c r="AB28" s="8"/>
      <c r="AC28" s="205"/>
      <c r="AD28" s="9"/>
      <c r="AE28" s="7"/>
      <c r="AF28" s="8"/>
      <c r="AG28" s="8"/>
      <c r="AH28" s="8"/>
      <c r="AI28" s="8"/>
      <c r="AJ28" s="8"/>
      <c r="AK28" s="10"/>
      <c r="AL28" s="113"/>
      <c r="AM28" s="14"/>
      <c r="AN28" s="113"/>
      <c r="AO28" s="14"/>
      <c r="AP28" s="105"/>
      <c r="AQ28" s="109"/>
    </row>
    <row r="29" spans="3:43" x14ac:dyDescent="0.25">
      <c r="C29" s="7"/>
      <c r="D29" s="8"/>
      <c r="E29" s="8"/>
      <c r="F29" s="8"/>
      <c r="G29" s="9"/>
      <c r="H29" s="7"/>
      <c r="I29" s="8"/>
      <c r="J29" s="8"/>
      <c r="K29" s="9"/>
      <c r="L29" s="7"/>
      <c r="M29" s="8"/>
      <c r="N29" s="8"/>
      <c r="O29" s="8"/>
      <c r="P29" s="8"/>
      <c r="Q29" s="8"/>
      <c r="R29" s="8"/>
      <c r="S29" s="205"/>
      <c r="T29" s="9"/>
      <c r="U29" s="8"/>
      <c r="V29" s="9"/>
      <c r="W29" s="7"/>
      <c r="X29" s="8"/>
      <c r="Y29" s="8"/>
      <c r="Z29" s="8"/>
      <c r="AA29" s="8"/>
      <c r="AB29" s="8"/>
      <c r="AC29" s="205"/>
      <c r="AD29" s="9"/>
      <c r="AE29" s="7"/>
      <c r="AF29" s="8"/>
      <c r="AG29" s="8"/>
      <c r="AH29" s="8"/>
      <c r="AI29" s="8"/>
      <c r="AJ29" s="8"/>
      <c r="AK29" s="10"/>
      <c r="AL29" s="113"/>
      <c r="AM29" s="14"/>
      <c r="AN29" s="113"/>
      <c r="AO29" s="14"/>
      <c r="AP29" s="105"/>
      <c r="AQ29" s="109"/>
    </row>
    <row r="30" spans="3:43" x14ac:dyDescent="0.25">
      <c r="C30" s="7"/>
      <c r="D30" s="8"/>
      <c r="E30" s="8"/>
      <c r="F30" s="8"/>
      <c r="G30" s="9"/>
      <c r="H30" s="7"/>
      <c r="I30" s="8"/>
      <c r="J30" s="8"/>
      <c r="K30" s="9"/>
      <c r="L30" s="7"/>
      <c r="M30" s="8"/>
      <c r="N30" s="8"/>
      <c r="O30" s="8"/>
      <c r="P30" s="8"/>
      <c r="Q30" s="8"/>
      <c r="R30" s="8"/>
      <c r="S30" s="205"/>
      <c r="T30" s="9"/>
      <c r="U30" s="8"/>
      <c r="V30" s="9"/>
      <c r="W30" s="7"/>
      <c r="X30" s="8"/>
      <c r="Y30" s="8"/>
      <c r="Z30" s="8"/>
      <c r="AA30" s="8"/>
      <c r="AB30" s="8"/>
      <c r="AC30" s="205"/>
      <c r="AD30" s="9"/>
      <c r="AE30" s="7"/>
      <c r="AF30" s="8"/>
      <c r="AG30" s="8"/>
      <c r="AH30" s="8"/>
      <c r="AI30" s="8"/>
      <c r="AJ30" s="8"/>
      <c r="AK30" s="10"/>
      <c r="AL30" s="113"/>
      <c r="AM30" s="14"/>
      <c r="AN30" s="113"/>
      <c r="AO30" s="14"/>
      <c r="AP30" s="105"/>
      <c r="AQ30" s="109"/>
    </row>
    <row r="31" spans="3:43" x14ac:dyDescent="0.25">
      <c r="C31" s="7"/>
      <c r="D31" s="8"/>
      <c r="E31" s="8"/>
      <c r="F31" s="8"/>
      <c r="G31" s="9"/>
      <c r="H31" s="7"/>
      <c r="I31" s="8"/>
      <c r="J31" s="8"/>
      <c r="K31" s="9"/>
      <c r="L31" s="7"/>
      <c r="M31" s="8"/>
      <c r="N31" s="8"/>
      <c r="O31" s="8"/>
      <c r="P31" s="8"/>
      <c r="Q31" s="8"/>
      <c r="R31" s="8"/>
      <c r="S31" s="205"/>
      <c r="T31" s="9"/>
      <c r="U31" s="8"/>
      <c r="V31" s="9"/>
      <c r="W31" s="7"/>
      <c r="X31" s="8"/>
      <c r="Y31" s="8"/>
      <c r="Z31" s="8"/>
      <c r="AA31" s="8"/>
      <c r="AB31" s="8"/>
      <c r="AC31" s="205"/>
      <c r="AD31" s="9"/>
      <c r="AE31" s="7"/>
      <c r="AF31" s="8"/>
      <c r="AG31" s="8"/>
      <c r="AH31" s="8"/>
      <c r="AI31" s="8"/>
      <c r="AJ31" s="8"/>
      <c r="AK31" s="10"/>
      <c r="AL31" s="113"/>
      <c r="AM31" s="14"/>
      <c r="AN31" s="113"/>
      <c r="AO31" s="14"/>
      <c r="AP31" s="105"/>
      <c r="AQ31" s="109"/>
    </row>
    <row r="32" spans="3:43" x14ac:dyDescent="0.25">
      <c r="C32" s="7"/>
      <c r="D32" s="8"/>
      <c r="E32" s="8"/>
      <c r="F32" s="8"/>
      <c r="G32" s="9"/>
      <c r="H32" s="7"/>
      <c r="I32" s="8"/>
      <c r="J32" s="8"/>
      <c r="K32" s="9"/>
      <c r="L32" s="7"/>
      <c r="M32" s="8"/>
      <c r="N32" s="8"/>
      <c r="O32" s="8"/>
      <c r="P32" s="8"/>
      <c r="Q32" s="8"/>
      <c r="R32" s="8"/>
      <c r="S32" s="205"/>
      <c r="T32" s="9"/>
      <c r="U32" s="8"/>
      <c r="V32" s="9"/>
      <c r="W32" s="7"/>
      <c r="X32" s="8"/>
      <c r="Y32" s="8"/>
      <c r="Z32" s="8"/>
      <c r="AA32" s="8"/>
      <c r="AB32" s="8"/>
      <c r="AC32" s="205"/>
      <c r="AD32" s="9"/>
      <c r="AE32" s="7"/>
      <c r="AF32" s="8"/>
      <c r="AG32" s="8"/>
      <c r="AH32" s="8"/>
      <c r="AI32" s="8"/>
      <c r="AJ32" s="8"/>
      <c r="AK32" s="10"/>
      <c r="AL32" s="113"/>
      <c r="AM32" s="14"/>
      <c r="AN32" s="113"/>
      <c r="AO32" s="14"/>
      <c r="AP32" s="105"/>
      <c r="AQ32" s="109"/>
    </row>
    <row r="33" spans="3:43" x14ac:dyDescent="0.25">
      <c r="C33" s="7"/>
      <c r="D33" s="8"/>
      <c r="E33" s="8"/>
      <c r="F33" s="8"/>
      <c r="G33" s="9"/>
      <c r="H33" s="7"/>
      <c r="I33" s="8"/>
      <c r="J33" s="8"/>
      <c r="K33" s="9"/>
      <c r="L33" s="7"/>
      <c r="M33" s="8"/>
      <c r="N33" s="8"/>
      <c r="O33" s="8"/>
      <c r="P33" s="8"/>
      <c r="Q33" s="8"/>
      <c r="R33" s="8"/>
      <c r="S33" s="205"/>
      <c r="T33" s="9"/>
      <c r="U33" s="8"/>
      <c r="V33" s="9"/>
      <c r="W33" s="7"/>
      <c r="X33" s="8"/>
      <c r="Y33" s="8"/>
      <c r="Z33" s="8"/>
      <c r="AA33" s="8"/>
      <c r="AB33" s="8"/>
      <c r="AC33" s="205"/>
      <c r="AD33" s="9"/>
      <c r="AE33" s="7"/>
      <c r="AF33" s="8"/>
      <c r="AG33" s="8"/>
      <c r="AH33" s="8"/>
      <c r="AI33" s="8"/>
      <c r="AJ33" s="8"/>
      <c r="AK33" s="10"/>
      <c r="AL33" s="113"/>
      <c r="AM33" s="14"/>
      <c r="AN33" s="113"/>
      <c r="AO33" s="14"/>
      <c r="AP33" s="105"/>
      <c r="AQ33" s="109"/>
    </row>
    <row r="34" spans="3:43" x14ac:dyDescent="0.25">
      <c r="C34" s="7"/>
      <c r="D34" s="8"/>
      <c r="E34" s="8"/>
      <c r="F34" s="8"/>
      <c r="G34" s="9"/>
      <c r="H34" s="7"/>
      <c r="I34" s="8"/>
      <c r="J34" s="8"/>
      <c r="K34" s="9"/>
      <c r="L34" s="7"/>
      <c r="M34" s="8"/>
      <c r="N34" s="8"/>
      <c r="O34" s="8"/>
      <c r="P34" s="8"/>
      <c r="Q34" s="8"/>
      <c r="R34" s="8"/>
      <c r="S34" s="205"/>
      <c r="T34" s="9"/>
      <c r="U34" s="8"/>
      <c r="V34" s="9"/>
      <c r="W34" s="7"/>
      <c r="X34" s="8"/>
      <c r="Y34" s="8"/>
      <c r="Z34" s="8"/>
      <c r="AA34" s="8"/>
      <c r="AB34" s="8"/>
      <c r="AC34" s="205"/>
      <c r="AD34" s="9"/>
      <c r="AE34" s="7"/>
      <c r="AF34" s="8"/>
      <c r="AG34" s="8"/>
      <c r="AH34" s="8"/>
      <c r="AI34" s="8"/>
      <c r="AJ34" s="8"/>
      <c r="AK34" s="10"/>
      <c r="AL34" s="113"/>
      <c r="AM34" s="14"/>
      <c r="AN34" s="113"/>
      <c r="AO34" s="14"/>
      <c r="AP34" s="105"/>
      <c r="AQ34" s="109"/>
    </row>
    <row r="35" spans="3:43" x14ac:dyDescent="0.25">
      <c r="C35" s="7"/>
      <c r="D35" s="8"/>
      <c r="E35" s="8"/>
      <c r="F35" s="8"/>
      <c r="G35" s="9"/>
      <c r="H35" s="7"/>
      <c r="I35" s="8"/>
      <c r="J35" s="8"/>
      <c r="K35" s="9"/>
      <c r="L35" s="7"/>
      <c r="M35" s="8"/>
      <c r="N35" s="8"/>
      <c r="O35" s="8"/>
      <c r="P35" s="8"/>
      <c r="Q35" s="8"/>
      <c r="R35" s="8"/>
      <c r="S35" s="205"/>
      <c r="T35" s="9"/>
      <c r="U35" s="8"/>
      <c r="V35" s="9"/>
      <c r="W35" s="7"/>
      <c r="X35" s="8"/>
      <c r="Y35" s="8"/>
      <c r="Z35" s="8"/>
      <c r="AA35" s="8"/>
      <c r="AB35" s="8"/>
      <c r="AC35" s="205"/>
      <c r="AD35" s="9"/>
      <c r="AE35" s="7"/>
      <c r="AF35" s="8"/>
      <c r="AG35" s="8"/>
      <c r="AH35" s="8"/>
      <c r="AI35" s="8"/>
      <c r="AJ35" s="8"/>
      <c r="AK35" s="10"/>
      <c r="AL35" s="113"/>
      <c r="AM35" s="14"/>
      <c r="AN35" s="113"/>
      <c r="AO35" s="14"/>
      <c r="AP35" s="105"/>
      <c r="AQ35" s="109"/>
    </row>
    <row r="36" spans="3:43" x14ac:dyDescent="0.25">
      <c r="C36" s="7"/>
      <c r="D36" s="8"/>
      <c r="E36" s="8"/>
      <c r="F36" s="8"/>
      <c r="G36" s="9"/>
      <c r="H36" s="7"/>
      <c r="I36" s="8"/>
      <c r="J36" s="8"/>
      <c r="K36" s="9"/>
      <c r="L36" s="7"/>
      <c r="M36" s="8"/>
      <c r="N36" s="8"/>
      <c r="O36" s="8"/>
      <c r="P36" s="8"/>
      <c r="Q36" s="8"/>
      <c r="R36" s="8"/>
      <c r="S36" s="205"/>
      <c r="T36" s="9"/>
      <c r="U36" s="8"/>
      <c r="V36" s="9"/>
      <c r="W36" s="7"/>
      <c r="X36" s="8"/>
      <c r="Y36" s="8"/>
      <c r="Z36" s="8"/>
      <c r="AA36" s="8"/>
      <c r="AB36" s="8"/>
      <c r="AC36" s="205"/>
      <c r="AD36" s="9"/>
      <c r="AE36" s="7"/>
      <c r="AF36" s="8"/>
      <c r="AG36" s="8"/>
      <c r="AH36" s="8"/>
      <c r="AI36" s="8"/>
      <c r="AJ36" s="8"/>
      <c r="AK36" s="10"/>
      <c r="AL36" s="113"/>
      <c r="AM36" s="14"/>
      <c r="AN36" s="113"/>
      <c r="AO36" s="14"/>
      <c r="AP36" s="105"/>
      <c r="AQ36" s="109"/>
    </row>
    <row r="37" spans="3:43" x14ac:dyDescent="0.25">
      <c r="C37" s="7"/>
      <c r="D37" s="8"/>
      <c r="E37" s="8"/>
      <c r="F37" s="8"/>
      <c r="G37" s="9"/>
      <c r="H37" s="7"/>
      <c r="I37" s="8"/>
      <c r="J37" s="8"/>
      <c r="K37" s="9"/>
      <c r="L37" s="7"/>
      <c r="M37" s="8"/>
      <c r="N37" s="8"/>
      <c r="O37" s="8"/>
      <c r="P37" s="8"/>
      <c r="Q37" s="8"/>
      <c r="R37" s="8"/>
      <c r="S37" s="205"/>
      <c r="T37" s="9"/>
      <c r="U37" s="8"/>
      <c r="V37" s="9"/>
      <c r="W37" s="7"/>
      <c r="X37" s="8"/>
      <c r="Y37" s="8"/>
      <c r="Z37" s="8"/>
      <c r="AA37" s="8"/>
      <c r="AB37" s="8"/>
      <c r="AC37" s="205"/>
      <c r="AD37" s="9"/>
      <c r="AE37" s="7"/>
      <c r="AF37" s="8"/>
      <c r="AG37" s="8"/>
      <c r="AH37" s="8"/>
      <c r="AI37" s="8"/>
      <c r="AJ37" s="8"/>
      <c r="AK37" s="10"/>
      <c r="AL37" s="113"/>
      <c r="AM37" s="14"/>
      <c r="AN37" s="113"/>
      <c r="AO37" s="14"/>
      <c r="AP37" s="105"/>
      <c r="AQ37" s="109"/>
    </row>
    <row r="38" spans="3:43" x14ac:dyDescent="0.25">
      <c r="C38" s="7"/>
      <c r="D38" s="8"/>
      <c r="E38" s="8"/>
      <c r="F38" s="8"/>
      <c r="G38" s="9"/>
      <c r="H38" s="7"/>
      <c r="I38" s="8"/>
      <c r="J38" s="8"/>
      <c r="K38" s="9"/>
      <c r="L38" s="7"/>
      <c r="M38" s="8"/>
      <c r="N38" s="8"/>
      <c r="O38" s="8"/>
      <c r="P38" s="8"/>
      <c r="Q38" s="8"/>
      <c r="R38" s="8"/>
      <c r="S38" s="205"/>
      <c r="T38" s="9"/>
      <c r="U38" s="8"/>
      <c r="V38" s="9"/>
      <c r="W38" s="7"/>
      <c r="X38" s="8"/>
      <c r="Y38" s="8"/>
      <c r="Z38" s="8"/>
      <c r="AA38" s="8"/>
      <c r="AB38" s="8"/>
      <c r="AC38" s="205"/>
      <c r="AD38" s="9"/>
      <c r="AE38" s="7"/>
      <c r="AF38" s="8"/>
      <c r="AG38" s="8"/>
      <c r="AH38" s="8"/>
      <c r="AI38" s="8"/>
      <c r="AJ38" s="8"/>
      <c r="AK38" s="10"/>
      <c r="AL38" s="113"/>
      <c r="AM38" s="14"/>
      <c r="AN38" s="113"/>
      <c r="AO38" s="14"/>
      <c r="AP38" s="105"/>
      <c r="AQ38" s="109"/>
    </row>
    <row r="39" spans="3:43" x14ac:dyDescent="0.25">
      <c r="C39" s="7"/>
      <c r="D39" s="8"/>
      <c r="E39" s="8"/>
      <c r="F39" s="8"/>
      <c r="G39" s="9"/>
      <c r="H39" s="7"/>
      <c r="I39" s="8"/>
      <c r="J39" s="8"/>
      <c r="K39" s="9"/>
      <c r="L39" s="7"/>
      <c r="M39" s="8"/>
      <c r="N39" s="8"/>
      <c r="O39" s="8"/>
      <c r="P39" s="8"/>
      <c r="Q39" s="8"/>
      <c r="R39" s="8"/>
      <c r="S39" s="205"/>
      <c r="T39" s="9"/>
      <c r="U39" s="8"/>
      <c r="V39" s="9"/>
      <c r="W39" s="7"/>
      <c r="X39" s="8"/>
      <c r="Y39" s="8"/>
      <c r="Z39" s="8"/>
      <c r="AA39" s="8"/>
      <c r="AB39" s="8"/>
      <c r="AC39" s="205"/>
      <c r="AD39" s="9"/>
      <c r="AE39" s="7"/>
      <c r="AF39" s="8"/>
      <c r="AG39" s="8"/>
      <c r="AH39" s="8"/>
      <c r="AI39" s="8"/>
      <c r="AJ39" s="8"/>
      <c r="AK39" s="10"/>
      <c r="AL39" s="113"/>
      <c r="AM39" s="14"/>
      <c r="AN39" s="113"/>
      <c r="AO39" s="14"/>
      <c r="AP39" s="105"/>
      <c r="AQ39" s="109"/>
    </row>
    <row r="40" spans="3:43" x14ac:dyDescent="0.25">
      <c r="C40" s="7"/>
      <c r="D40" s="8"/>
      <c r="E40" s="8"/>
      <c r="F40" s="8"/>
      <c r="G40" s="9"/>
      <c r="H40" s="7"/>
      <c r="I40" s="8"/>
      <c r="J40" s="8"/>
      <c r="K40" s="9"/>
      <c r="L40" s="7"/>
      <c r="M40" s="8"/>
      <c r="N40" s="8"/>
      <c r="O40" s="8"/>
      <c r="P40" s="8"/>
      <c r="Q40" s="8"/>
      <c r="R40" s="8"/>
      <c r="S40" s="205"/>
      <c r="T40" s="9"/>
      <c r="U40" s="8"/>
      <c r="V40" s="9"/>
      <c r="W40" s="7"/>
      <c r="X40" s="8"/>
      <c r="Y40" s="8"/>
      <c r="Z40" s="8"/>
      <c r="AA40" s="8"/>
      <c r="AB40" s="8"/>
      <c r="AC40" s="205"/>
      <c r="AD40" s="9"/>
      <c r="AE40" s="7"/>
      <c r="AF40" s="8"/>
      <c r="AG40" s="8"/>
      <c r="AH40" s="8"/>
      <c r="AI40" s="8"/>
      <c r="AJ40" s="8"/>
      <c r="AK40" s="10"/>
      <c r="AL40" s="113"/>
      <c r="AM40" s="14"/>
      <c r="AN40" s="113"/>
      <c r="AO40" s="14"/>
      <c r="AP40" s="105"/>
      <c r="AQ40" s="109"/>
    </row>
    <row r="41" spans="3:43" x14ac:dyDescent="0.25">
      <c r="C41" s="7"/>
      <c r="D41" s="8"/>
      <c r="E41" s="8"/>
      <c r="F41" s="8"/>
      <c r="G41" s="9"/>
      <c r="H41" s="7"/>
      <c r="I41" s="8"/>
      <c r="J41" s="8"/>
      <c r="K41" s="9"/>
      <c r="L41" s="7"/>
      <c r="M41" s="8"/>
      <c r="N41" s="8"/>
      <c r="O41" s="8"/>
      <c r="P41" s="8"/>
      <c r="Q41" s="8"/>
      <c r="R41" s="8"/>
      <c r="S41" s="205"/>
      <c r="T41" s="9"/>
      <c r="U41" s="8"/>
      <c r="V41" s="9"/>
      <c r="W41" s="7"/>
      <c r="X41" s="8"/>
      <c r="Y41" s="8"/>
      <c r="Z41" s="8"/>
      <c r="AA41" s="8"/>
      <c r="AB41" s="8"/>
      <c r="AC41" s="205"/>
      <c r="AD41" s="9"/>
      <c r="AE41" s="7"/>
      <c r="AF41" s="8"/>
      <c r="AG41" s="8"/>
      <c r="AH41" s="8"/>
      <c r="AI41" s="8"/>
      <c r="AJ41" s="8"/>
      <c r="AK41" s="10"/>
      <c r="AL41" s="113"/>
      <c r="AM41" s="14"/>
      <c r="AN41" s="113"/>
      <c r="AO41" s="14"/>
      <c r="AP41" s="105"/>
      <c r="AQ41" s="109"/>
    </row>
    <row r="42" spans="3:43" x14ac:dyDescent="0.25">
      <c r="C42" s="7"/>
      <c r="D42" s="8"/>
      <c r="E42" s="8"/>
      <c r="F42" s="8"/>
      <c r="G42" s="9"/>
      <c r="H42" s="7"/>
      <c r="I42" s="8"/>
      <c r="J42" s="8"/>
      <c r="K42" s="9"/>
      <c r="L42" s="7"/>
      <c r="M42" s="8"/>
      <c r="N42" s="8"/>
      <c r="O42" s="8"/>
      <c r="P42" s="8"/>
      <c r="Q42" s="8"/>
      <c r="R42" s="8"/>
      <c r="S42" s="205"/>
      <c r="T42" s="9"/>
      <c r="U42" s="8"/>
      <c r="V42" s="9"/>
      <c r="W42" s="7"/>
      <c r="X42" s="8"/>
      <c r="Y42" s="8"/>
      <c r="Z42" s="8"/>
      <c r="AA42" s="8"/>
      <c r="AB42" s="8"/>
      <c r="AC42" s="205"/>
      <c r="AD42" s="9"/>
      <c r="AE42" s="7"/>
      <c r="AF42" s="8"/>
      <c r="AG42" s="8"/>
      <c r="AH42" s="8"/>
      <c r="AI42" s="8"/>
      <c r="AJ42" s="8"/>
      <c r="AK42" s="10"/>
      <c r="AL42" s="113"/>
      <c r="AM42" s="14"/>
      <c r="AN42" s="113"/>
      <c r="AO42" s="14"/>
      <c r="AP42" s="105"/>
      <c r="AQ42" s="109"/>
    </row>
    <row r="43" spans="3:43" x14ac:dyDescent="0.25">
      <c r="C43" s="7"/>
      <c r="D43" s="8"/>
      <c r="E43" s="8"/>
      <c r="F43" s="8"/>
      <c r="G43" s="9"/>
      <c r="H43" s="7"/>
      <c r="I43" s="8"/>
      <c r="J43" s="8"/>
      <c r="K43" s="9"/>
      <c r="L43" s="7"/>
      <c r="M43" s="8"/>
      <c r="N43" s="8"/>
      <c r="O43" s="8"/>
      <c r="P43" s="8"/>
      <c r="Q43" s="8"/>
      <c r="R43" s="8"/>
      <c r="S43" s="205"/>
      <c r="T43" s="9"/>
      <c r="U43" s="8"/>
      <c r="V43" s="9"/>
      <c r="W43" s="7"/>
      <c r="X43" s="8"/>
      <c r="Y43" s="8"/>
      <c r="Z43" s="8"/>
      <c r="AA43" s="8"/>
      <c r="AB43" s="8"/>
      <c r="AC43" s="205"/>
      <c r="AD43" s="9"/>
      <c r="AE43" s="7"/>
      <c r="AF43" s="8"/>
      <c r="AG43" s="8"/>
      <c r="AH43" s="8"/>
      <c r="AI43" s="8"/>
      <c r="AJ43" s="8"/>
      <c r="AK43" s="10"/>
      <c r="AL43" s="113"/>
      <c r="AM43" s="14"/>
      <c r="AN43" s="113"/>
      <c r="AO43" s="14"/>
      <c r="AP43" s="105"/>
      <c r="AQ43" s="109"/>
    </row>
    <row r="44" spans="3:43" x14ac:dyDescent="0.25">
      <c r="C44" s="7"/>
      <c r="D44" s="8"/>
      <c r="E44" s="8"/>
      <c r="F44" s="8"/>
      <c r="G44" s="9"/>
      <c r="H44" s="7"/>
      <c r="I44" s="8"/>
      <c r="J44" s="8"/>
      <c r="K44" s="9"/>
      <c r="L44" s="7"/>
      <c r="M44" s="8"/>
      <c r="N44" s="8"/>
      <c r="O44" s="8"/>
      <c r="P44" s="8"/>
      <c r="Q44" s="8"/>
      <c r="R44" s="8"/>
      <c r="S44" s="205"/>
      <c r="T44" s="9"/>
      <c r="U44" s="8"/>
      <c r="V44" s="9"/>
      <c r="W44" s="7"/>
      <c r="X44" s="8"/>
      <c r="Y44" s="8"/>
      <c r="Z44" s="8"/>
      <c r="AA44" s="8"/>
      <c r="AB44" s="8"/>
      <c r="AC44" s="205"/>
      <c r="AD44" s="9"/>
      <c r="AE44" s="7"/>
      <c r="AF44" s="8"/>
      <c r="AG44" s="8"/>
      <c r="AH44" s="8"/>
      <c r="AI44" s="8"/>
      <c r="AJ44" s="8"/>
      <c r="AK44" s="10"/>
      <c r="AL44" s="113"/>
      <c r="AM44" s="14"/>
      <c r="AN44" s="113"/>
      <c r="AO44" s="14"/>
      <c r="AP44" s="105"/>
      <c r="AQ44" s="109"/>
    </row>
    <row r="45" spans="3:43" x14ac:dyDescent="0.25">
      <c r="C45" s="7"/>
      <c r="D45" s="8"/>
      <c r="E45" s="8"/>
      <c r="F45" s="8"/>
      <c r="G45" s="9"/>
      <c r="H45" s="7"/>
      <c r="I45" s="8"/>
      <c r="J45" s="8"/>
      <c r="K45" s="9"/>
      <c r="L45" s="7"/>
      <c r="M45" s="8"/>
      <c r="N45" s="8"/>
      <c r="O45" s="8"/>
      <c r="P45" s="8"/>
      <c r="Q45" s="8"/>
      <c r="R45" s="8"/>
      <c r="S45" s="205"/>
      <c r="T45" s="9"/>
      <c r="U45" s="8"/>
      <c r="V45" s="9"/>
      <c r="W45" s="7"/>
      <c r="X45" s="8"/>
      <c r="Y45" s="8"/>
      <c r="Z45" s="8"/>
      <c r="AA45" s="8"/>
      <c r="AB45" s="8"/>
      <c r="AC45" s="205"/>
      <c r="AD45" s="9"/>
      <c r="AE45" s="7"/>
      <c r="AF45" s="8"/>
      <c r="AG45" s="8"/>
      <c r="AH45" s="8"/>
      <c r="AI45" s="8"/>
      <c r="AJ45" s="8"/>
      <c r="AK45" s="10"/>
      <c r="AL45" s="113"/>
      <c r="AM45" s="14"/>
      <c r="AN45" s="113"/>
      <c r="AO45" s="14"/>
      <c r="AP45" s="105"/>
      <c r="AQ45" s="109"/>
    </row>
    <row r="46" spans="3:43" x14ac:dyDescent="0.25">
      <c r="C46" s="7"/>
      <c r="D46" s="8"/>
      <c r="E46" s="8"/>
      <c r="F46" s="8"/>
      <c r="G46" s="9"/>
      <c r="H46" s="7"/>
      <c r="I46" s="8"/>
      <c r="J46" s="8"/>
      <c r="K46" s="9"/>
      <c r="L46" s="7"/>
      <c r="M46" s="8"/>
      <c r="N46" s="8"/>
      <c r="O46" s="8"/>
      <c r="P46" s="8"/>
      <c r="Q46" s="8"/>
      <c r="R46" s="8"/>
      <c r="S46" s="205"/>
      <c r="T46" s="9"/>
      <c r="U46" s="8"/>
      <c r="V46" s="9"/>
      <c r="W46" s="7"/>
      <c r="X46" s="8"/>
      <c r="Y46" s="8"/>
      <c r="Z46" s="8"/>
      <c r="AA46" s="8"/>
      <c r="AB46" s="8"/>
      <c r="AC46" s="205"/>
      <c r="AD46" s="9"/>
      <c r="AE46" s="7"/>
      <c r="AF46" s="8"/>
      <c r="AG46" s="8"/>
      <c r="AH46" s="8"/>
      <c r="AI46" s="8"/>
      <c r="AJ46" s="8"/>
      <c r="AK46" s="10"/>
      <c r="AL46" s="113"/>
      <c r="AM46" s="14"/>
      <c r="AN46" s="113"/>
      <c r="AO46" s="14"/>
      <c r="AP46" s="105"/>
      <c r="AQ46" s="109"/>
    </row>
    <row r="47" spans="3:43" x14ac:dyDescent="0.25">
      <c r="C47" s="7"/>
      <c r="D47" s="8"/>
      <c r="E47" s="8"/>
      <c r="F47" s="8"/>
      <c r="G47" s="9"/>
      <c r="H47" s="7"/>
      <c r="I47" s="8"/>
      <c r="J47" s="8"/>
      <c r="K47" s="9"/>
      <c r="L47" s="7"/>
      <c r="M47" s="8"/>
      <c r="N47" s="8"/>
      <c r="O47" s="8"/>
      <c r="P47" s="8"/>
      <c r="Q47" s="8"/>
      <c r="R47" s="8"/>
      <c r="S47" s="205"/>
      <c r="T47" s="9"/>
      <c r="U47" s="8"/>
      <c r="V47" s="9"/>
      <c r="W47" s="7"/>
      <c r="X47" s="8"/>
      <c r="Y47" s="8"/>
      <c r="Z47" s="8"/>
      <c r="AA47" s="8"/>
      <c r="AB47" s="8"/>
      <c r="AC47" s="205"/>
      <c r="AD47" s="9"/>
      <c r="AE47" s="7"/>
      <c r="AF47" s="8"/>
      <c r="AG47" s="8"/>
      <c r="AH47" s="8"/>
      <c r="AI47" s="8"/>
      <c r="AJ47" s="8"/>
      <c r="AK47" s="10"/>
      <c r="AL47" s="113"/>
      <c r="AM47" s="14"/>
      <c r="AN47" s="113"/>
      <c r="AO47" s="14"/>
      <c r="AP47" s="105"/>
      <c r="AQ47" s="109"/>
    </row>
    <row r="48" spans="3:43" x14ac:dyDescent="0.25">
      <c r="C48" s="7"/>
      <c r="D48" s="8"/>
      <c r="E48" s="8"/>
      <c r="F48" s="8"/>
      <c r="G48" s="9"/>
      <c r="H48" s="7"/>
      <c r="I48" s="8"/>
      <c r="J48" s="8"/>
      <c r="K48" s="9"/>
      <c r="L48" s="7"/>
      <c r="M48" s="8"/>
      <c r="N48" s="8"/>
      <c r="O48" s="8"/>
      <c r="P48" s="8"/>
      <c r="Q48" s="8"/>
      <c r="R48" s="8"/>
      <c r="S48" s="205"/>
      <c r="T48" s="9"/>
      <c r="U48" s="8"/>
      <c r="V48" s="9"/>
      <c r="W48" s="7"/>
      <c r="X48" s="8"/>
      <c r="Y48" s="8"/>
      <c r="Z48" s="8"/>
      <c r="AA48" s="8"/>
      <c r="AB48" s="8"/>
      <c r="AC48" s="205"/>
      <c r="AD48" s="9"/>
      <c r="AE48" s="7"/>
      <c r="AF48" s="8"/>
      <c r="AG48" s="8"/>
      <c r="AH48" s="8"/>
      <c r="AI48" s="8"/>
      <c r="AJ48" s="8"/>
      <c r="AK48" s="10"/>
      <c r="AL48" s="113"/>
      <c r="AM48" s="14"/>
      <c r="AN48" s="113"/>
      <c r="AO48" s="14"/>
      <c r="AP48" s="105"/>
      <c r="AQ48" s="109"/>
    </row>
    <row r="49" spans="3:43" x14ac:dyDescent="0.25">
      <c r="C49" s="7"/>
      <c r="D49" s="8"/>
      <c r="E49" s="8"/>
      <c r="F49" s="8"/>
      <c r="G49" s="8"/>
      <c r="H49" s="8"/>
      <c r="I49" s="8"/>
      <c r="J49" s="8"/>
      <c r="K49" s="9"/>
      <c r="L49" s="7"/>
      <c r="M49" s="8"/>
      <c r="N49" s="8"/>
      <c r="O49" s="8"/>
      <c r="P49" s="8"/>
      <c r="Q49" s="8"/>
      <c r="R49" s="8"/>
      <c r="S49" s="205"/>
      <c r="T49" s="9"/>
      <c r="U49" s="8"/>
      <c r="V49" s="9"/>
      <c r="W49" s="7"/>
      <c r="X49" s="8"/>
      <c r="Y49" s="8"/>
      <c r="Z49" s="8"/>
      <c r="AA49" s="8"/>
      <c r="AB49" s="8"/>
      <c r="AC49" s="205"/>
      <c r="AD49" s="9"/>
      <c r="AE49" s="7"/>
      <c r="AF49" s="8"/>
      <c r="AG49" s="8"/>
      <c r="AH49" s="8"/>
      <c r="AI49" s="8"/>
      <c r="AJ49" s="8"/>
      <c r="AK49" s="10"/>
      <c r="AL49" s="113"/>
      <c r="AM49" s="14"/>
      <c r="AN49" s="113"/>
      <c r="AO49" s="14"/>
      <c r="AP49" s="105"/>
      <c r="AQ49" s="109"/>
    </row>
    <row r="50" spans="3:43" x14ac:dyDescent="0.25">
      <c r="C50" s="7"/>
      <c r="D50" s="8"/>
      <c r="E50" s="8"/>
      <c r="F50" s="8"/>
      <c r="G50" s="8"/>
      <c r="H50" s="8"/>
      <c r="I50" s="8"/>
      <c r="J50" s="8"/>
      <c r="K50" s="9"/>
      <c r="L50" s="7"/>
      <c r="M50" s="8"/>
      <c r="N50" s="8"/>
      <c r="O50" s="8"/>
      <c r="P50" s="8"/>
      <c r="Q50" s="8"/>
      <c r="R50" s="8"/>
      <c r="S50" s="205"/>
      <c r="T50" s="9"/>
      <c r="U50" s="8"/>
      <c r="V50" s="9"/>
      <c r="W50" s="7"/>
      <c r="X50" s="8"/>
      <c r="Y50" s="8"/>
      <c r="Z50" s="8"/>
      <c r="AA50" s="8"/>
      <c r="AB50" s="8"/>
      <c r="AC50" s="205"/>
      <c r="AD50" s="9"/>
      <c r="AE50" s="7"/>
      <c r="AF50" s="8"/>
      <c r="AG50" s="8"/>
      <c r="AH50" s="8"/>
      <c r="AI50" s="8"/>
      <c r="AJ50" s="8"/>
      <c r="AK50" s="10"/>
      <c r="AL50" s="113"/>
      <c r="AM50" s="14"/>
      <c r="AN50" s="113"/>
      <c r="AO50" s="14"/>
      <c r="AP50" s="105"/>
      <c r="AQ50" s="109"/>
    </row>
    <row r="51" spans="3:43" x14ac:dyDescent="0.25">
      <c r="C51" s="7"/>
      <c r="D51" s="8"/>
      <c r="E51" s="8"/>
      <c r="F51" s="8"/>
      <c r="G51" s="8"/>
      <c r="H51" s="8"/>
      <c r="I51" s="8"/>
      <c r="J51" s="8"/>
      <c r="K51" s="9"/>
      <c r="L51" s="7"/>
      <c r="M51" s="8"/>
      <c r="N51" s="8"/>
      <c r="O51" s="8"/>
      <c r="P51" s="8"/>
      <c r="Q51" s="8"/>
      <c r="R51" s="8"/>
      <c r="S51" s="205"/>
      <c r="T51" s="9"/>
      <c r="U51" s="8"/>
      <c r="V51" s="9"/>
      <c r="W51" s="7"/>
      <c r="X51" s="8"/>
      <c r="Y51" s="8"/>
      <c r="Z51" s="8"/>
      <c r="AA51" s="8"/>
      <c r="AB51" s="8"/>
      <c r="AC51" s="205"/>
      <c r="AD51" s="9"/>
      <c r="AE51" s="7"/>
      <c r="AF51" s="8"/>
      <c r="AG51" s="8"/>
      <c r="AH51" s="8"/>
      <c r="AI51" s="8"/>
      <c r="AJ51" s="8"/>
      <c r="AK51" s="10"/>
      <c r="AL51" s="113"/>
      <c r="AM51" s="14"/>
      <c r="AN51" s="113"/>
      <c r="AO51" s="14"/>
      <c r="AP51" s="105"/>
      <c r="AQ51" s="109"/>
    </row>
    <row r="52" spans="3:43" x14ac:dyDescent="0.25">
      <c r="C52" s="7"/>
      <c r="D52" s="8"/>
      <c r="E52" s="8"/>
      <c r="F52" s="8"/>
      <c r="G52" s="8"/>
      <c r="H52" s="8"/>
      <c r="I52" s="8"/>
      <c r="J52" s="8"/>
      <c r="K52" s="9"/>
      <c r="L52" s="7"/>
      <c r="M52" s="8"/>
      <c r="N52" s="8"/>
      <c r="O52" s="8"/>
      <c r="P52" s="8"/>
      <c r="Q52" s="8"/>
      <c r="R52" s="8"/>
      <c r="S52" s="205"/>
      <c r="T52" s="9"/>
      <c r="U52" s="8"/>
      <c r="V52" s="9"/>
      <c r="W52" s="7"/>
      <c r="X52" s="8"/>
      <c r="Y52" s="8"/>
      <c r="Z52" s="8"/>
      <c r="AA52" s="8"/>
      <c r="AB52" s="8"/>
      <c r="AC52" s="205"/>
      <c r="AD52" s="9"/>
      <c r="AE52" s="7"/>
      <c r="AF52" s="8"/>
      <c r="AG52" s="8"/>
      <c r="AH52" s="8"/>
      <c r="AI52" s="8"/>
      <c r="AJ52" s="8"/>
      <c r="AK52" s="10"/>
      <c r="AL52" s="113"/>
      <c r="AM52" s="14"/>
      <c r="AN52" s="113"/>
      <c r="AO52" s="14"/>
      <c r="AP52" s="105"/>
      <c r="AQ52" s="109"/>
    </row>
    <row r="53" spans="3:43" x14ac:dyDescent="0.25">
      <c r="C53" s="7"/>
      <c r="D53" s="8"/>
      <c r="E53" s="8"/>
      <c r="F53" s="8"/>
      <c r="G53" s="8"/>
      <c r="H53" s="8"/>
      <c r="I53" s="8"/>
      <c r="J53" s="8"/>
      <c r="K53" s="9"/>
      <c r="L53" s="7"/>
      <c r="M53" s="8"/>
      <c r="N53" s="8"/>
      <c r="O53" s="8"/>
      <c r="P53" s="8"/>
      <c r="Q53" s="8"/>
      <c r="R53" s="8"/>
      <c r="S53" s="205"/>
      <c r="T53" s="9"/>
      <c r="U53" s="8"/>
      <c r="V53" s="9"/>
      <c r="W53" s="7"/>
      <c r="X53" s="8"/>
      <c r="Y53" s="8"/>
      <c r="Z53" s="8"/>
      <c r="AA53" s="8"/>
      <c r="AB53" s="8"/>
      <c r="AC53" s="205"/>
      <c r="AD53" s="9"/>
      <c r="AE53" s="7"/>
      <c r="AF53" s="8"/>
      <c r="AG53" s="8"/>
      <c r="AH53" s="8"/>
      <c r="AI53" s="8"/>
      <c r="AJ53" s="8"/>
      <c r="AK53" s="10"/>
      <c r="AL53" s="113"/>
      <c r="AM53" s="14"/>
      <c r="AN53" s="113"/>
      <c r="AO53" s="14"/>
      <c r="AP53" s="105"/>
      <c r="AQ53" s="109"/>
    </row>
    <row r="54" spans="3:43" x14ac:dyDescent="0.25">
      <c r="C54" s="7"/>
      <c r="D54" s="8"/>
      <c r="E54" s="8"/>
      <c r="F54" s="8"/>
      <c r="G54" s="8"/>
      <c r="H54" s="8"/>
      <c r="I54" s="8"/>
      <c r="J54" s="8"/>
      <c r="K54" s="9"/>
      <c r="L54" s="7"/>
      <c r="M54" s="8"/>
      <c r="N54" s="8"/>
      <c r="O54" s="8"/>
      <c r="P54" s="8"/>
      <c r="Q54" s="8"/>
      <c r="R54" s="8"/>
      <c r="S54" s="205"/>
      <c r="T54" s="9"/>
      <c r="U54" s="8"/>
      <c r="V54" s="9"/>
      <c r="W54" s="7"/>
      <c r="X54" s="8"/>
      <c r="Y54" s="8"/>
      <c r="Z54" s="8"/>
      <c r="AA54" s="8"/>
      <c r="AB54" s="8"/>
      <c r="AC54" s="205"/>
      <c r="AD54" s="9"/>
      <c r="AE54" s="7"/>
      <c r="AF54" s="8"/>
      <c r="AG54" s="8"/>
      <c r="AH54" s="8"/>
      <c r="AI54" s="8"/>
      <c r="AJ54" s="8"/>
      <c r="AK54" s="10"/>
      <c r="AL54" s="113"/>
      <c r="AM54" s="14"/>
      <c r="AN54" s="113"/>
      <c r="AO54" s="14"/>
      <c r="AP54" s="105"/>
      <c r="AQ54" s="109"/>
    </row>
    <row r="55" spans="3:43" x14ac:dyDescent="0.25">
      <c r="C55" s="7"/>
      <c r="D55" s="8"/>
      <c r="E55" s="8"/>
      <c r="F55" s="8"/>
      <c r="G55" s="8"/>
      <c r="H55" s="8"/>
      <c r="I55" s="8"/>
      <c r="J55" s="8"/>
      <c r="K55" s="8"/>
      <c r="L55" s="8"/>
      <c r="M55" s="8"/>
      <c r="N55" s="8"/>
      <c r="O55" s="8"/>
      <c r="P55" s="8"/>
      <c r="Q55" s="8"/>
      <c r="R55" s="8"/>
      <c r="S55" s="205"/>
      <c r="T55" s="9"/>
      <c r="U55" s="8"/>
      <c r="V55" s="8"/>
      <c r="W55" s="8"/>
      <c r="X55" s="8"/>
      <c r="Y55" s="8"/>
      <c r="Z55" s="8"/>
      <c r="AA55" s="8"/>
      <c r="AB55" s="8"/>
      <c r="AC55" s="205"/>
      <c r="AD55" s="9"/>
      <c r="AE55" s="7"/>
      <c r="AF55" s="8"/>
      <c r="AG55" s="8"/>
      <c r="AH55" s="8"/>
      <c r="AI55" s="8"/>
      <c r="AJ55" s="8"/>
      <c r="AK55" s="10"/>
      <c r="AL55" s="113"/>
      <c r="AM55" s="14"/>
      <c r="AN55" s="113"/>
      <c r="AO55" s="14"/>
      <c r="AP55" s="105"/>
      <c r="AQ55" s="109"/>
    </row>
    <row r="56" spans="3:43" x14ac:dyDescent="0.25">
      <c r="C56" s="7"/>
      <c r="D56" s="8"/>
      <c r="E56" s="8"/>
      <c r="F56" s="8"/>
      <c r="G56" s="8"/>
      <c r="H56" s="8"/>
      <c r="I56" s="8"/>
      <c r="J56" s="8"/>
      <c r="K56" s="8"/>
      <c r="L56" s="8"/>
      <c r="M56" s="8"/>
      <c r="N56" s="8"/>
      <c r="O56" s="8"/>
      <c r="P56" s="8"/>
      <c r="Q56" s="8"/>
      <c r="R56" s="8"/>
      <c r="S56" s="205"/>
      <c r="T56" s="9"/>
      <c r="U56" s="8"/>
      <c r="V56" s="8"/>
      <c r="W56" s="8"/>
      <c r="X56" s="8"/>
      <c r="Y56" s="8"/>
      <c r="Z56" s="8"/>
      <c r="AA56" s="8"/>
      <c r="AB56" s="8"/>
      <c r="AC56" s="205"/>
      <c r="AD56" s="9"/>
      <c r="AE56" s="7"/>
      <c r="AF56" s="8"/>
      <c r="AG56" s="8"/>
      <c r="AH56" s="8"/>
      <c r="AI56" s="8"/>
      <c r="AJ56" s="8"/>
      <c r="AK56" s="10"/>
      <c r="AL56" s="113"/>
      <c r="AM56" s="14"/>
      <c r="AN56" s="113"/>
      <c r="AO56" s="14"/>
      <c r="AP56" s="105"/>
      <c r="AQ56" s="109"/>
    </row>
    <row r="57" spans="3:43" x14ac:dyDescent="0.25">
      <c r="C57" s="7"/>
      <c r="D57" s="8"/>
      <c r="E57" s="8"/>
      <c r="F57" s="8"/>
      <c r="G57" s="8"/>
      <c r="H57" s="8"/>
      <c r="I57" s="8"/>
      <c r="J57" s="8"/>
      <c r="K57" s="8"/>
      <c r="L57" s="8"/>
      <c r="M57" s="8"/>
      <c r="N57" s="8"/>
      <c r="O57" s="8"/>
      <c r="P57" s="8"/>
      <c r="Q57" s="8"/>
      <c r="R57" s="8"/>
      <c r="S57" s="205"/>
      <c r="T57" s="9"/>
      <c r="U57" s="8"/>
      <c r="V57" s="8"/>
      <c r="W57" s="8"/>
      <c r="X57" s="8"/>
      <c r="Y57" s="8"/>
      <c r="Z57" s="8"/>
      <c r="AA57" s="8"/>
      <c r="AB57" s="8"/>
      <c r="AC57" s="205"/>
      <c r="AD57" s="9"/>
      <c r="AE57" s="7"/>
      <c r="AF57" s="8"/>
      <c r="AG57" s="8"/>
      <c r="AH57" s="8"/>
      <c r="AI57" s="8"/>
      <c r="AJ57" s="8"/>
      <c r="AK57" s="10"/>
      <c r="AL57" s="113"/>
      <c r="AM57" s="14"/>
      <c r="AN57" s="113"/>
      <c r="AO57" s="14"/>
      <c r="AP57" s="105"/>
      <c r="AQ57" s="109"/>
    </row>
    <row r="58" spans="3:43" x14ac:dyDescent="0.25">
      <c r="C58" s="7"/>
      <c r="D58" s="8"/>
      <c r="E58" s="8"/>
      <c r="F58" s="8"/>
      <c r="G58" s="8"/>
      <c r="H58" s="8"/>
      <c r="I58" s="8"/>
      <c r="J58" s="8"/>
      <c r="K58" s="8"/>
      <c r="L58" s="8"/>
      <c r="M58" s="8"/>
      <c r="N58" s="8"/>
      <c r="O58" s="8"/>
      <c r="P58" s="8"/>
      <c r="Q58" s="8"/>
      <c r="R58" s="8"/>
      <c r="S58" s="205"/>
      <c r="T58" s="9"/>
      <c r="U58" s="8"/>
      <c r="V58" s="8"/>
      <c r="W58" s="8"/>
      <c r="X58" s="8"/>
      <c r="Y58" s="8"/>
      <c r="Z58" s="8"/>
      <c r="AA58" s="8"/>
      <c r="AB58" s="8"/>
      <c r="AC58" s="205"/>
      <c r="AD58" s="9"/>
      <c r="AE58" s="7"/>
      <c r="AF58" s="8"/>
      <c r="AG58" s="8"/>
      <c r="AH58" s="8"/>
      <c r="AI58" s="8"/>
      <c r="AJ58" s="8"/>
      <c r="AK58" s="10"/>
      <c r="AL58" s="113"/>
      <c r="AM58" s="14"/>
      <c r="AN58" s="113"/>
      <c r="AO58" s="14"/>
      <c r="AP58" s="105"/>
      <c r="AQ58" s="109"/>
    </row>
    <row r="59" spans="3:43" x14ac:dyDescent="0.25">
      <c r="C59" s="7"/>
      <c r="D59" s="8"/>
      <c r="E59" s="8"/>
      <c r="F59" s="8"/>
      <c r="G59" s="8"/>
      <c r="H59" s="8"/>
      <c r="I59" s="8"/>
      <c r="J59" s="8"/>
      <c r="K59" s="8"/>
      <c r="L59" s="8"/>
      <c r="M59" s="8"/>
      <c r="N59" s="8"/>
      <c r="O59" s="8"/>
      <c r="P59" s="8"/>
      <c r="Q59" s="8"/>
      <c r="R59" s="8"/>
      <c r="S59" s="205"/>
      <c r="T59" s="9"/>
      <c r="U59" s="8"/>
      <c r="V59" s="8"/>
      <c r="W59" s="8"/>
      <c r="X59" s="8"/>
      <c r="Y59" s="8"/>
      <c r="Z59" s="8"/>
      <c r="AA59" s="8"/>
      <c r="AB59" s="8"/>
      <c r="AC59" s="205"/>
      <c r="AD59" s="9"/>
      <c r="AE59" s="7"/>
      <c r="AF59" s="8"/>
      <c r="AG59" s="8"/>
      <c r="AH59" s="8"/>
      <c r="AI59" s="8"/>
      <c r="AJ59" s="8"/>
      <c r="AK59" s="10"/>
      <c r="AL59" s="113"/>
      <c r="AM59" s="14"/>
      <c r="AN59" s="113"/>
      <c r="AO59" s="14"/>
      <c r="AP59" s="105"/>
      <c r="AQ59" s="109"/>
    </row>
    <row r="60" spans="3:43" x14ac:dyDescent="0.25">
      <c r="C60" s="7"/>
      <c r="D60" s="8"/>
      <c r="E60" s="8"/>
      <c r="F60" s="8"/>
      <c r="G60" s="8"/>
      <c r="H60" s="8"/>
      <c r="I60" s="8"/>
      <c r="J60" s="8"/>
      <c r="K60" s="8"/>
      <c r="L60" s="8"/>
      <c r="M60" s="8"/>
      <c r="N60" s="8"/>
      <c r="O60" s="8"/>
      <c r="P60" s="8"/>
      <c r="Q60" s="8"/>
      <c r="R60" s="8"/>
      <c r="S60" s="205"/>
      <c r="T60" s="9"/>
      <c r="U60" s="8"/>
      <c r="V60" s="8"/>
      <c r="W60" s="8"/>
      <c r="X60" s="8"/>
      <c r="Y60" s="8"/>
      <c r="Z60" s="8"/>
      <c r="AA60" s="8"/>
      <c r="AB60" s="8"/>
      <c r="AC60" s="205"/>
      <c r="AD60" s="9"/>
      <c r="AE60" s="7"/>
      <c r="AF60" s="8"/>
      <c r="AG60" s="8"/>
      <c r="AH60" s="8"/>
      <c r="AI60" s="8"/>
      <c r="AJ60" s="8"/>
      <c r="AK60" s="10"/>
      <c r="AL60" s="113"/>
      <c r="AM60" s="14"/>
      <c r="AN60" s="113"/>
      <c r="AO60" s="14"/>
      <c r="AP60" s="105"/>
      <c r="AQ60" s="109"/>
    </row>
    <row r="61" spans="3:43" x14ac:dyDescent="0.25">
      <c r="C61" s="7"/>
      <c r="D61" s="8"/>
      <c r="E61" s="8"/>
      <c r="F61" s="8"/>
      <c r="G61" s="8"/>
      <c r="H61" s="8"/>
      <c r="I61" s="8"/>
      <c r="J61" s="8"/>
      <c r="K61" s="8"/>
      <c r="L61" s="8"/>
      <c r="M61" s="8"/>
      <c r="N61" s="8"/>
      <c r="O61" s="8"/>
      <c r="P61" s="8"/>
      <c r="Q61" s="8"/>
      <c r="R61" s="8"/>
      <c r="S61" s="205"/>
      <c r="T61" s="9"/>
      <c r="U61" s="8"/>
      <c r="V61" s="8"/>
      <c r="W61" s="8"/>
      <c r="X61" s="8"/>
      <c r="Y61" s="8"/>
      <c r="Z61" s="8"/>
      <c r="AA61" s="8"/>
      <c r="AB61" s="8"/>
      <c r="AC61" s="205"/>
      <c r="AD61" s="9"/>
      <c r="AE61" s="7"/>
      <c r="AF61" s="8"/>
      <c r="AG61" s="8"/>
      <c r="AH61" s="8"/>
      <c r="AI61" s="8"/>
      <c r="AJ61" s="8"/>
      <c r="AK61" s="10"/>
      <c r="AL61" s="113"/>
      <c r="AM61" s="14"/>
      <c r="AN61" s="113"/>
      <c r="AO61" s="14"/>
      <c r="AP61" s="105"/>
      <c r="AQ61" s="109"/>
    </row>
    <row r="62" spans="3:43" x14ac:dyDescent="0.25">
      <c r="C62" s="7"/>
      <c r="D62" s="8"/>
      <c r="E62" s="8"/>
      <c r="F62" s="8"/>
      <c r="G62" s="8"/>
      <c r="H62" s="8"/>
      <c r="I62" s="8"/>
      <c r="J62" s="8"/>
      <c r="K62" s="8"/>
      <c r="L62" s="8"/>
      <c r="M62" s="8"/>
      <c r="N62" s="8"/>
      <c r="O62" s="8"/>
      <c r="P62" s="8"/>
      <c r="Q62" s="8"/>
      <c r="R62" s="8"/>
      <c r="S62" s="205"/>
      <c r="T62" s="9"/>
      <c r="U62" s="8"/>
      <c r="V62" s="8"/>
      <c r="W62" s="8"/>
      <c r="X62" s="8"/>
      <c r="Y62" s="8"/>
      <c r="Z62" s="8"/>
      <c r="AA62" s="8"/>
      <c r="AB62" s="8"/>
      <c r="AC62" s="205"/>
      <c r="AD62" s="9"/>
      <c r="AE62" s="7"/>
      <c r="AF62" s="8"/>
      <c r="AG62" s="8"/>
      <c r="AH62" s="8"/>
      <c r="AI62" s="8"/>
      <c r="AJ62" s="8"/>
      <c r="AK62" s="10"/>
      <c r="AL62" s="113"/>
      <c r="AM62" s="14"/>
      <c r="AN62" s="113"/>
      <c r="AO62" s="14"/>
      <c r="AP62" s="105"/>
      <c r="AQ62" s="109"/>
    </row>
    <row r="63" spans="3:43" x14ac:dyDescent="0.25">
      <c r="C63" s="7"/>
      <c r="D63" s="8"/>
      <c r="E63" s="8"/>
      <c r="F63" s="8"/>
      <c r="G63" s="8"/>
      <c r="H63" s="8"/>
      <c r="I63" s="8"/>
      <c r="J63" s="8"/>
      <c r="K63" s="8"/>
      <c r="L63" s="8"/>
      <c r="M63" s="8"/>
      <c r="N63" s="8"/>
      <c r="O63" s="8"/>
      <c r="P63" s="8"/>
      <c r="Q63" s="8"/>
      <c r="R63" s="8"/>
      <c r="S63" s="205"/>
      <c r="T63" s="9"/>
      <c r="U63" s="8"/>
      <c r="V63" s="8"/>
      <c r="W63" s="8"/>
      <c r="X63" s="8"/>
      <c r="Y63" s="8"/>
      <c r="Z63" s="8"/>
      <c r="AA63" s="8"/>
      <c r="AB63" s="8"/>
      <c r="AC63" s="205"/>
      <c r="AD63" s="9"/>
      <c r="AE63" s="7"/>
      <c r="AF63" s="8"/>
      <c r="AG63" s="8"/>
      <c r="AH63" s="8"/>
      <c r="AI63" s="8"/>
      <c r="AJ63" s="8"/>
      <c r="AK63" s="10"/>
      <c r="AL63" s="113"/>
      <c r="AM63" s="14"/>
      <c r="AN63" s="113"/>
      <c r="AO63" s="14"/>
      <c r="AP63" s="105"/>
      <c r="AQ63" s="109"/>
    </row>
    <row r="64" spans="3:43" x14ac:dyDescent="0.25">
      <c r="C64" s="7"/>
      <c r="D64" s="8"/>
      <c r="E64" s="8"/>
      <c r="F64" s="8"/>
      <c r="G64" s="8"/>
      <c r="H64" s="8"/>
      <c r="I64" s="8"/>
      <c r="J64" s="8"/>
      <c r="K64" s="8"/>
      <c r="L64" s="8"/>
      <c r="M64" s="8"/>
      <c r="N64" s="8"/>
      <c r="O64" s="8"/>
      <c r="P64" s="8"/>
      <c r="Q64" s="8"/>
      <c r="R64" s="8"/>
      <c r="S64" s="205"/>
      <c r="T64" s="9"/>
      <c r="U64" s="8"/>
      <c r="V64" s="8"/>
      <c r="W64" s="8"/>
      <c r="X64" s="8"/>
      <c r="Y64" s="8"/>
      <c r="Z64" s="8"/>
      <c r="AA64" s="8"/>
      <c r="AB64" s="8"/>
      <c r="AC64" s="205"/>
      <c r="AD64" s="9"/>
      <c r="AE64" s="7"/>
      <c r="AF64" s="8"/>
      <c r="AG64" s="8"/>
      <c r="AH64" s="8"/>
      <c r="AI64" s="8"/>
      <c r="AJ64" s="8"/>
      <c r="AK64" s="10"/>
      <c r="AL64" s="113"/>
      <c r="AM64" s="14"/>
      <c r="AN64" s="113"/>
      <c r="AO64" s="14"/>
      <c r="AP64" s="105"/>
      <c r="AQ64" s="109"/>
    </row>
    <row r="65" spans="3:43" x14ac:dyDescent="0.25">
      <c r="C65" s="7"/>
      <c r="D65" s="8"/>
      <c r="E65" s="8"/>
      <c r="F65" s="8"/>
      <c r="G65" s="8"/>
      <c r="H65" s="8"/>
      <c r="I65" s="8"/>
      <c r="J65" s="8"/>
      <c r="K65" s="8"/>
      <c r="L65" s="8"/>
      <c r="M65" s="8"/>
      <c r="N65" s="8"/>
      <c r="O65" s="8"/>
      <c r="P65" s="8"/>
      <c r="Q65" s="8"/>
      <c r="R65" s="8"/>
      <c r="S65" s="205"/>
      <c r="T65" s="9"/>
      <c r="U65" s="8"/>
      <c r="V65" s="8"/>
      <c r="W65" s="8"/>
      <c r="X65" s="8"/>
      <c r="Y65" s="8"/>
      <c r="Z65" s="8"/>
      <c r="AA65" s="8"/>
      <c r="AB65" s="8"/>
      <c r="AC65" s="205"/>
      <c r="AD65" s="9"/>
      <c r="AE65" s="7"/>
      <c r="AF65" s="8"/>
      <c r="AG65" s="8"/>
      <c r="AH65" s="8"/>
      <c r="AI65" s="8"/>
      <c r="AJ65" s="8"/>
      <c r="AK65" s="10"/>
      <c r="AL65" s="113"/>
      <c r="AM65" s="14"/>
      <c r="AN65" s="113"/>
      <c r="AO65" s="14"/>
      <c r="AP65" s="105"/>
      <c r="AQ65" s="109"/>
    </row>
    <row r="66" spans="3:43" x14ac:dyDescent="0.25">
      <c r="C66" s="7"/>
      <c r="D66" s="8"/>
      <c r="E66" s="8"/>
      <c r="F66" s="8"/>
      <c r="G66" s="8"/>
      <c r="H66" s="8"/>
      <c r="I66" s="8"/>
      <c r="J66" s="8"/>
      <c r="K66" s="8"/>
      <c r="L66" s="8"/>
      <c r="M66" s="8"/>
      <c r="N66" s="8"/>
      <c r="O66" s="8"/>
      <c r="P66" s="8"/>
      <c r="Q66" s="8"/>
      <c r="R66" s="8"/>
      <c r="S66" s="205"/>
      <c r="T66" s="9"/>
      <c r="U66" s="8"/>
      <c r="V66" s="8"/>
      <c r="W66" s="8"/>
      <c r="X66" s="8"/>
      <c r="Y66" s="8"/>
      <c r="Z66" s="8"/>
      <c r="AA66" s="8"/>
      <c r="AB66" s="8"/>
      <c r="AC66" s="205"/>
      <c r="AD66" s="9"/>
      <c r="AE66" s="7"/>
      <c r="AF66" s="8"/>
      <c r="AG66" s="8"/>
      <c r="AH66" s="8"/>
      <c r="AI66" s="8"/>
      <c r="AJ66" s="8"/>
      <c r="AK66" s="10"/>
      <c r="AL66" s="113"/>
      <c r="AM66" s="14"/>
      <c r="AN66" s="113"/>
      <c r="AO66" s="14"/>
      <c r="AP66" s="105"/>
      <c r="AQ66" s="109"/>
    </row>
    <row r="67" spans="3:43" x14ac:dyDescent="0.25">
      <c r="C67" s="7"/>
      <c r="D67" s="8"/>
      <c r="E67" s="8"/>
      <c r="F67" s="8"/>
      <c r="G67" s="8"/>
      <c r="H67" s="8"/>
      <c r="I67" s="8"/>
      <c r="J67" s="8"/>
      <c r="K67" s="8"/>
      <c r="L67" s="8"/>
      <c r="M67" s="8"/>
      <c r="N67" s="8"/>
      <c r="O67" s="8"/>
      <c r="P67" s="8"/>
      <c r="Q67" s="8"/>
      <c r="R67" s="8"/>
      <c r="S67" s="205"/>
      <c r="T67" s="9"/>
      <c r="U67" s="8"/>
      <c r="V67" s="8"/>
      <c r="W67" s="8"/>
      <c r="X67" s="8"/>
      <c r="Y67" s="8"/>
      <c r="Z67" s="8"/>
      <c r="AA67" s="8"/>
      <c r="AB67" s="8"/>
      <c r="AC67" s="205"/>
      <c r="AD67" s="9"/>
      <c r="AE67" s="7"/>
      <c r="AF67" s="8"/>
      <c r="AG67" s="8"/>
      <c r="AH67" s="8"/>
      <c r="AI67" s="8"/>
      <c r="AJ67" s="8"/>
      <c r="AK67" s="10"/>
      <c r="AL67" s="113"/>
      <c r="AM67" s="14"/>
      <c r="AN67" s="113"/>
      <c r="AO67" s="14"/>
      <c r="AP67" s="105"/>
      <c r="AQ67" s="109"/>
    </row>
    <row r="68" spans="3:43" x14ac:dyDescent="0.25">
      <c r="C68" s="7"/>
      <c r="D68" s="8"/>
      <c r="E68" s="8"/>
      <c r="F68" s="8"/>
      <c r="G68" s="8"/>
      <c r="H68" s="8"/>
      <c r="I68" s="8"/>
      <c r="J68" s="8"/>
      <c r="K68" s="8"/>
      <c r="L68" s="8"/>
      <c r="M68" s="8"/>
      <c r="N68" s="8"/>
      <c r="O68" s="8"/>
      <c r="P68" s="8"/>
      <c r="Q68" s="8"/>
      <c r="R68" s="8"/>
      <c r="S68" s="205"/>
      <c r="T68" s="9"/>
      <c r="U68" s="8"/>
      <c r="V68" s="8"/>
      <c r="W68" s="8"/>
      <c r="X68" s="8"/>
      <c r="Y68" s="8"/>
      <c r="Z68" s="8"/>
      <c r="AA68" s="8"/>
      <c r="AB68" s="8"/>
      <c r="AC68" s="205"/>
      <c r="AD68" s="9"/>
      <c r="AE68" s="7"/>
      <c r="AF68" s="8"/>
      <c r="AG68" s="8"/>
      <c r="AH68" s="8"/>
      <c r="AI68" s="8"/>
      <c r="AJ68" s="8"/>
      <c r="AK68" s="10"/>
      <c r="AL68" s="113"/>
      <c r="AM68" s="14"/>
      <c r="AN68" s="113"/>
      <c r="AO68" s="14"/>
      <c r="AP68" s="105"/>
      <c r="AQ68" s="109"/>
    </row>
    <row r="69" spans="3:43" x14ac:dyDescent="0.25">
      <c r="C69" s="7"/>
      <c r="D69" s="8"/>
      <c r="E69" s="8"/>
      <c r="F69" s="8"/>
      <c r="G69" s="8"/>
      <c r="H69" s="8"/>
      <c r="I69" s="8"/>
      <c r="J69" s="8"/>
      <c r="K69" s="8"/>
      <c r="L69" s="8"/>
      <c r="M69" s="8"/>
      <c r="N69" s="8"/>
      <c r="O69" s="8"/>
      <c r="P69" s="8"/>
      <c r="Q69" s="8"/>
      <c r="R69" s="8"/>
      <c r="S69" s="205"/>
      <c r="T69" s="9"/>
      <c r="U69" s="8"/>
      <c r="V69" s="8"/>
      <c r="W69" s="8"/>
      <c r="X69" s="8"/>
      <c r="Y69" s="8"/>
      <c r="Z69" s="8"/>
      <c r="AA69" s="8"/>
      <c r="AB69" s="8"/>
      <c r="AC69" s="205"/>
      <c r="AD69" s="9"/>
      <c r="AE69" s="7"/>
      <c r="AF69" s="8"/>
      <c r="AG69" s="8"/>
      <c r="AH69" s="8"/>
      <c r="AI69" s="8"/>
      <c r="AJ69" s="8"/>
      <c r="AK69" s="10"/>
      <c r="AL69" s="113"/>
      <c r="AM69" s="14"/>
      <c r="AN69" s="113"/>
      <c r="AO69" s="14"/>
      <c r="AP69" s="105"/>
      <c r="AQ69" s="109"/>
    </row>
    <row r="70" spans="3:43" x14ac:dyDescent="0.25">
      <c r="C70" s="7"/>
      <c r="D70" s="8"/>
      <c r="E70" s="8"/>
      <c r="F70" s="8"/>
      <c r="G70" s="8"/>
      <c r="H70" s="8"/>
      <c r="I70" s="8"/>
      <c r="J70" s="8"/>
      <c r="K70" s="8"/>
      <c r="L70" s="8"/>
      <c r="M70" s="8"/>
      <c r="N70" s="8"/>
      <c r="O70" s="8"/>
      <c r="P70" s="8"/>
      <c r="Q70" s="8"/>
      <c r="R70" s="8"/>
      <c r="S70" s="205"/>
      <c r="T70" s="9"/>
      <c r="U70" s="8"/>
      <c r="V70" s="8"/>
      <c r="W70" s="8"/>
      <c r="X70" s="8"/>
      <c r="Y70" s="8"/>
      <c r="Z70" s="8"/>
      <c r="AA70" s="8"/>
      <c r="AB70" s="8"/>
      <c r="AC70" s="205"/>
      <c r="AD70" s="9"/>
      <c r="AE70" s="7"/>
      <c r="AF70" s="8"/>
      <c r="AG70" s="8"/>
      <c r="AH70" s="8"/>
      <c r="AI70" s="8"/>
      <c r="AJ70" s="8"/>
      <c r="AK70" s="10"/>
      <c r="AL70" s="113"/>
      <c r="AM70" s="14"/>
      <c r="AN70" s="113"/>
      <c r="AO70" s="14"/>
      <c r="AP70" s="105"/>
      <c r="AQ70" s="109"/>
    </row>
    <row r="71" spans="3:43" x14ac:dyDescent="0.25">
      <c r="C71" s="7"/>
      <c r="D71" s="8"/>
      <c r="E71" s="8"/>
      <c r="F71" s="8"/>
      <c r="G71" s="8"/>
      <c r="H71" s="8"/>
      <c r="I71" s="8"/>
      <c r="J71" s="8"/>
      <c r="K71" s="8"/>
      <c r="L71" s="8"/>
      <c r="M71" s="8"/>
      <c r="N71" s="8"/>
      <c r="O71" s="8"/>
      <c r="P71" s="8"/>
      <c r="Q71" s="8"/>
      <c r="R71" s="8"/>
      <c r="S71" s="205"/>
      <c r="T71" s="9"/>
      <c r="U71" s="8"/>
      <c r="V71" s="8"/>
      <c r="W71" s="8"/>
      <c r="X71" s="8"/>
      <c r="Y71" s="8"/>
      <c r="Z71" s="8"/>
      <c r="AA71" s="8"/>
      <c r="AB71" s="8"/>
      <c r="AC71" s="205"/>
      <c r="AD71" s="9"/>
      <c r="AE71" s="7"/>
      <c r="AF71" s="8"/>
      <c r="AG71" s="8"/>
      <c r="AH71" s="8"/>
      <c r="AI71" s="8"/>
      <c r="AJ71" s="8"/>
      <c r="AK71" s="10"/>
      <c r="AL71" s="113"/>
      <c r="AM71" s="14"/>
      <c r="AN71" s="113"/>
      <c r="AO71" s="14"/>
      <c r="AP71" s="105"/>
      <c r="AQ71" s="109"/>
    </row>
    <row r="72" spans="3:43" x14ac:dyDescent="0.25">
      <c r="C72" s="7"/>
      <c r="D72" s="8"/>
      <c r="E72" s="8"/>
      <c r="F72" s="8"/>
      <c r="G72" s="8"/>
      <c r="H72" s="8"/>
      <c r="I72" s="8"/>
      <c r="J72" s="8"/>
      <c r="K72" s="8"/>
      <c r="L72" s="8"/>
      <c r="M72" s="8"/>
      <c r="N72" s="8"/>
      <c r="O72" s="8"/>
      <c r="P72" s="8"/>
      <c r="Q72" s="8"/>
      <c r="R72" s="8"/>
      <c r="S72" s="205"/>
      <c r="T72" s="9"/>
      <c r="U72" s="8"/>
      <c r="V72" s="8"/>
      <c r="W72" s="8"/>
      <c r="X72" s="8"/>
      <c r="Y72" s="8"/>
      <c r="Z72" s="8"/>
      <c r="AA72" s="8"/>
      <c r="AB72" s="8"/>
      <c r="AC72" s="205"/>
      <c r="AD72" s="9"/>
      <c r="AE72" s="7"/>
      <c r="AF72" s="8"/>
      <c r="AG72" s="8"/>
      <c r="AH72" s="8"/>
      <c r="AI72" s="8"/>
      <c r="AJ72" s="8"/>
      <c r="AK72" s="10"/>
      <c r="AL72" s="113"/>
      <c r="AM72" s="14"/>
      <c r="AN72" s="113"/>
      <c r="AO72" s="14"/>
      <c r="AP72" s="105"/>
      <c r="AQ72" s="109"/>
    </row>
    <row r="73" spans="3:43" x14ac:dyDescent="0.25">
      <c r="C73" s="7"/>
      <c r="D73" s="8"/>
      <c r="E73" s="8"/>
      <c r="F73" s="8"/>
      <c r="G73" s="8"/>
      <c r="H73" s="8"/>
      <c r="I73" s="8"/>
      <c r="J73" s="8"/>
      <c r="K73" s="8"/>
      <c r="L73" s="8"/>
      <c r="M73" s="8"/>
      <c r="N73" s="8"/>
      <c r="O73" s="8"/>
      <c r="P73" s="8"/>
      <c r="Q73" s="8"/>
      <c r="R73" s="8"/>
      <c r="S73" s="205"/>
      <c r="T73" s="9"/>
      <c r="U73" s="8"/>
      <c r="V73" s="8"/>
      <c r="W73" s="8"/>
      <c r="X73" s="8"/>
      <c r="Y73" s="8"/>
      <c r="Z73" s="8"/>
      <c r="AA73" s="8"/>
      <c r="AB73" s="8"/>
      <c r="AC73" s="205"/>
      <c r="AD73" s="9"/>
      <c r="AE73" s="7"/>
      <c r="AF73" s="8"/>
      <c r="AG73" s="8"/>
      <c r="AH73" s="8"/>
      <c r="AI73" s="8"/>
      <c r="AJ73" s="8"/>
      <c r="AK73" s="10"/>
      <c r="AL73" s="113"/>
      <c r="AM73" s="14"/>
      <c r="AN73" s="113"/>
      <c r="AO73" s="14"/>
      <c r="AP73" s="105"/>
      <c r="AQ73" s="109"/>
    </row>
    <row r="74" spans="3:43" x14ac:dyDescent="0.25">
      <c r="C74" s="7"/>
      <c r="D74" s="8"/>
      <c r="E74" s="8"/>
      <c r="F74" s="8"/>
      <c r="G74" s="8"/>
      <c r="H74" s="8"/>
      <c r="I74" s="8"/>
      <c r="J74" s="8"/>
      <c r="K74" s="8"/>
      <c r="L74" s="8"/>
      <c r="M74" s="8"/>
      <c r="N74" s="8"/>
      <c r="O74" s="8"/>
      <c r="P74" s="8"/>
      <c r="Q74" s="8"/>
      <c r="R74" s="8"/>
      <c r="S74" s="205"/>
      <c r="T74" s="9"/>
      <c r="U74" s="8"/>
      <c r="V74" s="8"/>
      <c r="W74" s="8"/>
      <c r="X74" s="8"/>
      <c r="Y74" s="8"/>
      <c r="Z74" s="8"/>
      <c r="AA74" s="8"/>
      <c r="AB74" s="8"/>
      <c r="AC74" s="205"/>
      <c r="AD74" s="9"/>
      <c r="AE74" s="7"/>
      <c r="AF74" s="8"/>
      <c r="AG74" s="8"/>
      <c r="AH74" s="8"/>
      <c r="AI74" s="8"/>
      <c r="AJ74" s="8"/>
      <c r="AK74" s="10"/>
      <c r="AL74" s="113"/>
      <c r="AM74" s="14"/>
      <c r="AN74" s="113"/>
      <c r="AO74" s="14"/>
      <c r="AP74" s="105"/>
      <c r="AQ74" s="109"/>
    </row>
    <row r="75" spans="3:43" x14ac:dyDescent="0.25">
      <c r="C75" s="7"/>
      <c r="D75" s="8"/>
      <c r="E75" s="8"/>
      <c r="F75" s="8"/>
      <c r="G75" s="8"/>
      <c r="H75" s="8"/>
      <c r="I75" s="8"/>
      <c r="J75" s="8"/>
      <c r="K75" s="8"/>
      <c r="L75" s="8"/>
      <c r="M75" s="8"/>
      <c r="N75" s="8"/>
      <c r="O75" s="8"/>
      <c r="P75" s="8"/>
      <c r="Q75" s="8"/>
      <c r="R75" s="8"/>
      <c r="S75" s="205"/>
      <c r="T75" s="9"/>
      <c r="U75" s="8"/>
      <c r="V75" s="8"/>
      <c r="W75" s="8"/>
      <c r="X75" s="8"/>
      <c r="Y75" s="8"/>
      <c r="Z75" s="8"/>
      <c r="AA75" s="8"/>
      <c r="AB75" s="8"/>
      <c r="AC75" s="205"/>
      <c r="AD75" s="9"/>
      <c r="AE75" s="7"/>
      <c r="AF75" s="8"/>
      <c r="AG75" s="8"/>
      <c r="AH75" s="8"/>
      <c r="AI75" s="8"/>
      <c r="AJ75" s="8"/>
      <c r="AK75" s="10"/>
      <c r="AL75" s="113"/>
      <c r="AM75" s="14"/>
      <c r="AN75" s="113"/>
      <c r="AO75" s="14"/>
      <c r="AP75" s="105"/>
      <c r="AQ75" s="109"/>
    </row>
    <row r="76" spans="3:43" x14ac:dyDescent="0.25">
      <c r="C76" s="7"/>
      <c r="D76" s="8"/>
      <c r="E76" s="8"/>
      <c r="F76" s="8"/>
      <c r="G76" s="8"/>
      <c r="H76" s="8"/>
      <c r="I76" s="8"/>
      <c r="J76" s="8"/>
      <c r="K76" s="8"/>
      <c r="L76" s="8"/>
      <c r="M76" s="8"/>
      <c r="N76" s="8"/>
      <c r="O76" s="8"/>
      <c r="P76" s="8"/>
      <c r="Q76" s="8"/>
      <c r="R76" s="8"/>
      <c r="S76" s="205"/>
      <c r="T76" s="9"/>
      <c r="U76" s="8"/>
      <c r="V76" s="8"/>
      <c r="W76" s="8"/>
      <c r="X76" s="8"/>
      <c r="Y76" s="8"/>
      <c r="Z76" s="8"/>
      <c r="AA76" s="8"/>
      <c r="AB76" s="8"/>
      <c r="AC76" s="205"/>
      <c r="AD76" s="9"/>
      <c r="AE76" s="7"/>
      <c r="AF76" s="8"/>
      <c r="AG76" s="8"/>
      <c r="AH76" s="8"/>
      <c r="AI76" s="8"/>
      <c r="AJ76" s="8"/>
      <c r="AK76" s="10"/>
      <c r="AL76" s="113"/>
      <c r="AM76" s="14"/>
      <c r="AN76" s="113"/>
      <c r="AO76" s="14"/>
      <c r="AP76" s="105"/>
      <c r="AQ76" s="109"/>
    </row>
    <row r="77" spans="3:43" x14ac:dyDescent="0.25">
      <c r="C77" s="7"/>
      <c r="D77" s="8"/>
      <c r="E77" s="8"/>
      <c r="F77" s="8"/>
      <c r="G77" s="8"/>
      <c r="H77" s="8"/>
      <c r="I77" s="8"/>
      <c r="J77" s="8"/>
      <c r="K77" s="8"/>
      <c r="L77" s="8"/>
      <c r="M77" s="8"/>
      <c r="N77" s="8"/>
      <c r="O77" s="8"/>
      <c r="P77" s="8"/>
      <c r="Q77" s="8"/>
      <c r="R77" s="8"/>
      <c r="S77" s="205"/>
      <c r="T77" s="9"/>
      <c r="U77" s="8"/>
      <c r="V77" s="8"/>
      <c r="W77" s="8"/>
      <c r="X77" s="8"/>
      <c r="Y77" s="8"/>
      <c r="Z77" s="8"/>
      <c r="AA77" s="8"/>
      <c r="AB77" s="8"/>
      <c r="AC77" s="205"/>
      <c r="AD77" s="9"/>
      <c r="AE77" s="7"/>
      <c r="AF77" s="8"/>
      <c r="AG77" s="8"/>
      <c r="AH77" s="8"/>
      <c r="AI77" s="8"/>
      <c r="AJ77" s="8"/>
      <c r="AK77" s="10"/>
      <c r="AL77" s="113"/>
      <c r="AM77" s="14"/>
      <c r="AN77" s="113"/>
      <c r="AO77" s="14"/>
      <c r="AP77" s="105"/>
      <c r="AQ77" s="109"/>
    </row>
    <row r="78" spans="3:43" x14ac:dyDescent="0.25">
      <c r="C78" s="7"/>
      <c r="D78" s="8"/>
      <c r="E78" s="8"/>
      <c r="F78" s="8"/>
      <c r="G78" s="8"/>
      <c r="H78" s="8"/>
      <c r="I78" s="8"/>
      <c r="J78" s="8"/>
      <c r="K78" s="8"/>
      <c r="L78" s="8"/>
      <c r="M78" s="8"/>
      <c r="N78" s="8"/>
      <c r="O78" s="8"/>
      <c r="P78" s="8"/>
      <c r="Q78" s="8"/>
      <c r="R78" s="8"/>
      <c r="S78" s="205"/>
      <c r="T78" s="9"/>
      <c r="U78" s="8"/>
      <c r="V78" s="8"/>
      <c r="W78" s="8"/>
      <c r="X78" s="8"/>
      <c r="Y78" s="8"/>
      <c r="Z78" s="8"/>
      <c r="AA78" s="8"/>
      <c r="AB78" s="8"/>
      <c r="AC78" s="205"/>
      <c r="AD78" s="9"/>
      <c r="AE78" s="7"/>
      <c r="AF78" s="8"/>
      <c r="AG78" s="8"/>
      <c r="AH78" s="8"/>
      <c r="AI78" s="8"/>
      <c r="AJ78" s="8"/>
      <c r="AK78" s="10"/>
      <c r="AL78" s="113"/>
      <c r="AM78" s="14"/>
      <c r="AN78" s="113"/>
      <c r="AO78" s="14"/>
      <c r="AP78" s="105"/>
      <c r="AQ78" s="109"/>
    </row>
    <row r="79" spans="3:43" x14ac:dyDescent="0.25">
      <c r="C79" s="7"/>
      <c r="D79" s="8"/>
      <c r="E79" s="8"/>
      <c r="F79" s="8"/>
      <c r="G79" s="8"/>
      <c r="H79" s="8"/>
      <c r="I79" s="8"/>
      <c r="J79" s="8"/>
      <c r="K79" s="8"/>
      <c r="L79" s="8"/>
      <c r="M79" s="8"/>
      <c r="N79" s="8"/>
      <c r="O79" s="8"/>
      <c r="P79" s="8"/>
      <c r="Q79" s="8"/>
      <c r="R79" s="8"/>
      <c r="S79" s="205"/>
      <c r="T79" s="9"/>
      <c r="U79" s="8"/>
      <c r="V79" s="8"/>
      <c r="W79" s="8"/>
      <c r="X79" s="8"/>
      <c r="Y79" s="8"/>
      <c r="Z79" s="8"/>
      <c r="AA79" s="8"/>
      <c r="AB79" s="8"/>
      <c r="AC79" s="205"/>
      <c r="AD79" s="9"/>
      <c r="AE79" s="7"/>
      <c r="AF79" s="8"/>
      <c r="AG79" s="8"/>
      <c r="AH79" s="8"/>
      <c r="AI79" s="8"/>
      <c r="AJ79" s="8"/>
      <c r="AK79" s="10"/>
      <c r="AL79" s="113"/>
      <c r="AM79" s="14"/>
      <c r="AN79" s="113"/>
      <c r="AO79" s="14"/>
      <c r="AP79" s="105"/>
      <c r="AQ79" s="109"/>
    </row>
    <row r="80" spans="3:43" x14ac:dyDescent="0.25">
      <c r="C80" s="7"/>
      <c r="D80" s="8"/>
      <c r="E80" s="8"/>
      <c r="F80" s="8"/>
      <c r="G80" s="8"/>
      <c r="H80" s="8"/>
      <c r="I80" s="8"/>
      <c r="J80" s="8"/>
      <c r="K80" s="8"/>
      <c r="L80" s="8"/>
      <c r="M80" s="8"/>
      <c r="N80" s="8"/>
      <c r="O80" s="8"/>
      <c r="P80" s="8"/>
      <c r="Q80" s="8"/>
      <c r="R80" s="8"/>
      <c r="S80" s="205"/>
      <c r="T80" s="9"/>
      <c r="U80" s="8"/>
      <c r="V80" s="8"/>
      <c r="W80" s="8"/>
      <c r="X80" s="8"/>
      <c r="Y80" s="8"/>
      <c r="Z80" s="8"/>
      <c r="AA80" s="8"/>
      <c r="AB80" s="8"/>
      <c r="AC80" s="205"/>
      <c r="AD80" s="9"/>
      <c r="AE80" s="7"/>
      <c r="AF80" s="8"/>
      <c r="AG80" s="8"/>
      <c r="AH80" s="8"/>
      <c r="AI80" s="8"/>
      <c r="AJ80" s="8"/>
      <c r="AK80" s="10"/>
      <c r="AL80" s="113"/>
      <c r="AM80" s="14"/>
      <c r="AN80" s="113"/>
      <c r="AO80" s="14"/>
      <c r="AP80" s="105"/>
      <c r="AQ80" s="109"/>
    </row>
    <row r="81" spans="3:43" x14ac:dyDescent="0.25">
      <c r="C81" s="7"/>
      <c r="D81" s="8"/>
      <c r="E81" s="8"/>
      <c r="F81" s="8"/>
      <c r="G81" s="8"/>
      <c r="H81" s="8"/>
      <c r="I81" s="8"/>
      <c r="J81" s="8"/>
      <c r="K81" s="8"/>
      <c r="L81" s="8"/>
      <c r="M81" s="8"/>
      <c r="N81" s="8"/>
      <c r="O81" s="8"/>
      <c r="P81" s="8"/>
      <c r="Q81" s="8"/>
      <c r="R81" s="8"/>
      <c r="S81" s="205"/>
      <c r="T81" s="9"/>
      <c r="U81" s="8"/>
      <c r="V81" s="8"/>
      <c r="W81" s="8"/>
      <c r="X81" s="8"/>
      <c r="Y81" s="8"/>
      <c r="Z81" s="8"/>
      <c r="AA81" s="8"/>
      <c r="AB81" s="8"/>
      <c r="AC81" s="205"/>
      <c r="AD81" s="9"/>
      <c r="AE81" s="7"/>
      <c r="AF81" s="8"/>
      <c r="AG81" s="8"/>
      <c r="AH81" s="8"/>
      <c r="AI81" s="8"/>
      <c r="AJ81" s="8"/>
      <c r="AK81" s="10"/>
      <c r="AL81" s="113"/>
      <c r="AM81" s="14"/>
      <c r="AN81" s="113"/>
      <c r="AO81" s="14"/>
      <c r="AP81" s="105"/>
      <c r="AQ81" s="109"/>
    </row>
    <row r="82" spans="3:43" x14ac:dyDescent="0.25">
      <c r="C82" s="7"/>
      <c r="D82" s="8"/>
      <c r="E82" s="8"/>
      <c r="F82" s="8"/>
      <c r="G82" s="8"/>
      <c r="H82" s="8"/>
      <c r="I82" s="8"/>
      <c r="J82" s="8"/>
      <c r="K82" s="8"/>
      <c r="L82" s="8"/>
      <c r="M82" s="8"/>
      <c r="N82" s="8"/>
      <c r="O82" s="8"/>
      <c r="P82" s="8"/>
      <c r="Q82" s="8"/>
      <c r="R82" s="8"/>
      <c r="S82" s="205"/>
      <c r="T82" s="9"/>
      <c r="U82" s="8"/>
      <c r="V82" s="8"/>
      <c r="W82" s="8"/>
      <c r="X82" s="8"/>
      <c r="Y82" s="8"/>
      <c r="Z82" s="8"/>
      <c r="AA82" s="8"/>
      <c r="AB82" s="8"/>
      <c r="AC82" s="205"/>
      <c r="AD82" s="9"/>
      <c r="AE82" s="7"/>
      <c r="AF82" s="8"/>
      <c r="AG82" s="8"/>
      <c r="AH82" s="8"/>
      <c r="AI82" s="8"/>
      <c r="AJ82" s="8"/>
      <c r="AK82" s="10"/>
      <c r="AL82" s="113"/>
      <c r="AM82" s="14"/>
      <c r="AN82" s="113"/>
      <c r="AO82" s="14"/>
      <c r="AP82" s="105"/>
      <c r="AQ82" s="109"/>
    </row>
    <row r="83" spans="3:43" x14ac:dyDescent="0.25">
      <c r="C83" s="7"/>
      <c r="D83" s="8"/>
      <c r="E83" s="8"/>
      <c r="F83" s="8"/>
      <c r="G83" s="8"/>
      <c r="H83" s="8"/>
      <c r="I83" s="8"/>
      <c r="J83" s="8"/>
      <c r="K83" s="8"/>
      <c r="L83" s="8"/>
      <c r="M83" s="8"/>
      <c r="N83" s="8"/>
      <c r="O83" s="8"/>
      <c r="P83" s="8"/>
      <c r="Q83" s="8"/>
      <c r="R83" s="8"/>
      <c r="S83" s="205"/>
      <c r="T83" s="9"/>
      <c r="U83" s="8"/>
      <c r="V83" s="8"/>
      <c r="W83" s="8"/>
      <c r="X83" s="8"/>
      <c r="Y83" s="8"/>
      <c r="Z83" s="8"/>
      <c r="AA83" s="8"/>
      <c r="AB83" s="8"/>
      <c r="AC83" s="205"/>
      <c r="AD83" s="9"/>
      <c r="AE83" s="7"/>
      <c r="AF83" s="8"/>
      <c r="AG83" s="8"/>
      <c r="AH83" s="8"/>
      <c r="AI83" s="8"/>
      <c r="AJ83" s="8"/>
      <c r="AK83" s="10"/>
      <c r="AL83" s="113"/>
      <c r="AM83" s="14"/>
      <c r="AN83" s="113"/>
      <c r="AO83" s="14"/>
      <c r="AP83" s="105"/>
      <c r="AQ83" s="109"/>
    </row>
    <row r="84" spans="3:43" x14ac:dyDescent="0.25">
      <c r="C84" s="7"/>
      <c r="D84" s="8"/>
      <c r="E84" s="8"/>
      <c r="F84" s="8"/>
      <c r="G84" s="8"/>
      <c r="H84" s="8"/>
      <c r="I84" s="8"/>
      <c r="J84" s="8"/>
      <c r="K84" s="8"/>
      <c r="L84" s="8"/>
      <c r="M84" s="8"/>
      <c r="N84" s="8"/>
      <c r="O84" s="8"/>
      <c r="P84" s="8"/>
      <c r="Q84" s="8"/>
      <c r="R84" s="8"/>
      <c r="S84" s="205"/>
      <c r="T84" s="9"/>
      <c r="U84" s="8"/>
      <c r="V84" s="8"/>
      <c r="W84" s="8"/>
      <c r="X84" s="8"/>
      <c r="Y84" s="8"/>
      <c r="Z84" s="8"/>
      <c r="AA84" s="8"/>
      <c r="AB84" s="8"/>
      <c r="AC84" s="205"/>
      <c r="AD84" s="9"/>
      <c r="AE84" s="7"/>
      <c r="AF84" s="8"/>
      <c r="AG84" s="8"/>
      <c r="AH84" s="8"/>
      <c r="AI84" s="8"/>
      <c r="AJ84" s="8"/>
      <c r="AK84" s="10"/>
      <c r="AL84" s="113"/>
      <c r="AM84" s="14"/>
      <c r="AN84" s="113"/>
      <c r="AO84" s="14"/>
      <c r="AP84" s="105"/>
      <c r="AQ84" s="109"/>
    </row>
    <row r="85" spans="3:43" x14ac:dyDescent="0.25">
      <c r="C85" s="7"/>
      <c r="D85" s="8"/>
      <c r="E85" s="8"/>
      <c r="F85" s="8"/>
      <c r="G85" s="8"/>
      <c r="H85" s="8"/>
      <c r="I85" s="8"/>
      <c r="J85" s="8"/>
      <c r="K85" s="8"/>
      <c r="L85" s="8"/>
      <c r="M85" s="8"/>
      <c r="N85" s="8"/>
      <c r="O85" s="8"/>
      <c r="P85" s="8"/>
      <c r="Q85" s="8"/>
      <c r="R85" s="8"/>
      <c r="S85" s="205"/>
      <c r="T85" s="9"/>
      <c r="U85" s="8"/>
      <c r="V85" s="8"/>
      <c r="W85" s="8"/>
      <c r="X85" s="8"/>
      <c r="Y85" s="8"/>
      <c r="Z85" s="8"/>
      <c r="AA85" s="8"/>
      <c r="AB85" s="8"/>
      <c r="AC85" s="205"/>
      <c r="AD85" s="9"/>
      <c r="AE85" s="7"/>
      <c r="AF85" s="8"/>
      <c r="AG85" s="8"/>
      <c r="AH85" s="8"/>
      <c r="AI85" s="8"/>
      <c r="AJ85" s="8"/>
      <c r="AK85" s="10"/>
      <c r="AL85" s="113"/>
      <c r="AM85" s="14"/>
      <c r="AN85" s="113"/>
      <c r="AO85" s="14"/>
      <c r="AP85" s="105"/>
      <c r="AQ85" s="109"/>
    </row>
    <row r="86" spans="3:43" x14ac:dyDescent="0.25">
      <c r="C86" s="7"/>
      <c r="D86" s="8"/>
      <c r="E86" s="8"/>
      <c r="F86" s="8"/>
      <c r="G86" s="8"/>
      <c r="H86" s="8"/>
      <c r="I86" s="8"/>
      <c r="J86" s="8"/>
      <c r="K86" s="8"/>
      <c r="L86" s="8"/>
      <c r="M86" s="8"/>
      <c r="N86" s="8"/>
      <c r="O86" s="8"/>
      <c r="P86" s="8"/>
      <c r="Q86" s="8"/>
      <c r="R86" s="8"/>
      <c r="S86" s="205"/>
      <c r="T86" s="9"/>
      <c r="U86" s="8"/>
      <c r="V86" s="8"/>
      <c r="W86" s="8"/>
      <c r="X86" s="8"/>
      <c r="Y86" s="8"/>
      <c r="Z86" s="8"/>
      <c r="AA86" s="8"/>
      <c r="AB86" s="8"/>
      <c r="AC86" s="205"/>
      <c r="AD86" s="9"/>
      <c r="AE86" s="7"/>
      <c r="AF86" s="8"/>
      <c r="AG86" s="8"/>
      <c r="AH86" s="8"/>
      <c r="AI86" s="8"/>
      <c r="AJ86" s="8"/>
      <c r="AK86" s="10"/>
      <c r="AL86" s="113"/>
      <c r="AM86" s="14"/>
      <c r="AN86" s="113"/>
      <c r="AO86" s="14"/>
      <c r="AP86" s="105"/>
      <c r="AQ86" s="109"/>
    </row>
    <row r="87" spans="3:43" x14ac:dyDescent="0.25">
      <c r="C87" s="7"/>
      <c r="D87" s="8"/>
      <c r="E87" s="8"/>
      <c r="F87" s="8"/>
      <c r="G87" s="8"/>
      <c r="H87" s="8"/>
      <c r="I87" s="8"/>
      <c r="J87" s="8"/>
      <c r="K87" s="8"/>
      <c r="L87" s="8"/>
      <c r="M87" s="8"/>
      <c r="N87" s="8"/>
      <c r="O87" s="8"/>
      <c r="P87" s="8"/>
      <c r="Q87" s="8"/>
      <c r="R87" s="8"/>
      <c r="S87" s="205"/>
      <c r="T87" s="9"/>
      <c r="U87" s="8"/>
      <c r="V87" s="8"/>
      <c r="W87" s="8"/>
      <c r="X87" s="8"/>
      <c r="Y87" s="8"/>
      <c r="Z87" s="8"/>
      <c r="AA87" s="8"/>
      <c r="AB87" s="8"/>
      <c r="AC87" s="205"/>
      <c r="AD87" s="9"/>
      <c r="AE87" s="7"/>
      <c r="AF87" s="8"/>
      <c r="AG87" s="8"/>
      <c r="AH87" s="8"/>
      <c r="AI87" s="8"/>
      <c r="AJ87" s="8"/>
      <c r="AK87" s="10"/>
      <c r="AL87" s="113"/>
      <c r="AM87" s="14"/>
      <c r="AN87" s="113"/>
      <c r="AO87" s="14"/>
      <c r="AP87" s="105"/>
      <c r="AQ87" s="109"/>
    </row>
    <row r="88" spans="3:43" x14ac:dyDescent="0.25">
      <c r="C88" s="7"/>
      <c r="D88" s="8"/>
      <c r="E88" s="8"/>
      <c r="F88" s="8"/>
      <c r="G88" s="8"/>
      <c r="H88" s="8"/>
      <c r="I88" s="8"/>
      <c r="J88" s="8"/>
      <c r="K88" s="8"/>
      <c r="L88" s="8"/>
      <c r="M88" s="8"/>
      <c r="N88" s="8"/>
      <c r="O88" s="8"/>
      <c r="P88" s="8"/>
      <c r="Q88" s="8"/>
      <c r="R88" s="8"/>
      <c r="S88" s="205"/>
      <c r="T88" s="9"/>
      <c r="U88" s="8"/>
      <c r="V88" s="8"/>
      <c r="W88" s="8"/>
      <c r="X88" s="8"/>
      <c r="Y88" s="8"/>
      <c r="Z88" s="8"/>
      <c r="AA88" s="8"/>
      <c r="AB88" s="8"/>
      <c r="AC88" s="205"/>
      <c r="AD88" s="9"/>
      <c r="AE88" s="7"/>
      <c r="AF88" s="8"/>
      <c r="AG88" s="8"/>
      <c r="AH88" s="8"/>
      <c r="AI88" s="8"/>
      <c r="AJ88" s="8"/>
      <c r="AK88" s="10"/>
      <c r="AL88" s="113"/>
      <c r="AM88" s="14"/>
      <c r="AN88" s="113"/>
      <c r="AO88" s="14"/>
      <c r="AP88" s="105"/>
      <c r="AQ88" s="109"/>
    </row>
    <row r="89" spans="3:43" x14ac:dyDescent="0.25">
      <c r="C89" s="7"/>
      <c r="D89" s="8"/>
      <c r="E89" s="8"/>
      <c r="F89" s="8"/>
      <c r="G89" s="8"/>
      <c r="H89" s="8"/>
      <c r="I89" s="8"/>
      <c r="J89" s="8"/>
      <c r="K89" s="8"/>
      <c r="L89" s="8"/>
      <c r="M89" s="8"/>
      <c r="N89" s="8"/>
      <c r="O89" s="8"/>
      <c r="P89" s="8"/>
      <c r="Q89" s="8"/>
      <c r="R89" s="8"/>
      <c r="S89" s="205"/>
      <c r="T89" s="9"/>
      <c r="U89" s="8"/>
      <c r="V89" s="8"/>
      <c r="W89" s="8"/>
      <c r="X89" s="8"/>
      <c r="Y89" s="8"/>
      <c r="Z89" s="8"/>
      <c r="AA89" s="8"/>
      <c r="AB89" s="8"/>
      <c r="AC89" s="205"/>
      <c r="AD89" s="9"/>
      <c r="AE89" s="7"/>
      <c r="AF89" s="8"/>
      <c r="AG89" s="8"/>
      <c r="AH89" s="8"/>
      <c r="AI89" s="8"/>
      <c r="AJ89" s="8"/>
      <c r="AK89" s="10"/>
      <c r="AL89" s="113"/>
      <c r="AM89" s="14"/>
      <c r="AN89" s="113"/>
      <c r="AO89" s="14"/>
      <c r="AP89" s="105"/>
      <c r="AQ89" s="109"/>
    </row>
    <row r="90" spans="3:43" x14ac:dyDescent="0.25">
      <c r="C90" s="7"/>
      <c r="D90" s="8"/>
      <c r="E90" s="8"/>
      <c r="F90" s="8"/>
      <c r="G90" s="8"/>
      <c r="H90" s="8"/>
      <c r="I90" s="8"/>
      <c r="J90" s="8"/>
      <c r="K90" s="8"/>
      <c r="L90" s="8"/>
      <c r="M90" s="8"/>
      <c r="N90" s="8"/>
      <c r="O90" s="8"/>
      <c r="P90" s="8"/>
      <c r="Q90" s="8"/>
      <c r="R90" s="8"/>
      <c r="S90" s="205"/>
      <c r="T90" s="9"/>
      <c r="U90" s="8"/>
      <c r="V90" s="8"/>
      <c r="W90" s="8"/>
      <c r="X90" s="8"/>
      <c r="Y90" s="8"/>
      <c r="Z90" s="8"/>
      <c r="AA90" s="8"/>
      <c r="AB90" s="8"/>
      <c r="AC90" s="205"/>
      <c r="AD90" s="9"/>
      <c r="AE90" s="7"/>
      <c r="AF90" s="8"/>
      <c r="AG90" s="8"/>
      <c r="AH90" s="8"/>
      <c r="AI90" s="8"/>
      <c r="AJ90" s="8"/>
      <c r="AK90" s="10"/>
      <c r="AL90" s="113"/>
      <c r="AM90" s="14"/>
      <c r="AN90" s="113"/>
      <c r="AO90" s="14"/>
      <c r="AP90" s="105"/>
      <c r="AQ90" s="109"/>
    </row>
    <row r="91" spans="3:43" x14ac:dyDescent="0.25">
      <c r="C91" s="7"/>
      <c r="D91" s="8"/>
      <c r="E91" s="8"/>
      <c r="F91" s="8"/>
      <c r="G91" s="8"/>
      <c r="H91" s="8"/>
      <c r="I91" s="8"/>
      <c r="J91" s="8"/>
      <c r="K91" s="8"/>
      <c r="L91" s="8"/>
      <c r="M91" s="8"/>
      <c r="N91" s="8"/>
      <c r="O91" s="8"/>
      <c r="P91" s="8"/>
      <c r="Q91" s="8"/>
      <c r="R91" s="8"/>
      <c r="S91" s="205"/>
      <c r="T91" s="9"/>
      <c r="U91" s="8"/>
      <c r="V91" s="8"/>
      <c r="W91" s="8"/>
      <c r="X91" s="8"/>
      <c r="Y91" s="8"/>
      <c r="Z91" s="8"/>
      <c r="AA91" s="8"/>
      <c r="AB91" s="8"/>
      <c r="AC91" s="205"/>
      <c r="AD91" s="9"/>
      <c r="AE91" s="7"/>
      <c r="AF91" s="8"/>
      <c r="AG91" s="8"/>
      <c r="AH91" s="8"/>
      <c r="AI91" s="8"/>
      <c r="AJ91" s="8"/>
      <c r="AK91" s="10"/>
      <c r="AL91" s="113"/>
      <c r="AM91" s="14"/>
      <c r="AN91" s="113"/>
      <c r="AO91" s="14"/>
      <c r="AP91" s="105"/>
      <c r="AQ91" s="109"/>
    </row>
    <row r="92" spans="3:43" x14ac:dyDescent="0.25">
      <c r="C92" s="7"/>
      <c r="D92" s="8"/>
      <c r="E92" s="8"/>
      <c r="F92" s="8"/>
      <c r="G92" s="8"/>
      <c r="H92" s="8"/>
      <c r="I92" s="8"/>
      <c r="J92" s="8"/>
      <c r="K92" s="8"/>
      <c r="L92" s="8"/>
      <c r="M92" s="8"/>
      <c r="N92" s="8"/>
      <c r="O92" s="8"/>
      <c r="P92" s="8"/>
      <c r="Q92" s="8"/>
      <c r="R92" s="8"/>
      <c r="S92" s="205"/>
      <c r="T92" s="9"/>
      <c r="U92" s="8"/>
      <c r="V92" s="8"/>
      <c r="W92" s="8"/>
      <c r="X92" s="8"/>
      <c r="Y92" s="8"/>
      <c r="Z92" s="8"/>
      <c r="AA92" s="8"/>
      <c r="AB92" s="8"/>
      <c r="AC92" s="205"/>
      <c r="AD92" s="9"/>
      <c r="AE92" s="7"/>
      <c r="AF92" s="8"/>
      <c r="AG92" s="8"/>
      <c r="AH92" s="8"/>
      <c r="AI92" s="8"/>
      <c r="AJ92" s="8"/>
      <c r="AK92" s="10"/>
      <c r="AL92" s="113"/>
      <c r="AM92" s="14"/>
      <c r="AN92" s="113"/>
      <c r="AO92" s="14"/>
      <c r="AP92" s="105"/>
      <c r="AQ92" s="109"/>
    </row>
    <row r="93" spans="3:43" x14ac:dyDescent="0.25">
      <c r="C93" s="7"/>
      <c r="D93" s="8"/>
      <c r="E93" s="8"/>
      <c r="F93" s="8"/>
      <c r="G93" s="8"/>
      <c r="H93" s="8"/>
      <c r="I93" s="8"/>
      <c r="J93" s="8"/>
      <c r="K93" s="8"/>
      <c r="L93" s="8"/>
      <c r="M93" s="8"/>
      <c r="N93" s="8"/>
      <c r="O93" s="8"/>
      <c r="P93" s="8"/>
      <c r="Q93" s="8"/>
      <c r="R93" s="8"/>
      <c r="S93" s="205"/>
      <c r="T93" s="9"/>
      <c r="U93" s="8"/>
      <c r="V93" s="8"/>
      <c r="W93" s="8"/>
      <c r="X93" s="8"/>
      <c r="Y93" s="8"/>
      <c r="Z93" s="8"/>
      <c r="AA93" s="8"/>
      <c r="AB93" s="8"/>
      <c r="AC93" s="205"/>
      <c r="AD93" s="9"/>
      <c r="AE93" s="7"/>
      <c r="AF93" s="8"/>
      <c r="AG93" s="8"/>
      <c r="AH93" s="8"/>
      <c r="AI93" s="8"/>
      <c r="AJ93" s="8"/>
      <c r="AK93" s="10"/>
      <c r="AL93" s="113"/>
      <c r="AM93" s="14"/>
      <c r="AN93" s="113"/>
      <c r="AO93" s="14"/>
      <c r="AP93" s="105"/>
      <c r="AQ93" s="109"/>
    </row>
    <row r="94" spans="3:43" x14ac:dyDescent="0.25">
      <c r="C94" s="7"/>
      <c r="D94" s="8"/>
      <c r="E94" s="8"/>
      <c r="F94" s="8"/>
      <c r="G94" s="8"/>
      <c r="H94" s="8"/>
      <c r="I94" s="8"/>
      <c r="J94" s="8"/>
      <c r="K94" s="8"/>
      <c r="L94" s="8"/>
      <c r="M94" s="8"/>
      <c r="N94" s="8"/>
      <c r="O94" s="8"/>
      <c r="P94" s="8"/>
      <c r="Q94" s="8"/>
      <c r="R94" s="8"/>
      <c r="S94" s="205"/>
      <c r="T94" s="9"/>
      <c r="U94" s="8"/>
      <c r="V94" s="8"/>
      <c r="W94" s="8"/>
      <c r="X94" s="8"/>
      <c r="Y94" s="8"/>
      <c r="Z94" s="8"/>
      <c r="AA94" s="8"/>
      <c r="AB94" s="8"/>
      <c r="AC94" s="205"/>
      <c r="AD94" s="9"/>
      <c r="AE94" s="7"/>
      <c r="AF94" s="8"/>
      <c r="AG94" s="8"/>
      <c r="AH94" s="8"/>
      <c r="AI94" s="8"/>
      <c r="AJ94" s="8"/>
      <c r="AK94" s="10"/>
      <c r="AL94" s="113"/>
      <c r="AM94" s="14"/>
      <c r="AN94" s="113"/>
      <c r="AO94" s="14"/>
      <c r="AP94" s="105"/>
      <c r="AQ94" s="109"/>
    </row>
    <row r="95" spans="3:43" x14ac:dyDescent="0.25">
      <c r="C95" s="7"/>
      <c r="D95" s="8"/>
      <c r="E95" s="8"/>
      <c r="F95" s="8"/>
      <c r="G95" s="8"/>
      <c r="H95" s="8"/>
      <c r="I95" s="8"/>
      <c r="J95" s="8"/>
      <c r="K95" s="8"/>
      <c r="L95" s="8"/>
      <c r="M95" s="8"/>
      <c r="N95" s="8"/>
      <c r="O95" s="8"/>
      <c r="P95" s="8"/>
      <c r="Q95" s="8"/>
      <c r="R95" s="8"/>
      <c r="S95" s="205"/>
      <c r="T95" s="9"/>
      <c r="U95" s="8"/>
      <c r="V95" s="8"/>
      <c r="W95" s="8"/>
      <c r="X95" s="8"/>
      <c r="Y95" s="8"/>
      <c r="Z95" s="8"/>
      <c r="AA95" s="8"/>
      <c r="AB95" s="8"/>
      <c r="AC95" s="205"/>
      <c r="AD95" s="9"/>
      <c r="AE95" s="7"/>
      <c r="AF95" s="8"/>
      <c r="AG95" s="8"/>
      <c r="AH95" s="8"/>
      <c r="AI95" s="8"/>
      <c r="AJ95" s="8"/>
      <c r="AK95" s="10"/>
      <c r="AL95" s="113"/>
      <c r="AM95" s="14"/>
      <c r="AN95" s="113"/>
      <c r="AO95" s="14"/>
      <c r="AP95" s="105"/>
      <c r="AQ95" s="109"/>
    </row>
    <row r="96" spans="3:43" x14ac:dyDescent="0.25">
      <c r="C96" s="7"/>
      <c r="D96" s="8"/>
      <c r="E96" s="8"/>
      <c r="F96" s="8"/>
      <c r="G96" s="8"/>
      <c r="H96" s="8"/>
      <c r="I96" s="8"/>
      <c r="J96" s="8"/>
      <c r="K96" s="8"/>
      <c r="L96" s="8"/>
      <c r="M96" s="8"/>
      <c r="N96" s="8"/>
      <c r="O96" s="8"/>
      <c r="P96" s="8"/>
      <c r="Q96" s="8"/>
      <c r="R96" s="8"/>
      <c r="S96" s="205"/>
      <c r="T96" s="9"/>
      <c r="U96" s="8"/>
      <c r="V96" s="8"/>
      <c r="W96" s="8"/>
      <c r="X96" s="8"/>
      <c r="Y96" s="8"/>
      <c r="Z96" s="8"/>
      <c r="AA96" s="8"/>
      <c r="AB96" s="8"/>
      <c r="AC96" s="205"/>
      <c r="AD96" s="9"/>
      <c r="AE96" s="7"/>
      <c r="AF96" s="8"/>
      <c r="AG96" s="8"/>
      <c r="AH96" s="8"/>
      <c r="AI96" s="8"/>
      <c r="AJ96" s="8"/>
      <c r="AK96" s="10"/>
      <c r="AL96" s="113"/>
      <c r="AM96" s="14"/>
      <c r="AN96" s="113"/>
      <c r="AO96" s="14"/>
      <c r="AP96" s="105"/>
      <c r="AQ96" s="109"/>
    </row>
    <row r="97" spans="3:43" x14ac:dyDescent="0.25">
      <c r="C97" s="12"/>
      <c r="D97" s="13"/>
      <c r="E97" s="13"/>
      <c r="F97" s="13"/>
      <c r="G97" s="13"/>
      <c r="H97" s="13"/>
      <c r="I97" s="13"/>
      <c r="J97" s="13"/>
      <c r="K97" s="13"/>
      <c r="L97" s="13"/>
      <c r="M97" s="13"/>
      <c r="N97" s="13"/>
      <c r="O97" s="13"/>
      <c r="P97" s="13"/>
      <c r="Q97" s="13"/>
      <c r="R97" s="13"/>
      <c r="S97" s="206"/>
      <c r="T97" s="14"/>
      <c r="U97" s="13"/>
      <c r="V97" s="13"/>
      <c r="W97" s="13"/>
      <c r="X97" s="13"/>
      <c r="Y97" s="13"/>
      <c r="Z97" s="13"/>
      <c r="AA97" s="13"/>
      <c r="AB97" s="13"/>
      <c r="AC97" s="206"/>
      <c r="AD97" s="14"/>
      <c r="AE97" s="12"/>
      <c r="AF97" s="13"/>
      <c r="AG97" s="13"/>
      <c r="AH97" s="13"/>
      <c r="AI97" s="13"/>
      <c r="AJ97" s="13"/>
      <c r="AK97" s="15"/>
      <c r="AL97" s="113"/>
      <c r="AM97" s="14"/>
      <c r="AN97" s="113"/>
      <c r="AO97" s="14"/>
      <c r="AP97" s="105"/>
      <c r="AQ97" s="109"/>
    </row>
    <row r="98" spans="3:43" x14ac:dyDescent="0.25">
      <c r="C98" s="12"/>
      <c r="D98" s="13"/>
      <c r="E98" s="13"/>
      <c r="F98" s="13"/>
      <c r="G98" s="13"/>
      <c r="H98" s="13"/>
      <c r="I98" s="13"/>
      <c r="J98" s="13"/>
      <c r="K98" s="13"/>
      <c r="L98" s="13"/>
      <c r="M98" s="13"/>
      <c r="N98" s="13"/>
      <c r="O98" s="13"/>
      <c r="P98" s="13"/>
      <c r="Q98" s="13"/>
      <c r="R98" s="13"/>
      <c r="S98" s="206"/>
      <c r="T98" s="14"/>
      <c r="U98" s="13"/>
      <c r="V98" s="13"/>
      <c r="W98" s="13"/>
      <c r="X98" s="13"/>
      <c r="Y98" s="13"/>
      <c r="Z98" s="13"/>
      <c r="AA98" s="13"/>
      <c r="AB98" s="13"/>
      <c r="AC98" s="206"/>
      <c r="AD98" s="14"/>
      <c r="AE98" s="12"/>
      <c r="AF98" s="13"/>
      <c r="AG98" s="13"/>
      <c r="AH98" s="13"/>
      <c r="AI98" s="13"/>
      <c r="AJ98" s="13"/>
      <c r="AK98" s="15"/>
      <c r="AL98" s="113"/>
      <c r="AM98" s="14"/>
      <c r="AN98" s="113"/>
      <c r="AO98" s="14"/>
      <c r="AP98" s="105"/>
      <c r="AQ98" s="109"/>
    </row>
    <row r="99" spans="3:43" x14ac:dyDescent="0.25">
      <c r="C99" s="12"/>
      <c r="D99" s="13"/>
      <c r="E99" s="13"/>
      <c r="F99" s="13"/>
      <c r="G99" s="13"/>
      <c r="H99" s="13"/>
      <c r="I99" s="13"/>
      <c r="J99" s="13"/>
      <c r="K99" s="13"/>
      <c r="L99" s="13"/>
      <c r="M99" s="13"/>
      <c r="N99" s="13"/>
      <c r="O99" s="13"/>
      <c r="P99" s="13"/>
      <c r="Q99" s="13"/>
      <c r="R99" s="13"/>
      <c r="S99" s="206"/>
      <c r="T99" s="14"/>
      <c r="U99" s="13"/>
      <c r="V99" s="13"/>
      <c r="W99" s="13"/>
      <c r="X99" s="13"/>
      <c r="Y99" s="13"/>
      <c r="Z99" s="13"/>
      <c r="AA99" s="13"/>
      <c r="AB99" s="13"/>
      <c r="AC99" s="206"/>
      <c r="AD99" s="14"/>
      <c r="AE99" s="12"/>
      <c r="AF99" s="13"/>
      <c r="AG99" s="13"/>
      <c r="AH99" s="13"/>
      <c r="AI99" s="13"/>
      <c r="AJ99" s="13"/>
      <c r="AK99" s="15"/>
      <c r="AL99" s="113"/>
      <c r="AM99" s="14"/>
      <c r="AN99" s="113"/>
      <c r="AO99" s="14"/>
      <c r="AP99" s="105"/>
      <c r="AQ99" s="109"/>
    </row>
    <row r="100" spans="3:43" x14ac:dyDescent="0.25">
      <c r="C100" s="12"/>
      <c r="D100" s="13"/>
      <c r="E100" s="13"/>
      <c r="F100" s="13"/>
      <c r="G100" s="13"/>
      <c r="H100" s="13"/>
      <c r="I100" s="13"/>
      <c r="J100" s="13"/>
      <c r="K100" s="13"/>
      <c r="L100" s="13"/>
      <c r="M100" s="13"/>
      <c r="N100" s="13"/>
      <c r="O100" s="13"/>
      <c r="P100" s="13"/>
      <c r="Q100" s="13"/>
      <c r="R100" s="13"/>
      <c r="S100" s="206"/>
      <c r="T100" s="14"/>
      <c r="U100" s="13"/>
      <c r="V100" s="13"/>
      <c r="W100" s="13"/>
      <c r="X100" s="13"/>
      <c r="Y100" s="13"/>
      <c r="Z100" s="13"/>
      <c r="AA100" s="13"/>
      <c r="AB100" s="13"/>
      <c r="AC100" s="206"/>
      <c r="AD100" s="14"/>
      <c r="AE100" s="12"/>
      <c r="AF100" s="13"/>
      <c r="AG100" s="13"/>
      <c r="AH100" s="13"/>
      <c r="AI100" s="13"/>
      <c r="AJ100" s="13"/>
      <c r="AK100" s="15"/>
      <c r="AL100" s="113"/>
      <c r="AM100" s="14"/>
      <c r="AN100" s="113"/>
      <c r="AO100" s="14"/>
      <c r="AP100" s="105"/>
      <c r="AQ100" s="109"/>
    </row>
    <row r="101" spans="3:43" x14ac:dyDescent="0.25">
      <c r="C101" s="12"/>
      <c r="D101" s="13"/>
      <c r="E101" s="13"/>
      <c r="F101" s="13"/>
      <c r="G101" s="13"/>
      <c r="H101" s="13"/>
      <c r="I101" s="13"/>
      <c r="J101" s="13"/>
      <c r="K101" s="13"/>
      <c r="L101" s="13"/>
      <c r="M101" s="13"/>
      <c r="N101" s="13"/>
      <c r="O101" s="13"/>
      <c r="P101" s="13"/>
      <c r="Q101" s="13"/>
      <c r="R101" s="13"/>
      <c r="S101" s="206"/>
      <c r="T101" s="14"/>
      <c r="U101" s="13"/>
      <c r="V101" s="13"/>
      <c r="W101" s="13"/>
      <c r="X101" s="13"/>
      <c r="Y101" s="13"/>
      <c r="Z101" s="13"/>
      <c r="AA101" s="13"/>
      <c r="AB101" s="13"/>
      <c r="AC101" s="206"/>
      <c r="AD101" s="14"/>
      <c r="AE101" s="12"/>
      <c r="AF101" s="13"/>
      <c r="AG101" s="13"/>
      <c r="AH101" s="13"/>
      <c r="AI101" s="13"/>
      <c r="AJ101" s="13"/>
      <c r="AK101" s="15"/>
      <c r="AL101" s="113"/>
      <c r="AM101" s="14"/>
      <c r="AN101" s="113"/>
      <c r="AO101" s="14"/>
      <c r="AP101" s="105"/>
      <c r="AQ101" s="109"/>
    </row>
    <row r="102" spans="3:43" x14ac:dyDescent="0.25">
      <c r="C102" s="12"/>
      <c r="D102" s="13"/>
      <c r="E102" s="13"/>
      <c r="F102" s="13"/>
      <c r="G102" s="13"/>
      <c r="H102" s="13"/>
      <c r="I102" s="13"/>
      <c r="J102" s="13"/>
      <c r="K102" s="13"/>
      <c r="L102" s="13"/>
      <c r="M102" s="13"/>
      <c r="N102" s="13"/>
      <c r="O102" s="13"/>
      <c r="P102" s="13"/>
      <c r="Q102" s="13"/>
      <c r="R102" s="13"/>
      <c r="S102" s="206"/>
      <c r="T102" s="14"/>
      <c r="U102" s="13"/>
      <c r="V102" s="13"/>
      <c r="W102" s="13"/>
      <c r="X102" s="13"/>
      <c r="Y102" s="13"/>
      <c r="Z102" s="13"/>
      <c r="AA102" s="13"/>
      <c r="AB102" s="13"/>
      <c r="AC102" s="206"/>
      <c r="AD102" s="14"/>
      <c r="AE102" s="12"/>
      <c r="AF102" s="13"/>
      <c r="AG102" s="13"/>
      <c r="AH102" s="13"/>
      <c r="AI102" s="13"/>
      <c r="AJ102" s="13"/>
      <c r="AK102" s="15"/>
      <c r="AL102" s="113"/>
      <c r="AM102" s="14"/>
      <c r="AN102" s="113"/>
      <c r="AO102" s="14"/>
      <c r="AP102" s="105"/>
      <c r="AQ102" s="109"/>
    </row>
    <row r="103" spans="3:43" x14ac:dyDescent="0.25">
      <c r="C103" s="12"/>
      <c r="D103" s="13"/>
      <c r="E103" s="13"/>
      <c r="F103" s="13"/>
      <c r="G103" s="13"/>
      <c r="H103" s="13"/>
      <c r="I103" s="13"/>
      <c r="J103" s="13"/>
      <c r="K103" s="13"/>
      <c r="L103" s="13"/>
      <c r="M103" s="13"/>
      <c r="N103" s="13"/>
      <c r="O103" s="13"/>
      <c r="P103" s="13"/>
      <c r="Q103" s="13"/>
      <c r="R103" s="13"/>
      <c r="S103" s="206"/>
      <c r="T103" s="14"/>
      <c r="U103" s="13"/>
      <c r="V103" s="13"/>
      <c r="W103" s="13"/>
      <c r="X103" s="13"/>
      <c r="Y103" s="13"/>
      <c r="Z103" s="13"/>
      <c r="AA103" s="13"/>
      <c r="AB103" s="13"/>
      <c r="AC103" s="206"/>
      <c r="AD103" s="14"/>
      <c r="AE103" s="12"/>
      <c r="AF103" s="13"/>
      <c r="AG103" s="13"/>
      <c r="AH103" s="13"/>
      <c r="AI103" s="13"/>
      <c r="AJ103" s="13"/>
      <c r="AK103" s="15"/>
      <c r="AL103" s="113"/>
      <c r="AM103" s="14"/>
      <c r="AN103" s="113"/>
      <c r="AO103" s="14"/>
      <c r="AP103" s="105"/>
      <c r="AQ103" s="109"/>
    </row>
    <row r="104" spans="3:43" x14ac:dyDescent="0.25">
      <c r="C104" s="12"/>
      <c r="D104" s="13"/>
      <c r="E104" s="13"/>
      <c r="F104" s="13"/>
      <c r="G104" s="13"/>
      <c r="H104" s="13"/>
      <c r="I104" s="13"/>
      <c r="J104" s="13"/>
      <c r="K104" s="13"/>
      <c r="L104" s="13"/>
      <c r="M104" s="13"/>
      <c r="N104" s="13"/>
      <c r="O104" s="13"/>
      <c r="P104" s="13"/>
      <c r="Q104" s="13"/>
      <c r="R104" s="13"/>
      <c r="S104" s="206"/>
      <c r="T104" s="14"/>
      <c r="U104" s="13"/>
      <c r="V104" s="13"/>
      <c r="W104" s="13"/>
      <c r="X104" s="13"/>
      <c r="Y104" s="13"/>
      <c r="Z104" s="13"/>
      <c r="AA104" s="13"/>
      <c r="AB104" s="13"/>
      <c r="AC104" s="206"/>
      <c r="AD104" s="14"/>
      <c r="AE104" s="12"/>
      <c r="AF104" s="13"/>
      <c r="AG104" s="13"/>
      <c r="AH104" s="13"/>
      <c r="AI104" s="13"/>
      <c r="AJ104" s="13"/>
      <c r="AK104" s="15"/>
      <c r="AL104" s="113"/>
      <c r="AM104" s="14"/>
      <c r="AN104" s="113"/>
      <c r="AO104" s="14"/>
      <c r="AP104" s="105"/>
      <c r="AQ104" s="109"/>
    </row>
    <row r="105" spans="3:43" x14ac:dyDescent="0.25">
      <c r="C105" s="12"/>
      <c r="D105" s="13"/>
      <c r="E105" s="13"/>
      <c r="F105" s="13"/>
      <c r="G105" s="13"/>
      <c r="H105" s="13"/>
      <c r="I105" s="13"/>
      <c r="J105" s="13"/>
      <c r="K105" s="13"/>
      <c r="L105" s="13"/>
      <c r="M105" s="13"/>
      <c r="N105" s="13"/>
      <c r="O105" s="13"/>
      <c r="P105" s="13"/>
      <c r="Q105" s="13"/>
      <c r="R105" s="13"/>
      <c r="S105" s="206"/>
      <c r="T105" s="14"/>
      <c r="U105" s="13"/>
      <c r="V105" s="13"/>
      <c r="W105" s="13"/>
      <c r="X105" s="13"/>
      <c r="Y105" s="13"/>
      <c r="Z105" s="13"/>
      <c r="AA105" s="13"/>
      <c r="AB105" s="13"/>
      <c r="AC105" s="206"/>
      <c r="AD105" s="14"/>
      <c r="AE105" s="12"/>
      <c r="AF105" s="13"/>
      <c r="AG105" s="13"/>
      <c r="AH105" s="13"/>
      <c r="AI105" s="13"/>
      <c r="AJ105" s="13"/>
      <c r="AK105" s="15"/>
      <c r="AL105" s="113"/>
      <c r="AM105" s="14"/>
      <c r="AN105" s="113"/>
      <c r="AO105" s="14"/>
      <c r="AP105" s="105"/>
      <c r="AQ105" s="109"/>
    </row>
    <row r="106" spans="3:43" x14ac:dyDescent="0.25">
      <c r="C106" s="12"/>
      <c r="D106" s="13"/>
      <c r="E106" s="13"/>
      <c r="F106" s="13"/>
      <c r="G106" s="13"/>
      <c r="H106" s="13"/>
      <c r="I106" s="13"/>
      <c r="J106" s="13"/>
      <c r="K106" s="13"/>
      <c r="L106" s="13"/>
      <c r="M106" s="13"/>
      <c r="N106" s="13"/>
      <c r="O106" s="13"/>
      <c r="P106" s="13"/>
      <c r="Q106" s="13"/>
      <c r="R106" s="13"/>
      <c r="S106" s="206"/>
      <c r="T106" s="14"/>
      <c r="U106" s="13"/>
      <c r="V106" s="13"/>
      <c r="W106" s="13"/>
      <c r="X106" s="13"/>
      <c r="Y106" s="13"/>
      <c r="Z106" s="13"/>
      <c r="AA106" s="13"/>
      <c r="AB106" s="13"/>
      <c r="AC106" s="206"/>
      <c r="AD106" s="14"/>
      <c r="AE106" s="12"/>
      <c r="AF106" s="13"/>
      <c r="AG106" s="13"/>
      <c r="AH106" s="13"/>
      <c r="AI106" s="13"/>
      <c r="AJ106" s="13"/>
      <c r="AK106" s="15"/>
      <c r="AL106" s="113"/>
      <c r="AM106" s="14"/>
      <c r="AN106" s="113"/>
      <c r="AO106" s="14"/>
      <c r="AP106" s="105"/>
      <c r="AQ106" s="109"/>
    </row>
    <row r="107" spans="3:43" x14ac:dyDescent="0.25">
      <c r="C107" s="12"/>
      <c r="D107" s="13"/>
      <c r="E107" s="13"/>
      <c r="F107" s="13"/>
      <c r="G107" s="13"/>
      <c r="H107" s="13"/>
      <c r="I107" s="13"/>
      <c r="J107" s="13"/>
      <c r="K107" s="13"/>
      <c r="L107" s="13"/>
      <c r="M107" s="13"/>
      <c r="N107" s="13"/>
      <c r="O107" s="13"/>
      <c r="P107" s="13"/>
      <c r="Q107" s="13"/>
      <c r="R107" s="13"/>
      <c r="S107" s="206"/>
      <c r="T107" s="14"/>
      <c r="U107" s="13"/>
      <c r="V107" s="13"/>
      <c r="W107" s="13"/>
      <c r="X107" s="13"/>
      <c r="Y107" s="13"/>
      <c r="Z107" s="13"/>
      <c r="AA107" s="13"/>
      <c r="AB107" s="13"/>
      <c r="AC107" s="206"/>
      <c r="AD107" s="14"/>
      <c r="AE107" s="12"/>
      <c r="AF107" s="13"/>
      <c r="AG107" s="13"/>
      <c r="AH107" s="13"/>
      <c r="AI107" s="13"/>
      <c r="AJ107" s="13"/>
      <c r="AK107" s="15"/>
      <c r="AL107" s="113"/>
      <c r="AM107" s="14"/>
      <c r="AN107" s="113"/>
      <c r="AO107" s="14"/>
      <c r="AP107" s="105"/>
      <c r="AQ107" s="109"/>
    </row>
    <row r="108" spans="3:43" x14ac:dyDescent="0.25">
      <c r="C108" s="12"/>
      <c r="D108" s="13"/>
      <c r="E108" s="13"/>
      <c r="F108" s="13"/>
      <c r="G108" s="13"/>
      <c r="H108" s="13"/>
      <c r="I108" s="13"/>
      <c r="J108" s="13"/>
      <c r="K108" s="13"/>
      <c r="L108" s="13"/>
      <c r="M108" s="13"/>
      <c r="N108" s="13"/>
      <c r="O108" s="13"/>
      <c r="P108" s="13"/>
      <c r="Q108" s="13"/>
      <c r="R108" s="13"/>
      <c r="S108" s="206"/>
      <c r="T108" s="14"/>
      <c r="U108" s="13"/>
      <c r="V108" s="13"/>
      <c r="W108" s="13"/>
      <c r="X108" s="13"/>
      <c r="Y108" s="13"/>
      <c r="Z108" s="13"/>
      <c r="AA108" s="13"/>
      <c r="AB108" s="13"/>
      <c r="AC108" s="206"/>
      <c r="AD108" s="14"/>
      <c r="AE108" s="12"/>
      <c r="AF108" s="13"/>
      <c r="AG108" s="13"/>
      <c r="AH108" s="13"/>
      <c r="AI108" s="13"/>
      <c r="AJ108" s="13"/>
      <c r="AK108" s="15"/>
      <c r="AL108" s="113"/>
      <c r="AM108" s="14"/>
      <c r="AN108" s="113"/>
      <c r="AO108" s="14"/>
      <c r="AP108" s="105"/>
      <c r="AQ108" s="109"/>
    </row>
    <row r="109" spans="3:43" x14ac:dyDescent="0.25">
      <c r="C109" s="12"/>
      <c r="D109" s="13"/>
      <c r="E109" s="13"/>
      <c r="F109" s="13"/>
      <c r="G109" s="13"/>
      <c r="H109" s="13"/>
      <c r="I109" s="13"/>
      <c r="J109" s="13"/>
      <c r="K109" s="13"/>
      <c r="L109" s="13"/>
      <c r="M109" s="13"/>
      <c r="N109" s="13"/>
      <c r="O109" s="13"/>
      <c r="P109" s="13"/>
      <c r="Q109" s="13"/>
      <c r="R109" s="13"/>
      <c r="S109" s="206"/>
      <c r="T109" s="14"/>
      <c r="U109" s="13"/>
      <c r="V109" s="13"/>
      <c r="W109" s="13"/>
      <c r="X109" s="13"/>
      <c r="Y109" s="13"/>
      <c r="Z109" s="13"/>
      <c r="AA109" s="13"/>
      <c r="AB109" s="13"/>
      <c r="AC109" s="206"/>
      <c r="AD109" s="14"/>
      <c r="AE109" s="12"/>
      <c r="AF109" s="13"/>
      <c r="AG109" s="13"/>
      <c r="AH109" s="13"/>
      <c r="AI109" s="13"/>
      <c r="AJ109" s="13"/>
      <c r="AK109" s="15"/>
      <c r="AL109" s="113"/>
      <c r="AM109" s="14"/>
      <c r="AN109" s="113"/>
      <c r="AO109" s="14"/>
      <c r="AP109" s="105"/>
      <c r="AQ109" s="109"/>
    </row>
    <row r="110" spans="3:43" x14ac:dyDescent="0.25">
      <c r="C110" s="12"/>
      <c r="D110" s="13"/>
      <c r="E110" s="13"/>
      <c r="F110" s="13"/>
      <c r="G110" s="13"/>
      <c r="H110" s="13"/>
      <c r="I110" s="13"/>
      <c r="J110" s="13"/>
      <c r="K110" s="13"/>
      <c r="L110" s="13"/>
      <c r="M110" s="13"/>
      <c r="N110" s="13"/>
      <c r="O110" s="13"/>
      <c r="P110" s="13"/>
      <c r="Q110" s="13"/>
      <c r="R110" s="13"/>
      <c r="S110" s="206"/>
      <c r="T110" s="14"/>
      <c r="U110" s="13"/>
      <c r="V110" s="13"/>
      <c r="W110" s="13"/>
      <c r="X110" s="13"/>
      <c r="Y110" s="13"/>
      <c r="Z110" s="13"/>
      <c r="AA110" s="13"/>
      <c r="AB110" s="13"/>
      <c r="AC110" s="206"/>
      <c r="AD110" s="14"/>
      <c r="AE110" s="12"/>
      <c r="AF110" s="13"/>
      <c r="AG110" s="13"/>
      <c r="AH110" s="13"/>
      <c r="AI110" s="13"/>
      <c r="AJ110" s="13"/>
      <c r="AK110" s="15"/>
      <c r="AL110" s="113"/>
      <c r="AM110" s="14"/>
      <c r="AN110" s="113"/>
      <c r="AO110" s="14"/>
      <c r="AP110" s="105"/>
      <c r="AQ110" s="109"/>
    </row>
    <row r="111" spans="3:43" x14ac:dyDescent="0.25">
      <c r="C111" s="12"/>
      <c r="D111" s="13"/>
      <c r="E111" s="13"/>
      <c r="F111" s="13"/>
      <c r="G111" s="13"/>
      <c r="H111" s="13"/>
      <c r="I111" s="13"/>
      <c r="J111" s="13"/>
      <c r="K111" s="13"/>
      <c r="L111" s="13"/>
      <c r="M111" s="13"/>
      <c r="N111" s="13"/>
      <c r="O111" s="13"/>
      <c r="P111" s="13"/>
      <c r="Q111" s="13"/>
      <c r="R111" s="13"/>
      <c r="S111" s="206"/>
      <c r="T111" s="14"/>
      <c r="U111" s="13"/>
      <c r="V111" s="13"/>
      <c r="W111" s="13"/>
      <c r="X111" s="13"/>
      <c r="Y111" s="13"/>
      <c r="Z111" s="13"/>
      <c r="AA111" s="13"/>
      <c r="AB111" s="13"/>
      <c r="AC111" s="206"/>
      <c r="AD111" s="14"/>
      <c r="AE111" s="12"/>
      <c r="AF111" s="13"/>
      <c r="AG111" s="13"/>
      <c r="AH111" s="13"/>
      <c r="AI111" s="13"/>
      <c r="AJ111" s="13"/>
      <c r="AK111" s="15"/>
      <c r="AL111" s="113"/>
      <c r="AM111" s="14"/>
      <c r="AN111" s="113"/>
      <c r="AO111" s="14"/>
      <c r="AP111" s="105"/>
      <c r="AQ111" s="109"/>
    </row>
    <row r="112" spans="3:43" x14ac:dyDescent="0.25">
      <c r="C112" s="12"/>
      <c r="D112" s="13"/>
      <c r="E112" s="13"/>
      <c r="F112" s="13"/>
      <c r="G112" s="13"/>
      <c r="H112" s="13"/>
      <c r="I112" s="13"/>
      <c r="J112" s="13"/>
      <c r="K112" s="13"/>
      <c r="L112" s="13"/>
      <c r="M112" s="13"/>
      <c r="N112" s="13"/>
      <c r="O112" s="13"/>
      <c r="P112" s="13"/>
      <c r="Q112" s="13"/>
      <c r="R112" s="13"/>
      <c r="S112" s="206"/>
      <c r="T112" s="14"/>
      <c r="U112" s="13"/>
      <c r="V112" s="13"/>
      <c r="W112" s="13"/>
      <c r="X112" s="13"/>
      <c r="Y112" s="13"/>
      <c r="Z112" s="13"/>
      <c r="AA112" s="13"/>
      <c r="AB112" s="13"/>
      <c r="AC112" s="206"/>
      <c r="AD112" s="14"/>
      <c r="AE112" s="12"/>
      <c r="AF112" s="13"/>
      <c r="AG112" s="13"/>
      <c r="AH112" s="13"/>
      <c r="AI112" s="13"/>
      <c r="AJ112" s="13"/>
      <c r="AK112" s="15"/>
      <c r="AL112" s="113"/>
      <c r="AM112" s="14"/>
      <c r="AN112" s="113"/>
      <c r="AO112" s="14"/>
      <c r="AP112" s="105"/>
      <c r="AQ112" s="109"/>
    </row>
    <row r="113" spans="3:43" x14ac:dyDescent="0.25">
      <c r="C113" s="12"/>
      <c r="D113" s="13"/>
      <c r="E113" s="13"/>
      <c r="F113" s="13"/>
      <c r="G113" s="13"/>
      <c r="H113" s="13"/>
      <c r="I113" s="13"/>
      <c r="J113" s="13"/>
      <c r="K113" s="13"/>
      <c r="L113" s="13"/>
      <c r="M113" s="13"/>
      <c r="N113" s="13"/>
      <c r="O113" s="13"/>
      <c r="P113" s="13"/>
      <c r="Q113" s="13"/>
      <c r="R113" s="13"/>
      <c r="S113" s="206"/>
      <c r="T113" s="14"/>
      <c r="U113" s="13"/>
      <c r="V113" s="13"/>
      <c r="W113" s="13"/>
      <c r="X113" s="13"/>
      <c r="Y113" s="13"/>
      <c r="Z113" s="13"/>
      <c r="AA113" s="13"/>
      <c r="AB113" s="13"/>
      <c r="AC113" s="206"/>
      <c r="AD113" s="14"/>
      <c r="AE113" s="12"/>
      <c r="AF113" s="13"/>
      <c r="AG113" s="13"/>
      <c r="AH113" s="13"/>
      <c r="AI113" s="13"/>
      <c r="AJ113" s="13"/>
      <c r="AK113" s="15"/>
      <c r="AL113" s="113"/>
      <c r="AM113" s="14"/>
      <c r="AN113" s="113"/>
      <c r="AO113" s="14"/>
      <c r="AP113" s="105"/>
      <c r="AQ113" s="109"/>
    </row>
    <row r="114" spans="3:43" x14ac:dyDescent="0.25">
      <c r="C114" s="12"/>
      <c r="D114" s="13"/>
      <c r="E114" s="13"/>
      <c r="F114" s="13"/>
      <c r="G114" s="13"/>
      <c r="H114" s="13"/>
      <c r="I114" s="13"/>
      <c r="J114" s="13"/>
      <c r="K114" s="13"/>
      <c r="L114" s="13"/>
      <c r="M114" s="13"/>
      <c r="N114" s="13"/>
      <c r="O114" s="13"/>
      <c r="P114" s="13"/>
      <c r="Q114" s="13"/>
      <c r="R114" s="13"/>
      <c r="S114" s="206"/>
      <c r="T114" s="14"/>
      <c r="U114" s="13"/>
      <c r="V114" s="13"/>
      <c r="W114" s="13"/>
      <c r="X114" s="13"/>
      <c r="Y114" s="13"/>
      <c r="Z114" s="13"/>
      <c r="AA114" s="13"/>
      <c r="AB114" s="13"/>
      <c r="AC114" s="206"/>
      <c r="AD114" s="14"/>
      <c r="AE114" s="12"/>
      <c r="AF114" s="13"/>
      <c r="AG114" s="13"/>
      <c r="AH114" s="13"/>
      <c r="AI114" s="13"/>
      <c r="AJ114" s="13"/>
      <c r="AK114" s="15"/>
      <c r="AL114" s="113"/>
      <c r="AM114" s="14"/>
      <c r="AN114" s="113"/>
      <c r="AO114" s="14"/>
      <c r="AP114" s="105"/>
      <c r="AQ114" s="109"/>
    </row>
    <row r="115" spans="3:43" x14ac:dyDescent="0.25">
      <c r="C115" s="12"/>
      <c r="D115" s="13"/>
      <c r="E115" s="13"/>
      <c r="F115" s="13"/>
      <c r="G115" s="13"/>
      <c r="H115" s="13"/>
      <c r="I115" s="13"/>
      <c r="J115" s="13"/>
      <c r="K115" s="13"/>
      <c r="L115" s="13"/>
      <c r="M115" s="13"/>
      <c r="N115" s="13"/>
      <c r="O115" s="13"/>
      <c r="P115" s="13"/>
      <c r="Q115" s="13"/>
      <c r="R115" s="13"/>
      <c r="S115" s="206"/>
      <c r="T115" s="14"/>
      <c r="U115" s="13"/>
      <c r="V115" s="13"/>
      <c r="W115" s="13"/>
      <c r="X115" s="13"/>
      <c r="Y115" s="13"/>
      <c r="Z115" s="13"/>
      <c r="AA115" s="13"/>
      <c r="AB115" s="13"/>
      <c r="AC115" s="206"/>
      <c r="AD115" s="14"/>
      <c r="AE115" s="12"/>
      <c r="AF115" s="13"/>
      <c r="AG115" s="13"/>
      <c r="AH115" s="13"/>
      <c r="AI115" s="13"/>
      <c r="AJ115" s="13"/>
      <c r="AK115" s="15"/>
      <c r="AL115" s="113"/>
      <c r="AM115" s="14"/>
      <c r="AN115" s="113"/>
      <c r="AO115" s="14"/>
      <c r="AP115" s="105"/>
      <c r="AQ115" s="109"/>
    </row>
    <row r="116" spans="3:43" x14ac:dyDescent="0.25">
      <c r="C116" s="12"/>
      <c r="D116" s="13"/>
      <c r="E116" s="13"/>
      <c r="F116" s="13"/>
      <c r="G116" s="13"/>
      <c r="H116" s="13"/>
      <c r="I116" s="13"/>
      <c r="J116" s="13"/>
      <c r="K116" s="13"/>
      <c r="L116" s="13"/>
      <c r="M116" s="13"/>
      <c r="N116" s="13"/>
      <c r="O116" s="13"/>
      <c r="P116" s="13"/>
      <c r="Q116" s="13"/>
      <c r="R116" s="13"/>
      <c r="S116" s="206"/>
      <c r="T116" s="14"/>
      <c r="U116" s="13"/>
      <c r="V116" s="13"/>
      <c r="W116" s="13"/>
      <c r="X116" s="13"/>
      <c r="Y116" s="13"/>
      <c r="Z116" s="13"/>
      <c r="AA116" s="13"/>
      <c r="AB116" s="13"/>
      <c r="AC116" s="206"/>
      <c r="AD116" s="14"/>
      <c r="AE116" s="12"/>
      <c r="AF116" s="13"/>
      <c r="AG116" s="13"/>
      <c r="AH116" s="13"/>
      <c r="AI116" s="13"/>
      <c r="AJ116" s="13"/>
      <c r="AK116" s="15"/>
      <c r="AL116" s="113"/>
      <c r="AM116" s="14"/>
      <c r="AN116" s="113"/>
      <c r="AO116" s="14"/>
      <c r="AP116" s="105"/>
      <c r="AQ116" s="109"/>
    </row>
    <row r="117" spans="3:43" x14ac:dyDescent="0.25">
      <c r="AL117" s="113"/>
      <c r="AM117" s="14"/>
      <c r="AN117" s="113"/>
      <c r="AO117" s="14"/>
      <c r="AP117" s="105"/>
      <c r="AQ117" s="109"/>
    </row>
    <row r="118" spans="3:43" x14ac:dyDescent="0.25">
      <c r="AL118" s="113"/>
      <c r="AM118" s="14"/>
      <c r="AN118" s="113"/>
      <c r="AO118" s="14"/>
      <c r="AP118" s="105"/>
      <c r="AQ118" s="109"/>
    </row>
    <row r="119" spans="3:43" x14ac:dyDescent="0.25">
      <c r="AL119" s="113"/>
      <c r="AM119" s="14"/>
      <c r="AN119" s="113"/>
      <c r="AO119" s="14"/>
      <c r="AP119" s="105"/>
      <c r="AQ119" s="109"/>
    </row>
    <row r="120" spans="3:43" x14ac:dyDescent="0.25">
      <c r="AL120" s="113"/>
      <c r="AM120" s="14"/>
      <c r="AN120" s="113"/>
      <c r="AO120" s="14"/>
      <c r="AP120" s="105"/>
      <c r="AQ120" s="109"/>
    </row>
    <row r="121" spans="3:43" x14ac:dyDescent="0.25">
      <c r="AL121" s="113"/>
      <c r="AM121" s="14"/>
      <c r="AN121" s="113"/>
      <c r="AO121" s="14"/>
      <c r="AP121" s="105"/>
      <c r="AQ121" s="109"/>
    </row>
    <row r="122" spans="3:43" x14ac:dyDescent="0.25">
      <c r="AL122" s="113"/>
      <c r="AM122" s="14"/>
      <c r="AN122" s="113"/>
      <c r="AO122" s="14"/>
      <c r="AP122" s="105"/>
      <c r="AQ122" s="109"/>
    </row>
    <row r="123" spans="3:43" x14ac:dyDescent="0.25">
      <c r="AL123" s="113"/>
      <c r="AM123" s="14"/>
      <c r="AN123" s="113"/>
      <c r="AO123" s="14"/>
      <c r="AP123" s="105"/>
      <c r="AQ123" s="109"/>
    </row>
    <row r="124" spans="3:43" x14ac:dyDescent="0.25">
      <c r="AL124" s="113"/>
      <c r="AM124" s="14"/>
      <c r="AN124" s="113"/>
      <c r="AO124" s="14"/>
      <c r="AP124" s="105"/>
      <c r="AQ124" s="109"/>
    </row>
    <row r="125" spans="3:43" x14ac:dyDescent="0.25">
      <c r="AL125" s="113"/>
      <c r="AM125" s="14"/>
      <c r="AN125" s="113"/>
      <c r="AO125" s="14"/>
      <c r="AP125" s="105"/>
      <c r="AQ125" s="109"/>
    </row>
    <row r="126" spans="3:43" x14ac:dyDescent="0.25">
      <c r="AL126" s="113"/>
      <c r="AM126" s="14"/>
      <c r="AN126" s="113"/>
      <c r="AO126" s="14"/>
      <c r="AP126" s="105"/>
      <c r="AQ126" s="109"/>
    </row>
    <row r="127" spans="3:43" x14ac:dyDescent="0.25">
      <c r="AL127" s="113"/>
      <c r="AM127" s="14"/>
      <c r="AN127" s="113"/>
      <c r="AO127" s="14"/>
      <c r="AP127" s="105"/>
      <c r="AQ127" s="109"/>
    </row>
    <row r="128" spans="3:43" x14ac:dyDescent="0.25">
      <c r="AL128" s="113"/>
      <c r="AM128" s="14"/>
      <c r="AN128" s="113"/>
      <c r="AO128" s="14"/>
      <c r="AP128" s="105"/>
      <c r="AQ128" s="109"/>
    </row>
    <row r="129" spans="38:43" x14ac:dyDescent="0.25">
      <c r="AL129" s="113"/>
      <c r="AM129" s="14"/>
      <c r="AN129" s="113"/>
      <c r="AO129" s="14"/>
      <c r="AP129" s="105"/>
      <c r="AQ129" s="109"/>
    </row>
    <row r="130" spans="38:43" x14ac:dyDescent="0.25">
      <c r="AL130" s="111"/>
      <c r="AM130" s="112"/>
      <c r="AN130" s="123"/>
      <c r="AO130" s="124"/>
      <c r="AP130" s="110"/>
      <c r="AQ130" s="112"/>
    </row>
    <row r="131" spans="38:43" x14ac:dyDescent="0.25">
      <c r="AN131" s="125"/>
      <c r="AO131" s="126"/>
    </row>
    <row r="132" spans="38:43" x14ac:dyDescent="0.25">
      <c r="AN132" s="125"/>
      <c r="AO132" s="126"/>
    </row>
    <row r="133" spans="38:43" x14ac:dyDescent="0.25">
      <c r="AN133" s="125"/>
      <c r="AO133" s="126"/>
    </row>
    <row r="134" spans="38:43" x14ac:dyDescent="0.25">
      <c r="AN134" s="125"/>
      <c r="AO134" s="126"/>
    </row>
    <row r="135" spans="38:43" x14ac:dyDescent="0.25">
      <c r="AN135" s="125"/>
      <c r="AO135" s="126"/>
    </row>
    <row r="136" spans="38:43" x14ac:dyDescent="0.25">
      <c r="AN136" s="125"/>
      <c r="AO136" s="126"/>
    </row>
    <row r="137" spans="38:43" x14ac:dyDescent="0.25">
      <c r="AN137" s="125"/>
      <c r="AO137" s="126"/>
    </row>
    <row r="138" spans="38:43" x14ac:dyDescent="0.25">
      <c r="AN138" s="125"/>
      <c r="AO138" s="126"/>
    </row>
    <row r="139" spans="38:43" x14ac:dyDescent="0.25">
      <c r="AN139" s="125"/>
      <c r="AO139" s="126"/>
    </row>
    <row r="140" spans="38:43" x14ac:dyDescent="0.25">
      <c r="AN140" s="125"/>
      <c r="AO140" s="126"/>
    </row>
    <row r="141" spans="38:43" x14ac:dyDescent="0.25">
      <c r="AN141" s="125"/>
      <c r="AO141" s="126"/>
    </row>
    <row r="142" spans="38:43" x14ac:dyDescent="0.25">
      <c r="AN142" s="125"/>
      <c r="AO142" s="126"/>
    </row>
    <row r="143" spans="38:43" x14ac:dyDescent="0.25">
      <c r="AN143" s="125"/>
      <c r="AO143" s="126"/>
    </row>
    <row r="144" spans="38:43" x14ac:dyDescent="0.25">
      <c r="AN144" s="125"/>
      <c r="AO144" s="126"/>
    </row>
    <row r="145" spans="40:41" x14ac:dyDescent="0.25">
      <c r="AN145" s="125"/>
      <c r="AO145" s="126"/>
    </row>
    <row r="146" spans="40:41" x14ac:dyDescent="0.25">
      <c r="AN146" s="125"/>
      <c r="AO146" s="126"/>
    </row>
    <row r="147" spans="40:41" x14ac:dyDescent="0.25">
      <c r="AN147" s="125"/>
      <c r="AO147" s="126"/>
    </row>
    <row r="148" spans="40:41" x14ac:dyDescent="0.25">
      <c r="AN148" s="125"/>
      <c r="AO148" s="126"/>
    </row>
    <row r="149" spans="40:41" x14ac:dyDescent="0.25">
      <c r="AN149" s="125"/>
      <c r="AO149" s="126"/>
    </row>
    <row r="150" spans="40:41" x14ac:dyDescent="0.25">
      <c r="AN150" s="125"/>
      <c r="AO150" s="126"/>
    </row>
    <row r="151" spans="40:41" x14ac:dyDescent="0.25">
      <c r="AN151" s="125"/>
      <c r="AO151" s="126"/>
    </row>
    <row r="152" spans="40:41" x14ac:dyDescent="0.25">
      <c r="AN152" s="125"/>
      <c r="AO152" s="126"/>
    </row>
    <row r="153" spans="40:41" x14ac:dyDescent="0.25">
      <c r="AN153" s="125"/>
      <c r="AO153" s="126"/>
    </row>
    <row r="154" spans="40:41" x14ac:dyDescent="0.25">
      <c r="AN154" s="125"/>
      <c r="AO154" s="126"/>
    </row>
    <row r="155" spans="40:41" x14ac:dyDescent="0.25">
      <c r="AN155" s="125"/>
      <c r="AO155" s="126"/>
    </row>
    <row r="156" spans="40:41" x14ac:dyDescent="0.25">
      <c r="AN156" s="125"/>
      <c r="AO156" s="126"/>
    </row>
    <row r="157" spans="40:41" x14ac:dyDescent="0.25">
      <c r="AN157" s="125"/>
      <c r="AO157" s="126"/>
    </row>
    <row r="158" spans="40:41" x14ac:dyDescent="0.25">
      <c r="AN158" s="125"/>
      <c r="AO158" s="126"/>
    </row>
    <row r="159" spans="40:41" x14ac:dyDescent="0.25">
      <c r="AN159" s="125"/>
      <c r="AO159" s="126"/>
    </row>
    <row r="160" spans="40:41" x14ac:dyDescent="0.25">
      <c r="AN160" s="125"/>
      <c r="AO160" s="126"/>
    </row>
    <row r="161" spans="40:41" x14ac:dyDescent="0.25">
      <c r="AN161" s="125"/>
      <c r="AO161" s="126"/>
    </row>
    <row r="162" spans="40:41" x14ac:dyDescent="0.25">
      <c r="AN162" s="125"/>
      <c r="AO162" s="126"/>
    </row>
    <row r="163" spans="40:41" x14ac:dyDescent="0.25">
      <c r="AN163" s="125"/>
      <c r="AO163" s="126"/>
    </row>
    <row r="164" spans="40:41" x14ac:dyDescent="0.25">
      <c r="AN164" s="125"/>
      <c r="AO164" s="126"/>
    </row>
    <row r="165" spans="40:41" x14ac:dyDescent="0.25">
      <c r="AN165" s="125"/>
      <c r="AO165" s="126"/>
    </row>
    <row r="166" spans="40:41" x14ac:dyDescent="0.25">
      <c r="AN166" s="125"/>
      <c r="AO166" s="126"/>
    </row>
    <row r="167" spans="40:41" x14ac:dyDescent="0.25">
      <c r="AN167" s="125"/>
      <c r="AO167" s="126"/>
    </row>
    <row r="168" spans="40:41" x14ac:dyDescent="0.25">
      <c r="AN168" s="125"/>
      <c r="AO168" s="126"/>
    </row>
    <row r="169" spans="40:41" x14ac:dyDescent="0.25">
      <c r="AN169" s="125"/>
      <c r="AO169" s="126"/>
    </row>
    <row r="170" spans="40:41" x14ac:dyDescent="0.25">
      <c r="AN170" s="125"/>
      <c r="AO170" s="126"/>
    </row>
    <row r="171" spans="40:41" x14ac:dyDescent="0.25">
      <c r="AN171" s="125"/>
      <c r="AO171" s="126"/>
    </row>
    <row r="172" spans="40:41" x14ac:dyDescent="0.25">
      <c r="AN172" s="125"/>
      <c r="AO172" s="126"/>
    </row>
    <row r="173" spans="40:41" x14ac:dyDescent="0.25">
      <c r="AN173" s="125"/>
      <c r="AO173" s="126"/>
    </row>
    <row r="174" spans="40:41" x14ac:dyDescent="0.25">
      <c r="AN174" s="125"/>
      <c r="AO174" s="126"/>
    </row>
    <row r="175" spans="40:41" x14ac:dyDescent="0.25">
      <c r="AN175" s="125"/>
      <c r="AO175" s="126"/>
    </row>
    <row r="176" spans="40:41" x14ac:dyDescent="0.25">
      <c r="AN176" s="125"/>
      <c r="AO176" s="126"/>
    </row>
    <row r="177" spans="40:41" x14ac:dyDescent="0.25">
      <c r="AN177" s="125"/>
      <c r="AO177" s="126"/>
    </row>
    <row r="178" spans="40:41" x14ac:dyDescent="0.25">
      <c r="AN178" s="125"/>
      <c r="AO178" s="126"/>
    </row>
    <row r="179" spans="40:41" x14ac:dyDescent="0.25">
      <c r="AN179" s="125"/>
      <c r="AO179" s="126"/>
    </row>
    <row r="180" spans="40:41" x14ac:dyDescent="0.25">
      <c r="AN180" s="125"/>
      <c r="AO180" s="126"/>
    </row>
    <row r="181" spans="40:41" x14ac:dyDescent="0.25">
      <c r="AN181" s="125"/>
      <c r="AO181" s="126"/>
    </row>
    <row r="182" spans="40:41" x14ac:dyDescent="0.25">
      <c r="AN182" s="125"/>
      <c r="AO182" s="126"/>
    </row>
    <row r="183" spans="40:41" x14ac:dyDescent="0.25">
      <c r="AN183" s="125"/>
      <c r="AO183" s="126"/>
    </row>
    <row r="184" spans="40:41" x14ac:dyDescent="0.25">
      <c r="AN184" s="125"/>
      <c r="AO184" s="126"/>
    </row>
    <row r="185" spans="40:41" x14ac:dyDescent="0.25">
      <c r="AN185" s="125"/>
      <c r="AO185" s="126"/>
    </row>
    <row r="186" spans="40:41" x14ac:dyDescent="0.25">
      <c r="AN186" s="125"/>
      <c r="AO186" s="126"/>
    </row>
  </sheetData>
  <mergeCells count="7">
    <mergeCell ref="AL1:AO1"/>
    <mergeCell ref="C1:G1"/>
    <mergeCell ref="H1:K1"/>
    <mergeCell ref="L1:T1"/>
    <mergeCell ref="U1:V1"/>
    <mergeCell ref="AE1:AK1"/>
    <mergeCell ref="W1:AD1"/>
  </mergeCells>
  <hyperlinks>
    <hyperlink ref="A1" location="Contents!A1" display="CONTENTS"/>
    <hyperlink ref="B4" r:id="rId1"/>
    <hyperlink ref="B5" r:id="rId2"/>
    <hyperlink ref="B8" r:id="rId3"/>
    <hyperlink ref="A2" r:id="rId4"/>
    <hyperlink ref="B9" r:id="rId5"/>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86"/>
  <sheetViews>
    <sheetView workbookViewId="0">
      <pane xSplit="2" ySplit="2" topLeftCell="AI3" activePane="bottomRight" state="frozen"/>
      <selection pane="topRight" activeCell="C1" sqref="C1"/>
      <selection pane="bottomLeft" activeCell="A3" sqref="A3"/>
      <selection pane="bottomRight"/>
    </sheetView>
  </sheetViews>
  <sheetFormatPr defaultRowHeight="15" x14ac:dyDescent="0.25"/>
  <cols>
    <col min="1" max="1" width="27.28515625" style="2" customWidth="1"/>
    <col min="2" max="2" width="23.85546875" style="2" customWidth="1"/>
    <col min="3" max="3" width="11.85546875" customWidth="1"/>
    <col min="4" max="4" width="10.28515625" customWidth="1"/>
    <col min="5" max="5" width="25" customWidth="1"/>
    <col min="9" max="9" width="12.28515625" customWidth="1"/>
    <col min="10" max="11" width="12.7109375" customWidth="1"/>
    <col min="12" max="12" width="11.5703125" customWidth="1"/>
    <col min="13" max="13" width="13.140625" customWidth="1"/>
    <col min="16" max="16" width="15.5703125" customWidth="1"/>
    <col min="17" max="17" width="11.85546875" customWidth="1"/>
    <col min="19" max="19" width="10.7109375" customWidth="1"/>
    <col min="20" max="20" width="28" style="2" customWidth="1"/>
    <col min="21" max="22" width="12.7109375" customWidth="1"/>
    <col min="23" max="23" width="11.5703125" customWidth="1"/>
    <col min="24" max="24" width="13.140625" customWidth="1"/>
    <col min="27" max="27" width="15.5703125" customWidth="1"/>
    <col min="28" max="28" width="11.85546875" customWidth="1"/>
    <col min="29" max="29" width="9.140625" style="53"/>
    <col min="30" max="30" width="10.85546875" style="126" customWidth="1"/>
    <col min="31" max="31" width="12.42578125" customWidth="1"/>
    <col min="33" max="33" width="11.42578125" customWidth="1"/>
    <col min="34" max="34" width="17" customWidth="1"/>
    <col min="35" max="35" width="11.42578125" customWidth="1"/>
    <col min="36" max="36" width="13.140625" customWidth="1"/>
    <col min="37" max="37" width="14.7109375" customWidth="1"/>
    <col min="38" max="38" width="10.140625" customWidth="1"/>
    <col min="39" max="39" width="8.85546875" style="2" customWidth="1"/>
    <col min="40" max="40" width="10.85546875" style="2" customWidth="1"/>
    <col min="41" max="41" width="10" style="2" customWidth="1"/>
    <col min="42" max="42" width="14" style="102" customWidth="1"/>
    <col min="43" max="43" width="15.7109375" style="2" customWidth="1"/>
    <col min="44" max="44" width="16" customWidth="1"/>
  </cols>
  <sheetData>
    <row r="1" spans="1:43" s="1" customFormat="1" ht="20.25" thickBot="1" x14ac:dyDescent="0.35">
      <c r="A1" s="39" t="s">
        <v>0</v>
      </c>
      <c r="B1" s="67" t="s">
        <v>101</v>
      </c>
      <c r="C1" s="664" t="s">
        <v>2</v>
      </c>
      <c r="D1" s="664"/>
      <c r="E1" s="664"/>
      <c r="F1" s="664"/>
      <c r="G1" s="665"/>
      <c r="H1" s="666" t="s">
        <v>3</v>
      </c>
      <c r="I1" s="664"/>
      <c r="J1" s="664"/>
      <c r="K1" s="665"/>
      <c r="L1" s="662" t="s">
        <v>4</v>
      </c>
      <c r="M1" s="663"/>
      <c r="N1" s="663"/>
      <c r="O1" s="663"/>
      <c r="P1" s="663"/>
      <c r="Q1" s="663"/>
      <c r="R1" s="663"/>
      <c r="S1" s="663"/>
      <c r="T1" s="680"/>
      <c r="U1" s="662" t="s">
        <v>70</v>
      </c>
      <c r="V1" s="665"/>
      <c r="W1" s="662" t="s">
        <v>68</v>
      </c>
      <c r="X1" s="663"/>
      <c r="Y1" s="663"/>
      <c r="Z1" s="663"/>
      <c r="AA1" s="663"/>
      <c r="AB1" s="663"/>
      <c r="AC1" s="663"/>
      <c r="AD1" s="680"/>
      <c r="AE1" s="663" t="s">
        <v>5</v>
      </c>
      <c r="AF1" s="663"/>
      <c r="AG1" s="663"/>
      <c r="AH1" s="663"/>
      <c r="AI1" s="663"/>
      <c r="AJ1" s="663"/>
      <c r="AK1" s="681"/>
      <c r="AL1" s="677" t="s">
        <v>71</v>
      </c>
      <c r="AM1" s="678"/>
      <c r="AN1" s="678"/>
      <c r="AO1" s="679"/>
      <c r="AP1" s="100" t="s">
        <v>103</v>
      </c>
      <c r="AQ1" s="82" t="s">
        <v>94</v>
      </c>
    </row>
    <row r="2" spans="1:43" ht="62.25" customHeight="1" thickTop="1" thickBot="1" x14ac:dyDescent="0.3">
      <c r="A2" s="271" t="s">
        <v>136</v>
      </c>
      <c r="B2" s="92"/>
      <c r="C2" s="93" t="s">
        <v>6</v>
      </c>
      <c r="D2" s="93" t="s">
        <v>7</v>
      </c>
      <c r="E2" s="94" t="s">
        <v>8</v>
      </c>
      <c r="F2" s="95" t="s">
        <v>9</v>
      </c>
      <c r="G2" s="96" t="s">
        <v>10</v>
      </c>
      <c r="H2" s="93" t="s">
        <v>11</v>
      </c>
      <c r="I2" s="93" t="s">
        <v>12</v>
      </c>
      <c r="J2" s="94" t="s">
        <v>60</v>
      </c>
      <c r="K2" s="97" t="s">
        <v>69</v>
      </c>
      <c r="L2" s="93" t="s">
        <v>13</v>
      </c>
      <c r="M2" s="93" t="s">
        <v>14</v>
      </c>
      <c r="N2" s="93" t="s">
        <v>15</v>
      </c>
      <c r="O2" s="94" t="s">
        <v>16</v>
      </c>
      <c r="P2" s="93" t="s">
        <v>17</v>
      </c>
      <c r="Q2" s="93" t="s">
        <v>18</v>
      </c>
      <c r="R2" s="93" t="s">
        <v>19</v>
      </c>
      <c r="S2" s="93" t="s">
        <v>155</v>
      </c>
      <c r="T2" s="98" t="s">
        <v>20</v>
      </c>
      <c r="U2" s="94" t="s">
        <v>60</v>
      </c>
      <c r="V2" s="97" t="s">
        <v>69</v>
      </c>
      <c r="W2" s="93" t="s">
        <v>13</v>
      </c>
      <c r="X2" s="93" t="s">
        <v>14</v>
      </c>
      <c r="Y2" s="93" t="s">
        <v>15</v>
      </c>
      <c r="Z2" s="94" t="s">
        <v>16</v>
      </c>
      <c r="AA2" s="93" t="s">
        <v>17</v>
      </c>
      <c r="AB2" s="93" t="s">
        <v>18</v>
      </c>
      <c r="AC2" s="93" t="s">
        <v>19</v>
      </c>
      <c r="AD2" s="98" t="s">
        <v>155</v>
      </c>
      <c r="AE2" s="88" t="s">
        <v>21</v>
      </c>
      <c r="AF2" s="88" t="s">
        <v>22</v>
      </c>
      <c r="AG2" s="89" t="s">
        <v>23</v>
      </c>
      <c r="AH2" s="88" t="s">
        <v>24</v>
      </c>
      <c r="AI2" s="88" t="s">
        <v>25</v>
      </c>
      <c r="AJ2" s="88" t="s">
        <v>26</v>
      </c>
      <c r="AK2" s="90" t="s">
        <v>27</v>
      </c>
      <c r="AL2" s="114" t="s">
        <v>105</v>
      </c>
      <c r="AM2" s="99" t="s">
        <v>106</v>
      </c>
      <c r="AN2" s="115" t="s">
        <v>107</v>
      </c>
      <c r="AO2" s="91" t="s">
        <v>108</v>
      </c>
      <c r="AP2" s="101" t="s">
        <v>104</v>
      </c>
      <c r="AQ2" s="91" t="s">
        <v>102</v>
      </c>
    </row>
    <row r="3" spans="1:43" ht="15.75" thickTop="1" x14ac:dyDescent="0.25">
      <c r="A3" s="2" t="str">
        <f>IF(K3=SUM(L3:S3), " ","Error")</f>
        <v xml:space="preserve"> </v>
      </c>
      <c r="B3" s="78" t="s">
        <v>28</v>
      </c>
      <c r="C3" s="3">
        <f t="shared" ref="C3:L3" si="0">SUM(C4:C5)</f>
        <v>204</v>
      </c>
      <c r="D3" s="3">
        <f t="shared" si="0"/>
        <v>204</v>
      </c>
      <c r="E3" s="3">
        <f t="shared" si="0"/>
        <v>0</v>
      </c>
      <c r="F3" s="3">
        <f t="shared" si="0"/>
        <v>0</v>
      </c>
      <c r="G3" s="4">
        <f t="shared" si="0"/>
        <v>0</v>
      </c>
      <c r="H3" s="3">
        <f t="shared" si="0"/>
        <v>1</v>
      </c>
      <c r="I3" s="3">
        <f t="shared" si="0"/>
        <v>2</v>
      </c>
      <c r="J3" s="3">
        <f t="shared" si="0"/>
        <v>1</v>
      </c>
      <c r="K3" s="4">
        <f t="shared" si="0"/>
        <v>1</v>
      </c>
      <c r="L3" s="3">
        <f t="shared" si="0"/>
        <v>0</v>
      </c>
      <c r="M3" s="3">
        <f t="shared" ref="M3:S3" si="1">SUM(M4:M5)</f>
        <v>1</v>
      </c>
      <c r="N3" s="3">
        <f t="shared" si="1"/>
        <v>0</v>
      </c>
      <c r="O3" s="3">
        <f t="shared" si="1"/>
        <v>0</v>
      </c>
      <c r="P3" s="3">
        <f t="shared" si="1"/>
        <v>0</v>
      </c>
      <c r="Q3" s="3">
        <f t="shared" si="1"/>
        <v>0</v>
      </c>
      <c r="R3" s="3">
        <f t="shared" si="1"/>
        <v>0</v>
      </c>
      <c r="S3" s="3">
        <f t="shared" si="1"/>
        <v>0</v>
      </c>
      <c r="T3" s="4"/>
      <c r="U3" s="43">
        <f>IF(I3=0,"NA",J3/I3)</f>
        <v>0.5</v>
      </c>
      <c r="V3" s="45">
        <f>IF(I3=0,"NA",K3/I3)</f>
        <v>0.5</v>
      </c>
      <c r="W3" s="43" t="str">
        <f>+IF(L3=0,"NA",L3/I3)</f>
        <v>NA</v>
      </c>
      <c r="X3" s="43">
        <f>+IF(I3=0,"NA",M3/I3)</f>
        <v>0.5</v>
      </c>
      <c r="Y3" s="43">
        <f>+IF(I3=0,"NA",N3/I3)</f>
        <v>0</v>
      </c>
      <c r="Z3" s="43">
        <f>+IF(I3=0,"NA",O3/I3)</f>
        <v>0</v>
      </c>
      <c r="AA3" s="43">
        <f>+IF(I3=0,"NA",P3/I3)</f>
        <v>0</v>
      </c>
      <c r="AB3" s="43">
        <f>+IF(I3=0,"NA",Q3/I3)</f>
        <v>0</v>
      </c>
      <c r="AC3" s="297">
        <f>+IF(I3=0,"NA",R3/I3)</f>
        <v>0</v>
      </c>
      <c r="AD3" s="45">
        <f>+IF(I3=0,"NA",S3/I3)</f>
        <v>0</v>
      </c>
      <c r="AE3" s="146"/>
      <c r="AF3" s="85">
        <f>IF(C3=0,"NA",(H3/C3)*100000)</f>
        <v>490.19607843137254</v>
      </c>
      <c r="AG3" s="167"/>
      <c r="AH3" s="85">
        <f>IF(C3=0,"NA",(I3/C3)*100000)</f>
        <v>980.39215686274508</v>
      </c>
      <c r="AI3" s="167"/>
      <c r="AJ3" s="85">
        <f>IF(C3=0,"NA",(J3/C3)*100000)</f>
        <v>490.19607843137254</v>
      </c>
      <c r="AK3" s="166"/>
      <c r="AL3" s="119">
        <f>AM3*7</f>
        <v>3.8356164383561646E-2</v>
      </c>
      <c r="AM3" s="120">
        <f>I3/365</f>
        <v>5.4794520547945206E-3</v>
      </c>
      <c r="AN3" s="119">
        <f>AO3*7</f>
        <v>1.9178082191780823E-2</v>
      </c>
      <c r="AO3" s="120">
        <f>J3/365</f>
        <v>2.7397260273972603E-3</v>
      </c>
      <c r="AP3" s="447">
        <f>'Vital Stats'!Q41</f>
        <v>761.07034252473352</v>
      </c>
      <c r="AQ3" s="163"/>
    </row>
    <row r="4" spans="1:43" x14ac:dyDescent="0.25">
      <c r="B4" s="145" t="s">
        <v>29</v>
      </c>
      <c r="C4" s="7">
        <f>SUM(D4:G4)</f>
        <v>74</v>
      </c>
      <c r="D4" s="8">
        <v>74</v>
      </c>
      <c r="E4" s="8" t="s">
        <v>123</v>
      </c>
      <c r="F4" s="8" t="s">
        <v>123</v>
      </c>
      <c r="G4" s="9" t="s">
        <v>123</v>
      </c>
      <c r="H4" s="7">
        <v>0</v>
      </c>
      <c r="I4" s="8">
        <v>0</v>
      </c>
      <c r="J4" s="8">
        <v>0</v>
      </c>
      <c r="K4" s="9">
        <v>0</v>
      </c>
      <c r="L4" s="7">
        <v>0</v>
      </c>
      <c r="M4" s="8">
        <v>0</v>
      </c>
      <c r="N4" s="8">
        <v>0</v>
      </c>
      <c r="O4" s="8">
        <v>0</v>
      </c>
      <c r="P4" s="8">
        <v>0</v>
      </c>
      <c r="Q4" s="8">
        <v>0</v>
      </c>
      <c r="R4" s="8">
        <v>0</v>
      </c>
      <c r="S4" s="205">
        <v>0</v>
      </c>
      <c r="T4" s="9"/>
      <c r="U4" s="40" t="str">
        <f>IF(I4=0,"NA",J4/I4)</f>
        <v>NA</v>
      </c>
      <c r="V4" s="41" t="str">
        <f>IF(I4=0,"NA",K4/I4)</f>
        <v>NA</v>
      </c>
      <c r="W4" s="42" t="str">
        <f>IF(I4=0,"NA",L4/I4)</f>
        <v>NA</v>
      </c>
      <c r="X4" s="42" t="str">
        <f>IF(I4=0,"NA",M4/I4)</f>
        <v>NA</v>
      </c>
      <c r="Y4" s="42" t="str">
        <f>IF(I4=0,"NA",N4/I4)</f>
        <v>NA</v>
      </c>
      <c r="Z4" s="42" t="str">
        <f>IF(I4=0,"NA",O4/I4)</f>
        <v>NA</v>
      </c>
      <c r="AA4" s="42" t="str">
        <f>IF(I4=0,"NA",P4/I4)</f>
        <v>NA</v>
      </c>
      <c r="AB4" s="42" t="str">
        <f>IF(I4=0,"NA",Q4/I4)</f>
        <v>NA</v>
      </c>
      <c r="AC4" s="298" t="str">
        <f>IF(I4=0,"NA",R4/I4)</f>
        <v>NA</v>
      </c>
      <c r="AD4" s="44" t="str">
        <f>IF(I4=0,"NA",S4/I4)</f>
        <v>NA</v>
      </c>
      <c r="AE4" s="147"/>
      <c r="AF4" s="8">
        <f>IF(C4=0,"NA",(H4/C4)*100000)</f>
        <v>0</v>
      </c>
      <c r="AG4" s="149"/>
      <c r="AH4" s="8">
        <f>IF(C4=0,"NA",(I4/C4)*100000)</f>
        <v>0</v>
      </c>
      <c r="AI4" s="149"/>
      <c r="AJ4" s="8">
        <f>IF(C4=0,"NA",(J4/C4)*100000)</f>
        <v>0</v>
      </c>
      <c r="AK4" s="151"/>
      <c r="AL4" s="116">
        <f>AM4*7</f>
        <v>0</v>
      </c>
      <c r="AM4" s="117">
        <f>I4/_xlfn.DAYS("10 June 2016","10 December 2015")</f>
        <v>0</v>
      </c>
      <c r="AN4" s="116">
        <f>AO4*7</f>
        <v>0</v>
      </c>
      <c r="AO4" s="117">
        <f>J4/_xlfn.DAYS("10 June 2016","10 December 2015")</f>
        <v>0</v>
      </c>
      <c r="AP4" s="448"/>
      <c r="AQ4" s="164"/>
    </row>
    <row r="5" spans="1:43" x14ac:dyDescent="0.25">
      <c r="B5" s="145" t="s">
        <v>30</v>
      </c>
      <c r="C5" s="7">
        <f>SUM(D5:G5)</f>
        <v>130</v>
      </c>
      <c r="D5" s="8">
        <v>130</v>
      </c>
      <c r="E5" s="8" t="s">
        <v>123</v>
      </c>
      <c r="F5" s="8" t="s">
        <v>123</v>
      </c>
      <c r="G5" s="9" t="s">
        <v>123</v>
      </c>
      <c r="H5" s="7">
        <v>1</v>
      </c>
      <c r="I5" s="8">
        <v>2</v>
      </c>
      <c r="J5" s="8">
        <v>1</v>
      </c>
      <c r="K5" s="9">
        <v>1</v>
      </c>
      <c r="L5" s="7">
        <v>0</v>
      </c>
      <c r="M5" s="8">
        <v>1</v>
      </c>
      <c r="N5" s="8">
        <v>0</v>
      </c>
      <c r="O5" s="8">
        <v>0</v>
      </c>
      <c r="P5" s="8">
        <v>0</v>
      </c>
      <c r="Q5" s="8">
        <v>0</v>
      </c>
      <c r="R5" s="8">
        <v>0</v>
      </c>
      <c r="S5" s="205">
        <v>0</v>
      </c>
      <c r="T5" s="9"/>
      <c r="U5" s="40">
        <f>IF(I5=0,"NA",J5/I5)</f>
        <v>0.5</v>
      </c>
      <c r="V5" s="41">
        <f>IF(I5=0,"NA",K5/I5)</f>
        <v>0.5</v>
      </c>
      <c r="W5" s="42">
        <f>IF(I5=0,"NA",L5/I5)</f>
        <v>0</v>
      </c>
      <c r="X5" s="42">
        <f>IF(I5=0,"NA",M5/I5)</f>
        <v>0.5</v>
      </c>
      <c r="Y5" s="42">
        <f>IF(I5=0,"NA",N5/I5)</f>
        <v>0</v>
      </c>
      <c r="Z5" s="42">
        <f>IF(I5=0,"NA",O5/I5)</f>
        <v>0</v>
      </c>
      <c r="AA5" s="42">
        <f>IF(I5=0,"NA",P5/I5)</f>
        <v>0</v>
      </c>
      <c r="AB5" s="42">
        <f>IF(I5=0,"NA",Q5/I5)</f>
        <v>0</v>
      </c>
      <c r="AC5" s="298">
        <f>IF(I5=0,"NA",R5/I5)</f>
        <v>0</v>
      </c>
      <c r="AD5" s="44">
        <f>IF(I5=0,"NA",S5/I5)</f>
        <v>0</v>
      </c>
      <c r="AE5" s="147"/>
      <c r="AF5" s="8">
        <f>IF(C5=0,"NA",(H5/C5)*100000)</f>
        <v>769.23076923076928</v>
      </c>
      <c r="AG5" s="149"/>
      <c r="AH5" s="8">
        <f>IF(C5=0,"NA",(I5/C5)*100000)</f>
        <v>1538.4615384615386</v>
      </c>
      <c r="AI5" s="149"/>
      <c r="AJ5" s="8">
        <f>IF(C5=0,"NA",(J5/C5)*100000)</f>
        <v>769.23076923076928</v>
      </c>
      <c r="AK5" s="151"/>
      <c r="AL5" s="116">
        <f>AM5*7</f>
        <v>7.650273224043716E-2</v>
      </c>
      <c r="AM5" s="117">
        <f>I5/_xlfn.DAYS("10 December 2016","10 June 2016")</f>
        <v>1.092896174863388E-2</v>
      </c>
      <c r="AN5" s="116">
        <f>AO5*7</f>
        <v>3.825136612021858E-2</v>
      </c>
      <c r="AO5" s="117">
        <f>J5/_xlfn.DAYS("10 December 2016","10 June 2016")</f>
        <v>5.4644808743169399E-3</v>
      </c>
      <c r="AP5" s="448"/>
      <c r="AQ5" s="164"/>
    </row>
    <row r="6" spans="1:43" x14ac:dyDescent="0.25">
      <c r="B6" s="79"/>
      <c r="C6" s="7"/>
      <c r="D6" s="8"/>
      <c r="E6" s="8"/>
      <c r="F6" s="8"/>
      <c r="G6" s="9"/>
      <c r="H6" s="7"/>
      <c r="I6" s="8"/>
      <c r="J6" s="8"/>
      <c r="K6" s="9"/>
      <c r="L6" s="7"/>
      <c r="M6" s="8"/>
      <c r="N6" s="8"/>
      <c r="O6" s="8"/>
      <c r="P6" s="8"/>
      <c r="Q6" s="8"/>
      <c r="R6" s="8"/>
      <c r="S6" s="205"/>
      <c r="T6" s="9"/>
      <c r="U6" s="40"/>
      <c r="V6" s="41"/>
      <c r="W6" s="7"/>
      <c r="X6" s="8"/>
      <c r="Y6" s="8"/>
      <c r="Z6" s="8"/>
      <c r="AA6" s="8"/>
      <c r="AB6" s="8"/>
      <c r="AC6" s="205"/>
      <c r="AD6" s="9"/>
      <c r="AE6" s="7"/>
      <c r="AF6" s="8"/>
      <c r="AG6" s="8"/>
      <c r="AH6" s="8"/>
      <c r="AI6" s="8"/>
      <c r="AJ6" s="8"/>
      <c r="AK6" s="10"/>
      <c r="AL6" s="116"/>
      <c r="AM6" s="117"/>
      <c r="AN6" s="116"/>
      <c r="AO6" s="117"/>
      <c r="AP6" s="448"/>
      <c r="AQ6" s="107"/>
    </row>
    <row r="7" spans="1:43" x14ac:dyDescent="0.25">
      <c r="A7" s="2" t="str">
        <f>IF(K7=SUM(L7:S7), " ","Error")</f>
        <v xml:space="preserve"> </v>
      </c>
      <c r="B7" s="80" t="s">
        <v>31</v>
      </c>
      <c r="C7" s="3">
        <f t="shared" ref="C7:L7" si="2">SUM(C8:C9)</f>
        <v>223</v>
      </c>
      <c r="D7" s="3">
        <f t="shared" si="2"/>
        <v>223</v>
      </c>
      <c r="E7" s="3">
        <f t="shared" si="2"/>
        <v>0</v>
      </c>
      <c r="F7" s="3">
        <f t="shared" si="2"/>
        <v>0</v>
      </c>
      <c r="G7" s="4">
        <f t="shared" si="2"/>
        <v>0</v>
      </c>
      <c r="H7" s="3">
        <f t="shared" si="2"/>
        <v>0</v>
      </c>
      <c r="I7" s="3">
        <f t="shared" si="2"/>
        <v>2</v>
      </c>
      <c r="J7" s="3">
        <f t="shared" si="2"/>
        <v>0</v>
      </c>
      <c r="K7" s="4">
        <f t="shared" si="2"/>
        <v>2</v>
      </c>
      <c r="L7" s="3">
        <f t="shared" si="2"/>
        <v>0</v>
      </c>
      <c r="M7" s="3">
        <f t="shared" ref="M7:S7" si="3">SUM(M8:M9)</f>
        <v>0</v>
      </c>
      <c r="N7" s="3">
        <f t="shared" si="3"/>
        <v>0</v>
      </c>
      <c r="O7" s="3">
        <f t="shared" si="3"/>
        <v>1</v>
      </c>
      <c r="P7" s="3">
        <f t="shared" si="3"/>
        <v>0</v>
      </c>
      <c r="Q7" s="3">
        <f t="shared" si="3"/>
        <v>0</v>
      </c>
      <c r="R7" s="3">
        <f t="shared" si="3"/>
        <v>1</v>
      </c>
      <c r="S7" s="3">
        <f t="shared" si="3"/>
        <v>0</v>
      </c>
      <c r="T7" s="11"/>
      <c r="U7" s="43">
        <f>IF(I7=0,"NA",J7/I7)</f>
        <v>0</v>
      </c>
      <c r="V7" s="46">
        <f>IF(I7=0,"NA",K7/I7)</f>
        <v>1</v>
      </c>
      <c r="W7" s="43" t="str">
        <f>+IF(L7=0,"NA",L7/I7)</f>
        <v>NA</v>
      </c>
      <c r="X7" s="43">
        <f>+IF(I7=0,"NA",M7/I7)</f>
        <v>0</v>
      </c>
      <c r="Y7" s="43">
        <f>+IF(I7=0,"NA",N7/I7)</f>
        <v>0</v>
      </c>
      <c r="Z7" s="43">
        <f>+IF(I7=0,"NA",O7/I7)</f>
        <v>0.5</v>
      </c>
      <c r="AA7" s="43">
        <f>+IF(I7=0,"NA",P7/I7)</f>
        <v>0</v>
      </c>
      <c r="AB7" s="43">
        <f>+IF(I7=0,"NA",Q7/I7)</f>
        <v>0</v>
      </c>
      <c r="AC7" s="297">
        <f>+IF(I7=0,"NA",R7/I7)</f>
        <v>0.5</v>
      </c>
      <c r="AD7" s="45">
        <f>+IF(I7=0,"NA",S7/I7)</f>
        <v>0</v>
      </c>
      <c r="AE7" s="146"/>
      <c r="AF7" s="5">
        <f>IF(C7=0,"NA",(H7/C7)*100000)</f>
        <v>0</v>
      </c>
      <c r="AG7" s="148"/>
      <c r="AH7" s="5">
        <f>IF(C7=0,"NA",(I7/C7)*100000)</f>
        <v>896.86098654708519</v>
      </c>
      <c r="AI7" s="148"/>
      <c r="AJ7" s="5">
        <f>IF(C7=0,"NA",(J7/C7)*100000)</f>
        <v>0</v>
      </c>
      <c r="AK7" s="150"/>
      <c r="AL7" s="121">
        <f>AM7*7</f>
        <v>3.8356164383561646E-2</v>
      </c>
      <c r="AM7" s="118">
        <f>I7/_xlfn.DAYS("10 December 2017","10 December 2016")</f>
        <v>5.4794520547945206E-3</v>
      </c>
      <c r="AN7" s="122">
        <f>AO7*7</f>
        <v>0</v>
      </c>
      <c r="AO7" s="118">
        <f>J7/_xlfn.DAYS("10 December 2017","10 December 2016")</f>
        <v>0</v>
      </c>
      <c r="AP7" s="449">
        <f>'Vital Stats'!Q41</f>
        <v>761.07034252473352</v>
      </c>
      <c r="AQ7" s="165"/>
    </row>
    <row r="8" spans="1:43" x14ac:dyDescent="0.25">
      <c r="B8" s="144" t="s">
        <v>32</v>
      </c>
      <c r="C8" s="7">
        <f>SUM(D8:G8)</f>
        <v>103</v>
      </c>
      <c r="D8" s="8">
        <v>103</v>
      </c>
      <c r="E8" s="8" t="s">
        <v>123</v>
      </c>
      <c r="F8" s="8" t="s">
        <v>123</v>
      </c>
      <c r="G8" s="9" t="s">
        <v>123</v>
      </c>
      <c r="H8" s="7">
        <v>0</v>
      </c>
      <c r="I8" s="8">
        <v>0</v>
      </c>
      <c r="J8" s="8">
        <v>0</v>
      </c>
      <c r="K8" s="9">
        <v>0</v>
      </c>
      <c r="L8" s="7">
        <v>0</v>
      </c>
      <c r="M8" s="8">
        <v>0</v>
      </c>
      <c r="N8" s="8">
        <v>0</v>
      </c>
      <c r="O8" s="8">
        <v>0</v>
      </c>
      <c r="P8" s="8">
        <v>0</v>
      </c>
      <c r="Q8" s="8">
        <v>0</v>
      </c>
      <c r="R8" s="8">
        <v>0</v>
      </c>
      <c r="S8" s="205">
        <v>0</v>
      </c>
      <c r="T8" s="9"/>
      <c r="U8" s="40" t="str">
        <f>IF(I8=0,"NA",J8/I8)</f>
        <v>NA</v>
      </c>
      <c r="V8" s="41" t="str">
        <f>IF(I8=0,"NA",K8/I8)</f>
        <v>NA</v>
      </c>
      <c r="W8" s="42" t="str">
        <f>IF(I8=0,"NA",L8/I8)</f>
        <v>NA</v>
      </c>
      <c r="X8" s="42" t="str">
        <f>IF(I8=0,"NA",M8/I8)</f>
        <v>NA</v>
      </c>
      <c r="Y8" s="42" t="str">
        <f>IF(I8=0,"NA",N8/I8)</f>
        <v>NA</v>
      </c>
      <c r="Z8" s="42" t="str">
        <f>IF(I8=0,"NA",O8/I8)</f>
        <v>NA</v>
      </c>
      <c r="AA8" s="42" t="str">
        <f>IF(I8=0,"NA",P8/I8)</f>
        <v>NA</v>
      </c>
      <c r="AB8" s="42" t="str">
        <f>IF(I8=0,"NA",Q8/I8)</f>
        <v>NA</v>
      </c>
      <c r="AC8" s="298" t="str">
        <f>IF(I8=0,"NA",R8/I8)</f>
        <v>NA</v>
      </c>
      <c r="AD8" s="44" t="str">
        <f>IF(I8=0,"NA",S8/I8)</f>
        <v>NA</v>
      </c>
      <c r="AE8" s="147"/>
      <c r="AF8" s="8">
        <f>IF(C8=0,"NA",(H8/C8)*100000)</f>
        <v>0</v>
      </c>
      <c r="AG8" s="149"/>
      <c r="AH8" s="8">
        <f>IF(C8=0,"NA",(I8/C8)*100000)</f>
        <v>0</v>
      </c>
      <c r="AI8" s="149"/>
      <c r="AJ8" s="8">
        <f>IF(C8=0,"NA",(J8/C8)*100000)</f>
        <v>0</v>
      </c>
      <c r="AK8" s="151"/>
      <c r="AL8" s="116">
        <f>AM8*7</f>
        <v>0</v>
      </c>
      <c r="AM8" s="117">
        <f>I8/_xlfn.DAYS("10 June 2017","10 December 2016")</f>
        <v>0</v>
      </c>
      <c r="AN8" s="116">
        <f>AO8*7</f>
        <v>0</v>
      </c>
      <c r="AO8" s="117">
        <f>J8/_xlfn.DAYS("10 June 2017","10 December 2016")</f>
        <v>0</v>
      </c>
      <c r="AP8" s="448"/>
      <c r="AQ8" s="164"/>
    </row>
    <row r="9" spans="1:43" x14ac:dyDescent="0.25">
      <c r="B9" s="144" t="s">
        <v>33</v>
      </c>
      <c r="C9" s="7">
        <f>SUM(D9:G9)</f>
        <v>120</v>
      </c>
      <c r="D9" s="8">
        <v>120</v>
      </c>
      <c r="E9" s="8" t="s">
        <v>123</v>
      </c>
      <c r="F9" s="8" t="s">
        <v>123</v>
      </c>
      <c r="G9" s="9" t="s">
        <v>123</v>
      </c>
      <c r="H9" s="7">
        <v>0</v>
      </c>
      <c r="I9" s="8">
        <v>2</v>
      </c>
      <c r="J9" s="8">
        <v>0</v>
      </c>
      <c r="K9" s="9">
        <v>2</v>
      </c>
      <c r="L9" s="7">
        <v>0</v>
      </c>
      <c r="M9" s="8">
        <v>0</v>
      </c>
      <c r="N9" s="8">
        <v>0</v>
      </c>
      <c r="O9" s="8">
        <v>1</v>
      </c>
      <c r="P9" s="8">
        <v>0</v>
      </c>
      <c r="Q9" s="8">
        <v>0</v>
      </c>
      <c r="R9" s="8">
        <v>1</v>
      </c>
      <c r="S9" s="205">
        <v>0</v>
      </c>
      <c r="T9" s="9" t="s">
        <v>350</v>
      </c>
      <c r="U9" s="40">
        <f>IF(I9=0,"NA",J9/I9)</f>
        <v>0</v>
      </c>
      <c r="V9" s="41">
        <f>IF(I9=0,"NA",K9/I9)</f>
        <v>1</v>
      </c>
      <c r="W9" s="42">
        <f>IF(I9=0,"NA",L9/I9)</f>
        <v>0</v>
      </c>
      <c r="X9" s="42">
        <f>IF(I9=0,"NA",M9/I9)</f>
        <v>0</v>
      </c>
      <c r="Y9" s="42">
        <f>IF(I9=0,"NA",N9/I9)</f>
        <v>0</v>
      </c>
      <c r="Z9" s="42">
        <f>IF(I9=0,"NA",O9/I9)</f>
        <v>0.5</v>
      </c>
      <c r="AA9" s="42">
        <f>IF(I9=0,"NA",P9/I9)</f>
        <v>0</v>
      </c>
      <c r="AB9" s="42">
        <f>IF(I9=0,"NA",Q9/I9)</f>
        <v>0</v>
      </c>
      <c r="AC9" s="298">
        <f>IF(I9=0,"NA",R9/I9)</f>
        <v>0.5</v>
      </c>
      <c r="AD9" s="44">
        <f>IF(I9=0,"NA",S9/I9)</f>
        <v>0</v>
      </c>
      <c r="AE9" s="147"/>
      <c r="AF9" s="8">
        <f>IF(C9=0,"NA",(H9/C9)*100000)</f>
        <v>0</v>
      </c>
      <c r="AG9" s="149"/>
      <c r="AH9" s="8">
        <f>IF(C9=0,"NA",(I9/C9)*100000)</f>
        <v>1666.6666666666667</v>
      </c>
      <c r="AI9" s="149"/>
      <c r="AJ9" s="8">
        <f>IF(C9=0,"NA",(J9/C9)*100000)</f>
        <v>0</v>
      </c>
      <c r="AK9" s="151"/>
      <c r="AL9" s="116">
        <f>AM9*7</f>
        <v>7.650273224043716E-2</v>
      </c>
      <c r="AM9" s="117">
        <f>I9/_xlfn.DAYS("10 December 2017","10 June 2017")</f>
        <v>1.092896174863388E-2</v>
      </c>
      <c r="AN9" s="116">
        <f>AO9*7</f>
        <v>0</v>
      </c>
      <c r="AO9" s="117">
        <f>J9/_xlfn.DAYS("10 December 2017","10 June 2017")</f>
        <v>0</v>
      </c>
      <c r="AP9" s="448"/>
      <c r="AQ9" s="164"/>
    </row>
    <row r="10" spans="1:43" x14ac:dyDescent="0.25">
      <c r="C10" s="7"/>
      <c r="D10" s="8"/>
      <c r="E10" s="8"/>
      <c r="F10" s="8"/>
      <c r="G10" s="9"/>
      <c r="H10" s="7"/>
      <c r="I10" s="8"/>
      <c r="J10" s="8"/>
      <c r="K10" s="9"/>
      <c r="L10" s="7"/>
      <c r="M10" s="8"/>
      <c r="N10" s="8"/>
      <c r="O10" s="8"/>
      <c r="P10" s="8"/>
      <c r="Q10" s="8"/>
      <c r="R10" s="8"/>
      <c r="S10" s="205"/>
      <c r="T10" s="9"/>
      <c r="U10" s="8"/>
      <c r="V10" s="9"/>
      <c r="W10" s="7"/>
      <c r="X10" s="8"/>
      <c r="Y10" s="8"/>
      <c r="Z10" s="8"/>
      <c r="AA10" s="8"/>
      <c r="AB10" s="8"/>
      <c r="AC10" s="205"/>
      <c r="AD10" s="9"/>
      <c r="AE10" s="7"/>
      <c r="AF10" s="8"/>
      <c r="AG10" s="8"/>
      <c r="AH10" s="8"/>
      <c r="AI10" s="8"/>
      <c r="AJ10" s="8"/>
      <c r="AK10" s="10"/>
      <c r="AL10" s="113"/>
      <c r="AM10" s="14"/>
      <c r="AN10" s="113"/>
      <c r="AO10" s="14"/>
      <c r="AP10" s="105"/>
      <c r="AQ10" s="109"/>
    </row>
    <row r="11" spans="1:43" x14ac:dyDescent="0.25">
      <c r="C11" s="7"/>
      <c r="D11" s="8"/>
      <c r="E11" s="8"/>
      <c r="F11" s="8"/>
      <c r="G11" s="9"/>
      <c r="H11" s="7"/>
      <c r="I11" s="8"/>
      <c r="J11" s="8"/>
      <c r="K11" s="9"/>
      <c r="L11" s="7"/>
      <c r="M11" s="8"/>
      <c r="N11" s="8"/>
      <c r="O11" s="8"/>
      <c r="P11" s="8"/>
      <c r="Q11" s="8"/>
      <c r="R11" s="8"/>
      <c r="S11" s="205"/>
      <c r="T11" s="9"/>
      <c r="U11" s="8"/>
      <c r="V11" s="9"/>
      <c r="W11" s="7"/>
      <c r="X11" s="8"/>
      <c r="Y11" s="8"/>
      <c r="Z11" s="8"/>
      <c r="AA11" s="8"/>
      <c r="AB11" s="8"/>
      <c r="AC11" s="205"/>
      <c r="AD11" s="9"/>
      <c r="AE11" s="7"/>
      <c r="AF11" s="8"/>
      <c r="AG11" s="8"/>
      <c r="AH11" s="8"/>
      <c r="AI11" s="8"/>
      <c r="AJ11" s="8"/>
      <c r="AK11" s="10"/>
      <c r="AL11" s="113"/>
      <c r="AM11" s="14"/>
      <c r="AN11" s="113"/>
      <c r="AO11" s="14"/>
      <c r="AP11" s="105"/>
      <c r="AQ11" s="109"/>
    </row>
    <row r="12" spans="1:43" x14ac:dyDescent="0.25">
      <c r="C12" s="7"/>
      <c r="D12" s="8"/>
      <c r="E12" s="8"/>
      <c r="F12" s="8"/>
      <c r="G12" s="9"/>
      <c r="H12" s="7"/>
      <c r="I12" s="8"/>
      <c r="J12" s="8"/>
      <c r="K12" s="9"/>
      <c r="L12" s="7"/>
      <c r="M12" s="8"/>
      <c r="N12" s="8"/>
      <c r="O12" s="8"/>
      <c r="P12" s="8"/>
      <c r="Q12" s="8"/>
      <c r="R12" s="8"/>
      <c r="S12" s="205"/>
      <c r="T12" s="9"/>
      <c r="U12" s="8"/>
      <c r="V12" s="9"/>
      <c r="W12" s="7"/>
      <c r="X12" s="8"/>
      <c r="Y12" s="8"/>
      <c r="Z12" s="8"/>
      <c r="AA12" s="8"/>
      <c r="AB12" s="8"/>
      <c r="AC12" s="205"/>
      <c r="AD12" s="9"/>
      <c r="AE12" s="7"/>
      <c r="AF12" s="8"/>
      <c r="AG12" s="8"/>
      <c r="AH12" s="8"/>
      <c r="AI12" s="8"/>
      <c r="AJ12" s="8"/>
      <c r="AK12" s="10"/>
      <c r="AL12" s="113"/>
      <c r="AM12" s="14"/>
      <c r="AN12" s="113"/>
      <c r="AO12" s="14"/>
      <c r="AP12" s="105"/>
      <c r="AQ12" s="109"/>
    </row>
    <row r="13" spans="1:43" x14ac:dyDescent="0.25">
      <c r="C13" s="7"/>
      <c r="D13" s="8"/>
      <c r="E13" s="8"/>
      <c r="F13" s="8"/>
      <c r="G13" s="9"/>
      <c r="H13" s="7"/>
      <c r="I13" s="8"/>
      <c r="J13" s="8"/>
      <c r="K13" s="9"/>
      <c r="L13" s="7"/>
      <c r="M13" s="8"/>
      <c r="N13" s="8"/>
      <c r="O13" s="8"/>
      <c r="P13" s="8"/>
      <c r="Q13" s="8"/>
      <c r="R13" s="8"/>
      <c r="S13" s="205"/>
      <c r="T13" s="9"/>
      <c r="U13" s="8"/>
      <c r="V13" s="9"/>
      <c r="W13" s="7"/>
      <c r="X13" s="8"/>
      <c r="Y13" s="8"/>
      <c r="Z13" s="8"/>
      <c r="AA13" s="8"/>
      <c r="AB13" s="8"/>
      <c r="AC13" s="205"/>
      <c r="AD13" s="9"/>
      <c r="AE13" s="7"/>
      <c r="AF13" s="8"/>
      <c r="AG13" s="8"/>
      <c r="AH13" s="8"/>
      <c r="AI13" s="8"/>
      <c r="AJ13" s="8"/>
      <c r="AK13" s="10"/>
      <c r="AL13" s="113"/>
      <c r="AM13" s="14"/>
      <c r="AN13" s="113"/>
      <c r="AO13" s="14"/>
      <c r="AP13" s="105"/>
      <c r="AQ13" s="109"/>
    </row>
    <row r="14" spans="1:43" x14ac:dyDescent="0.25">
      <c r="C14" s="7"/>
      <c r="D14" s="8"/>
      <c r="E14" s="8"/>
      <c r="F14" s="8"/>
      <c r="G14" s="9"/>
      <c r="H14" s="7"/>
      <c r="I14" s="8"/>
      <c r="J14" s="8"/>
      <c r="K14" s="9"/>
      <c r="L14" s="7"/>
      <c r="M14" s="8"/>
      <c r="N14" s="8"/>
      <c r="O14" s="8"/>
      <c r="P14" s="8"/>
      <c r="Q14" s="8"/>
      <c r="R14" s="8"/>
      <c r="S14" s="205"/>
      <c r="T14" s="9"/>
      <c r="U14" s="8"/>
      <c r="V14" s="9"/>
      <c r="W14" s="7"/>
      <c r="X14" s="8"/>
      <c r="Y14" s="8"/>
      <c r="Z14" s="8"/>
      <c r="AA14" s="8"/>
      <c r="AB14" s="8"/>
      <c r="AC14" s="205"/>
      <c r="AD14" s="9"/>
      <c r="AE14" s="7"/>
      <c r="AF14" s="8"/>
      <c r="AG14" s="8"/>
      <c r="AH14" s="8"/>
      <c r="AI14" s="8"/>
      <c r="AJ14" s="8"/>
      <c r="AK14" s="10"/>
      <c r="AL14" s="113"/>
      <c r="AM14" s="14"/>
      <c r="AN14" s="113"/>
      <c r="AO14" s="14"/>
      <c r="AP14" s="105"/>
      <c r="AQ14" s="109"/>
    </row>
    <row r="15" spans="1:43" x14ac:dyDescent="0.25">
      <c r="C15" s="7"/>
      <c r="D15" s="8"/>
      <c r="E15" s="8"/>
      <c r="F15" s="8"/>
      <c r="G15" s="9"/>
      <c r="H15" s="7"/>
      <c r="I15" s="8"/>
      <c r="J15" s="8"/>
      <c r="K15" s="9"/>
      <c r="L15" s="7"/>
      <c r="M15" s="8"/>
      <c r="N15" s="8"/>
      <c r="O15" s="8"/>
      <c r="P15" s="8"/>
      <c r="Q15" s="8"/>
      <c r="R15" s="8"/>
      <c r="S15" s="205"/>
      <c r="T15" s="9"/>
      <c r="U15" s="8"/>
      <c r="V15" s="9"/>
      <c r="W15" s="7"/>
      <c r="X15" s="8"/>
      <c r="Y15" s="8"/>
      <c r="Z15" s="8"/>
      <c r="AA15" s="8"/>
      <c r="AB15" s="8"/>
      <c r="AC15" s="205"/>
      <c r="AD15" s="9"/>
      <c r="AE15" s="7"/>
      <c r="AF15" s="8"/>
      <c r="AG15" s="8"/>
      <c r="AH15" s="8"/>
      <c r="AI15" s="8"/>
      <c r="AJ15" s="8"/>
      <c r="AK15" s="10"/>
      <c r="AL15" s="113"/>
      <c r="AM15" s="14"/>
      <c r="AN15" s="113"/>
      <c r="AO15" s="14"/>
      <c r="AP15" s="105"/>
      <c r="AQ15" s="109"/>
    </row>
    <row r="16" spans="1:43" x14ac:dyDescent="0.25">
      <c r="C16" s="7"/>
      <c r="D16" s="8"/>
      <c r="E16" s="8"/>
      <c r="F16" s="8"/>
      <c r="G16" s="9"/>
      <c r="H16" s="7"/>
      <c r="I16" s="8"/>
      <c r="J16" s="8"/>
      <c r="K16" s="9"/>
      <c r="L16" s="7"/>
      <c r="M16" s="8"/>
      <c r="N16" s="8"/>
      <c r="O16" s="8"/>
      <c r="P16" s="8"/>
      <c r="Q16" s="8"/>
      <c r="R16" s="8"/>
      <c r="S16" s="205"/>
      <c r="T16" s="9"/>
      <c r="U16" s="8"/>
      <c r="V16" s="9"/>
      <c r="W16" s="7"/>
      <c r="X16" s="8"/>
      <c r="Y16" s="8"/>
      <c r="Z16" s="8"/>
      <c r="AA16" s="8"/>
      <c r="AB16" s="8"/>
      <c r="AC16" s="205"/>
      <c r="AD16" s="9"/>
      <c r="AE16" s="7"/>
      <c r="AF16" s="8"/>
      <c r="AG16" s="8"/>
      <c r="AH16" s="8"/>
      <c r="AI16" s="8"/>
      <c r="AJ16" s="8"/>
      <c r="AK16" s="10"/>
      <c r="AL16" s="113"/>
      <c r="AM16" s="14"/>
      <c r="AN16" s="113"/>
      <c r="AO16" s="14"/>
      <c r="AP16" s="105"/>
      <c r="AQ16" s="109"/>
    </row>
    <row r="17" spans="3:43" x14ac:dyDescent="0.25">
      <c r="C17" s="7"/>
      <c r="D17" s="8"/>
      <c r="E17" s="8"/>
      <c r="F17" s="8"/>
      <c r="G17" s="9"/>
      <c r="H17" s="7"/>
      <c r="I17" s="8"/>
      <c r="J17" s="8"/>
      <c r="K17" s="9"/>
      <c r="L17" s="7"/>
      <c r="M17" s="8"/>
      <c r="N17" s="8"/>
      <c r="O17" s="8"/>
      <c r="P17" s="8"/>
      <c r="Q17" s="8"/>
      <c r="R17" s="8"/>
      <c r="S17" s="205"/>
      <c r="T17" s="9"/>
      <c r="U17" s="8"/>
      <c r="V17" s="9"/>
      <c r="W17" s="7"/>
      <c r="X17" s="8"/>
      <c r="Y17" s="8"/>
      <c r="Z17" s="8"/>
      <c r="AA17" s="8"/>
      <c r="AB17" s="8"/>
      <c r="AC17" s="205"/>
      <c r="AD17" s="9"/>
      <c r="AE17" s="7"/>
      <c r="AF17" s="8"/>
      <c r="AG17" s="8"/>
      <c r="AH17" s="8"/>
      <c r="AI17" s="8"/>
      <c r="AJ17" s="8"/>
      <c r="AK17" s="10"/>
      <c r="AL17" s="113"/>
      <c r="AM17" s="14"/>
      <c r="AN17" s="113"/>
      <c r="AO17" s="14"/>
      <c r="AP17" s="105"/>
      <c r="AQ17" s="109"/>
    </row>
    <row r="18" spans="3:43" x14ac:dyDescent="0.25">
      <c r="C18" s="7"/>
      <c r="D18" s="8"/>
      <c r="E18" s="8"/>
      <c r="F18" s="8"/>
      <c r="G18" s="9"/>
      <c r="H18" s="7"/>
      <c r="I18" s="8"/>
      <c r="J18" s="8"/>
      <c r="K18" s="9"/>
      <c r="L18" s="7"/>
      <c r="M18" s="8"/>
      <c r="N18" s="8"/>
      <c r="O18" s="8"/>
      <c r="P18" s="8"/>
      <c r="Q18" s="8"/>
      <c r="R18" s="8"/>
      <c r="S18" s="205"/>
      <c r="T18" s="9"/>
      <c r="U18" s="8"/>
      <c r="V18" s="9"/>
      <c r="W18" s="7"/>
      <c r="X18" s="8"/>
      <c r="Y18" s="8"/>
      <c r="Z18" s="8"/>
      <c r="AA18" s="8"/>
      <c r="AB18" s="8"/>
      <c r="AC18" s="205"/>
      <c r="AD18" s="9"/>
      <c r="AE18" s="7"/>
      <c r="AF18" s="8"/>
      <c r="AG18" s="8"/>
      <c r="AH18" s="8"/>
      <c r="AI18" s="8"/>
      <c r="AJ18" s="8"/>
      <c r="AK18" s="10"/>
      <c r="AL18" s="113"/>
      <c r="AM18" s="14"/>
      <c r="AN18" s="113"/>
      <c r="AO18" s="14"/>
      <c r="AP18" s="105"/>
      <c r="AQ18" s="109"/>
    </row>
    <row r="19" spans="3:43" x14ac:dyDescent="0.25">
      <c r="C19" s="7"/>
      <c r="D19" s="8"/>
      <c r="E19" s="8"/>
      <c r="F19" s="8"/>
      <c r="G19" s="9"/>
      <c r="H19" s="7"/>
      <c r="I19" s="8"/>
      <c r="J19" s="8"/>
      <c r="K19" s="9"/>
      <c r="L19" s="7"/>
      <c r="M19" s="8"/>
      <c r="N19" s="8"/>
      <c r="O19" s="8"/>
      <c r="P19" s="8"/>
      <c r="Q19" s="8"/>
      <c r="R19" s="8"/>
      <c r="S19" s="205"/>
      <c r="T19" s="9"/>
      <c r="U19" s="8"/>
      <c r="V19" s="9"/>
      <c r="W19" s="7"/>
      <c r="X19" s="8"/>
      <c r="Y19" s="8"/>
      <c r="Z19" s="8"/>
      <c r="AA19" s="8"/>
      <c r="AB19" s="8"/>
      <c r="AC19" s="205"/>
      <c r="AD19" s="9"/>
      <c r="AE19" s="7"/>
      <c r="AF19" s="8"/>
      <c r="AG19" s="8"/>
      <c r="AH19" s="8"/>
      <c r="AI19" s="8"/>
      <c r="AJ19" s="8"/>
      <c r="AK19" s="10"/>
      <c r="AL19" s="113"/>
      <c r="AM19" s="14"/>
      <c r="AN19" s="113"/>
      <c r="AO19" s="14"/>
      <c r="AP19" s="105"/>
      <c r="AQ19" s="109"/>
    </row>
    <row r="20" spans="3:43" x14ac:dyDescent="0.25">
      <c r="C20" s="7"/>
      <c r="D20" s="8"/>
      <c r="E20" s="8"/>
      <c r="F20" s="8"/>
      <c r="G20" s="9"/>
      <c r="H20" s="7"/>
      <c r="I20" s="8"/>
      <c r="J20" s="8"/>
      <c r="K20" s="9"/>
      <c r="L20" s="7"/>
      <c r="M20" s="8"/>
      <c r="N20" s="8"/>
      <c r="O20" s="8"/>
      <c r="P20" s="8"/>
      <c r="Q20" s="8"/>
      <c r="R20" s="8"/>
      <c r="S20" s="205"/>
      <c r="T20" s="9"/>
      <c r="U20" s="8"/>
      <c r="V20" s="9"/>
      <c r="W20" s="7"/>
      <c r="X20" s="8"/>
      <c r="Y20" s="8"/>
      <c r="Z20" s="8"/>
      <c r="AA20" s="8"/>
      <c r="AB20" s="8"/>
      <c r="AC20" s="205"/>
      <c r="AD20" s="9"/>
      <c r="AE20" s="7"/>
      <c r="AF20" s="8"/>
      <c r="AG20" s="8"/>
      <c r="AH20" s="8"/>
      <c r="AI20" s="8"/>
      <c r="AJ20" s="8"/>
      <c r="AK20" s="10"/>
      <c r="AL20" s="113"/>
      <c r="AM20" s="14"/>
      <c r="AN20" s="113"/>
      <c r="AO20" s="14"/>
      <c r="AP20" s="105"/>
      <c r="AQ20" s="109"/>
    </row>
    <row r="21" spans="3:43" x14ac:dyDescent="0.25">
      <c r="C21" s="7"/>
      <c r="D21" s="8"/>
      <c r="E21" s="8"/>
      <c r="F21" s="8"/>
      <c r="G21" s="9"/>
      <c r="H21" s="7"/>
      <c r="I21" s="8"/>
      <c r="J21" s="8"/>
      <c r="K21" s="9"/>
      <c r="L21" s="7"/>
      <c r="M21" s="8"/>
      <c r="N21" s="8"/>
      <c r="O21" s="8"/>
      <c r="P21" s="8"/>
      <c r="Q21" s="8"/>
      <c r="R21" s="8"/>
      <c r="S21" s="205"/>
      <c r="T21" s="9"/>
      <c r="U21" s="8"/>
      <c r="V21" s="9"/>
      <c r="W21" s="7"/>
      <c r="X21" s="8"/>
      <c r="Y21" s="8"/>
      <c r="Z21" s="8"/>
      <c r="AA21" s="8"/>
      <c r="AB21" s="8"/>
      <c r="AC21" s="205"/>
      <c r="AD21" s="9"/>
      <c r="AE21" s="7"/>
      <c r="AF21" s="8"/>
      <c r="AG21" s="8"/>
      <c r="AH21" s="8"/>
      <c r="AI21" s="8"/>
      <c r="AJ21" s="8"/>
      <c r="AK21" s="10"/>
      <c r="AL21" s="113"/>
      <c r="AM21" s="14"/>
      <c r="AN21" s="113"/>
      <c r="AO21" s="14"/>
      <c r="AP21" s="105"/>
      <c r="AQ21" s="109"/>
    </row>
    <row r="22" spans="3:43" x14ac:dyDescent="0.25">
      <c r="C22" s="7"/>
      <c r="D22" s="8"/>
      <c r="E22" s="8"/>
      <c r="F22" s="8"/>
      <c r="G22" s="9"/>
      <c r="H22" s="7"/>
      <c r="I22" s="8"/>
      <c r="J22" s="8"/>
      <c r="K22" s="9"/>
      <c r="L22" s="7"/>
      <c r="M22" s="8"/>
      <c r="N22" s="8"/>
      <c r="O22" s="8"/>
      <c r="P22" s="8"/>
      <c r="Q22" s="8"/>
      <c r="R22" s="8"/>
      <c r="S22" s="205"/>
      <c r="T22" s="9"/>
      <c r="U22" s="8"/>
      <c r="V22" s="9"/>
      <c r="W22" s="7"/>
      <c r="X22" s="8"/>
      <c r="Y22" s="8"/>
      <c r="Z22" s="8"/>
      <c r="AA22" s="8"/>
      <c r="AB22" s="8"/>
      <c r="AC22" s="205"/>
      <c r="AD22" s="9"/>
      <c r="AE22" s="7"/>
      <c r="AF22" s="8"/>
      <c r="AG22" s="8"/>
      <c r="AH22" s="8"/>
      <c r="AI22" s="8"/>
      <c r="AJ22" s="8"/>
      <c r="AK22" s="10"/>
      <c r="AL22" s="113"/>
      <c r="AM22" s="14"/>
      <c r="AN22" s="113"/>
      <c r="AO22" s="14"/>
      <c r="AP22" s="105"/>
      <c r="AQ22" s="109"/>
    </row>
    <row r="23" spans="3:43" x14ac:dyDescent="0.25">
      <c r="C23" s="7"/>
      <c r="D23" s="8"/>
      <c r="E23" s="8"/>
      <c r="F23" s="8"/>
      <c r="G23" s="9"/>
      <c r="H23" s="7"/>
      <c r="I23" s="8"/>
      <c r="J23" s="8"/>
      <c r="K23" s="9"/>
      <c r="L23" s="7"/>
      <c r="M23" s="8"/>
      <c r="N23" s="8"/>
      <c r="O23" s="8"/>
      <c r="P23" s="8"/>
      <c r="Q23" s="8"/>
      <c r="R23" s="8"/>
      <c r="S23" s="205"/>
      <c r="T23" s="9"/>
      <c r="U23" s="8"/>
      <c r="V23" s="9"/>
      <c r="W23" s="7"/>
      <c r="X23" s="8"/>
      <c r="Y23" s="8"/>
      <c r="Z23" s="8"/>
      <c r="AA23" s="8"/>
      <c r="AB23" s="8"/>
      <c r="AC23" s="205"/>
      <c r="AD23" s="9"/>
      <c r="AE23" s="7"/>
      <c r="AF23" s="8"/>
      <c r="AG23" s="8"/>
      <c r="AH23" s="8"/>
      <c r="AI23" s="8"/>
      <c r="AJ23" s="8"/>
      <c r="AK23" s="10"/>
      <c r="AL23" s="113"/>
      <c r="AM23" s="14"/>
      <c r="AN23" s="113"/>
      <c r="AO23" s="14"/>
      <c r="AP23" s="105"/>
      <c r="AQ23" s="109"/>
    </row>
    <row r="24" spans="3:43" x14ac:dyDescent="0.25">
      <c r="C24" s="7"/>
      <c r="D24" s="8"/>
      <c r="E24" s="8"/>
      <c r="F24" s="8"/>
      <c r="G24" s="9"/>
      <c r="H24" s="7"/>
      <c r="I24" s="8"/>
      <c r="J24" s="8"/>
      <c r="K24" s="9"/>
      <c r="L24" s="7"/>
      <c r="M24" s="8"/>
      <c r="N24" s="8"/>
      <c r="O24" s="8"/>
      <c r="P24" s="8"/>
      <c r="Q24" s="8"/>
      <c r="R24" s="8"/>
      <c r="S24" s="205"/>
      <c r="T24" s="9"/>
      <c r="U24" s="8"/>
      <c r="V24" s="9"/>
      <c r="W24" s="7"/>
      <c r="X24" s="8"/>
      <c r="Y24" s="8"/>
      <c r="Z24" s="8"/>
      <c r="AA24" s="8"/>
      <c r="AB24" s="8"/>
      <c r="AC24" s="205"/>
      <c r="AD24" s="9"/>
      <c r="AE24" s="7"/>
      <c r="AF24" s="8"/>
      <c r="AG24" s="8"/>
      <c r="AH24" s="8"/>
      <c r="AI24" s="8"/>
      <c r="AJ24" s="8"/>
      <c r="AK24" s="10"/>
      <c r="AL24" s="113"/>
      <c r="AM24" s="14"/>
      <c r="AN24" s="113"/>
      <c r="AO24" s="14"/>
      <c r="AP24" s="105"/>
      <c r="AQ24" s="109"/>
    </row>
    <row r="25" spans="3:43" x14ac:dyDescent="0.25">
      <c r="C25" s="7"/>
      <c r="D25" s="8"/>
      <c r="E25" s="8"/>
      <c r="F25" s="8"/>
      <c r="G25" s="9"/>
      <c r="H25" s="7"/>
      <c r="I25" s="8"/>
      <c r="J25" s="8"/>
      <c r="K25" s="9"/>
      <c r="L25" s="7"/>
      <c r="M25" s="8"/>
      <c r="N25" s="8"/>
      <c r="O25" s="8"/>
      <c r="P25" s="8"/>
      <c r="Q25" s="8"/>
      <c r="R25" s="8"/>
      <c r="S25" s="205"/>
      <c r="T25" s="9"/>
      <c r="U25" s="8"/>
      <c r="V25" s="9"/>
      <c r="W25" s="7"/>
      <c r="X25" s="8"/>
      <c r="Y25" s="8"/>
      <c r="Z25" s="8"/>
      <c r="AA25" s="8"/>
      <c r="AB25" s="8"/>
      <c r="AC25" s="205"/>
      <c r="AD25" s="9"/>
      <c r="AE25" s="7"/>
      <c r="AF25" s="8"/>
      <c r="AG25" s="8"/>
      <c r="AH25" s="8"/>
      <c r="AI25" s="8"/>
      <c r="AJ25" s="8"/>
      <c r="AK25" s="10"/>
      <c r="AL25" s="113"/>
      <c r="AM25" s="14"/>
      <c r="AN25" s="113"/>
      <c r="AO25" s="14"/>
      <c r="AP25" s="105"/>
      <c r="AQ25" s="109"/>
    </row>
    <row r="26" spans="3:43" x14ac:dyDescent="0.25">
      <c r="C26" s="7"/>
      <c r="D26" s="8"/>
      <c r="E26" s="8"/>
      <c r="F26" s="8"/>
      <c r="G26" s="9"/>
      <c r="H26" s="7"/>
      <c r="I26" s="8"/>
      <c r="J26" s="8"/>
      <c r="K26" s="9"/>
      <c r="L26" s="7"/>
      <c r="M26" s="8"/>
      <c r="N26" s="8"/>
      <c r="O26" s="8"/>
      <c r="P26" s="8"/>
      <c r="Q26" s="8"/>
      <c r="R26" s="8"/>
      <c r="S26" s="205"/>
      <c r="T26" s="9"/>
      <c r="U26" s="8"/>
      <c r="V26" s="9"/>
      <c r="W26" s="7"/>
      <c r="X26" s="8"/>
      <c r="Y26" s="8"/>
      <c r="Z26" s="8"/>
      <c r="AA26" s="8"/>
      <c r="AB26" s="8"/>
      <c r="AC26" s="205"/>
      <c r="AD26" s="9"/>
      <c r="AE26" s="7"/>
      <c r="AF26" s="8"/>
      <c r="AG26" s="8"/>
      <c r="AH26" s="8"/>
      <c r="AI26" s="8"/>
      <c r="AJ26" s="8"/>
      <c r="AK26" s="10"/>
      <c r="AL26" s="113"/>
      <c r="AM26" s="14"/>
      <c r="AN26" s="113"/>
      <c r="AO26" s="14"/>
      <c r="AP26" s="105"/>
      <c r="AQ26" s="109"/>
    </row>
    <row r="27" spans="3:43" x14ac:dyDescent="0.25">
      <c r="C27" s="7"/>
      <c r="D27" s="8"/>
      <c r="E27" s="8"/>
      <c r="F27" s="8"/>
      <c r="G27" s="9"/>
      <c r="H27" s="7"/>
      <c r="I27" s="8"/>
      <c r="J27" s="8"/>
      <c r="K27" s="9"/>
      <c r="L27" s="7"/>
      <c r="M27" s="8"/>
      <c r="N27" s="8"/>
      <c r="O27" s="8"/>
      <c r="P27" s="8"/>
      <c r="Q27" s="8"/>
      <c r="R27" s="8"/>
      <c r="S27" s="205"/>
      <c r="T27" s="9"/>
      <c r="U27" s="8"/>
      <c r="V27" s="9"/>
      <c r="W27" s="7"/>
      <c r="X27" s="8"/>
      <c r="Y27" s="8"/>
      <c r="Z27" s="8"/>
      <c r="AA27" s="8"/>
      <c r="AB27" s="8"/>
      <c r="AC27" s="205"/>
      <c r="AD27" s="9"/>
      <c r="AE27" s="7"/>
      <c r="AF27" s="8"/>
      <c r="AG27" s="8"/>
      <c r="AH27" s="8"/>
      <c r="AI27" s="8"/>
      <c r="AJ27" s="8"/>
      <c r="AK27" s="10"/>
      <c r="AL27" s="113"/>
      <c r="AM27" s="14"/>
      <c r="AN27" s="113"/>
      <c r="AO27" s="14"/>
      <c r="AP27" s="105"/>
      <c r="AQ27" s="109"/>
    </row>
    <row r="28" spans="3:43" x14ac:dyDescent="0.25">
      <c r="C28" s="7"/>
      <c r="D28" s="8"/>
      <c r="E28" s="8"/>
      <c r="F28" s="8"/>
      <c r="G28" s="9"/>
      <c r="H28" s="7"/>
      <c r="I28" s="8"/>
      <c r="J28" s="8"/>
      <c r="K28" s="9"/>
      <c r="L28" s="7"/>
      <c r="M28" s="8"/>
      <c r="N28" s="8"/>
      <c r="O28" s="8"/>
      <c r="P28" s="8"/>
      <c r="Q28" s="8"/>
      <c r="R28" s="8"/>
      <c r="S28" s="205"/>
      <c r="T28" s="9"/>
      <c r="U28" s="8"/>
      <c r="V28" s="9"/>
      <c r="W28" s="7"/>
      <c r="X28" s="8"/>
      <c r="Y28" s="8"/>
      <c r="Z28" s="8"/>
      <c r="AA28" s="8"/>
      <c r="AB28" s="8"/>
      <c r="AC28" s="205"/>
      <c r="AD28" s="9"/>
      <c r="AE28" s="7"/>
      <c r="AF28" s="8"/>
      <c r="AG28" s="8"/>
      <c r="AH28" s="8"/>
      <c r="AI28" s="8"/>
      <c r="AJ28" s="8"/>
      <c r="AK28" s="10"/>
      <c r="AL28" s="113"/>
      <c r="AM28" s="14"/>
      <c r="AN28" s="113"/>
      <c r="AO28" s="14"/>
      <c r="AP28" s="105"/>
      <c r="AQ28" s="109"/>
    </row>
    <row r="29" spans="3:43" x14ac:dyDescent="0.25">
      <c r="C29" s="7"/>
      <c r="D29" s="8"/>
      <c r="E29" s="8"/>
      <c r="F29" s="8"/>
      <c r="G29" s="9"/>
      <c r="H29" s="7"/>
      <c r="I29" s="8"/>
      <c r="J29" s="8"/>
      <c r="K29" s="9"/>
      <c r="L29" s="7"/>
      <c r="M29" s="8"/>
      <c r="N29" s="8"/>
      <c r="O29" s="8"/>
      <c r="P29" s="8"/>
      <c r="Q29" s="8"/>
      <c r="R29" s="8"/>
      <c r="S29" s="205"/>
      <c r="T29" s="9"/>
      <c r="U29" s="8"/>
      <c r="V29" s="9"/>
      <c r="W29" s="7"/>
      <c r="X29" s="8"/>
      <c r="Y29" s="8"/>
      <c r="Z29" s="8"/>
      <c r="AA29" s="8"/>
      <c r="AB29" s="8"/>
      <c r="AC29" s="205"/>
      <c r="AD29" s="9"/>
      <c r="AE29" s="7"/>
      <c r="AF29" s="8"/>
      <c r="AG29" s="8"/>
      <c r="AH29" s="8"/>
      <c r="AI29" s="8"/>
      <c r="AJ29" s="8"/>
      <c r="AK29" s="10"/>
      <c r="AL29" s="113"/>
      <c r="AM29" s="14"/>
      <c r="AN29" s="113"/>
      <c r="AO29" s="14"/>
      <c r="AP29" s="105"/>
      <c r="AQ29" s="109"/>
    </row>
    <row r="30" spans="3:43" x14ac:dyDescent="0.25">
      <c r="C30" s="7"/>
      <c r="D30" s="8"/>
      <c r="E30" s="8"/>
      <c r="F30" s="8"/>
      <c r="G30" s="9"/>
      <c r="H30" s="7"/>
      <c r="I30" s="8"/>
      <c r="J30" s="8"/>
      <c r="K30" s="9"/>
      <c r="L30" s="7"/>
      <c r="M30" s="8"/>
      <c r="N30" s="8"/>
      <c r="O30" s="8"/>
      <c r="P30" s="8"/>
      <c r="Q30" s="8"/>
      <c r="R30" s="8"/>
      <c r="S30" s="205"/>
      <c r="T30" s="9"/>
      <c r="U30" s="8"/>
      <c r="V30" s="9"/>
      <c r="W30" s="7"/>
      <c r="X30" s="8"/>
      <c r="Y30" s="8"/>
      <c r="Z30" s="8"/>
      <c r="AA30" s="8"/>
      <c r="AB30" s="8"/>
      <c r="AC30" s="205"/>
      <c r="AD30" s="9"/>
      <c r="AE30" s="7"/>
      <c r="AF30" s="8"/>
      <c r="AG30" s="8"/>
      <c r="AH30" s="8"/>
      <c r="AI30" s="8"/>
      <c r="AJ30" s="8"/>
      <c r="AK30" s="10"/>
      <c r="AL30" s="113"/>
      <c r="AM30" s="14"/>
      <c r="AN30" s="113"/>
      <c r="AO30" s="14"/>
      <c r="AP30" s="105"/>
      <c r="AQ30" s="109"/>
    </row>
    <row r="31" spans="3:43" x14ac:dyDescent="0.25">
      <c r="C31" s="7"/>
      <c r="D31" s="8"/>
      <c r="E31" s="8"/>
      <c r="F31" s="8"/>
      <c r="G31" s="9"/>
      <c r="H31" s="7"/>
      <c r="I31" s="8"/>
      <c r="J31" s="8"/>
      <c r="K31" s="9"/>
      <c r="L31" s="7"/>
      <c r="M31" s="8"/>
      <c r="N31" s="8"/>
      <c r="O31" s="8"/>
      <c r="P31" s="8"/>
      <c r="Q31" s="8"/>
      <c r="R31" s="8"/>
      <c r="S31" s="205"/>
      <c r="T31" s="9"/>
      <c r="U31" s="8"/>
      <c r="V31" s="9"/>
      <c r="W31" s="7"/>
      <c r="X31" s="8"/>
      <c r="Y31" s="8"/>
      <c r="Z31" s="8"/>
      <c r="AA31" s="8"/>
      <c r="AB31" s="8"/>
      <c r="AC31" s="205"/>
      <c r="AD31" s="9"/>
      <c r="AE31" s="7"/>
      <c r="AF31" s="8"/>
      <c r="AG31" s="8"/>
      <c r="AH31" s="8"/>
      <c r="AI31" s="8"/>
      <c r="AJ31" s="8"/>
      <c r="AK31" s="10"/>
      <c r="AL31" s="113"/>
      <c r="AM31" s="14"/>
      <c r="AN31" s="113"/>
      <c r="AO31" s="14"/>
      <c r="AP31" s="105"/>
      <c r="AQ31" s="109"/>
    </row>
    <row r="32" spans="3:43" x14ac:dyDescent="0.25">
      <c r="C32" s="7"/>
      <c r="D32" s="8"/>
      <c r="E32" s="8"/>
      <c r="F32" s="8"/>
      <c r="G32" s="9"/>
      <c r="H32" s="7"/>
      <c r="I32" s="8"/>
      <c r="J32" s="8"/>
      <c r="K32" s="9"/>
      <c r="L32" s="7"/>
      <c r="M32" s="8"/>
      <c r="N32" s="8"/>
      <c r="O32" s="8"/>
      <c r="P32" s="8"/>
      <c r="Q32" s="8"/>
      <c r="R32" s="8"/>
      <c r="S32" s="205"/>
      <c r="T32" s="9"/>
      <c r="U32" s="8"/>
      <c r="V32" s="9"/>
      <c r="W32" s="7"/>
      <c r="X32" s="8"/>
      <c r="Y32" s="8"/>
      <c r="Z32" s="8"/>
      <c r="AA32" s="8"/>
      <c r="AB32" s="8"/>
      <c r="AC32" s="205"/>
      <c r="AD32" s="9"/>
      <c r="AE32" s="7"/>
      <c r="AF32" s="8"/>
      <c r="AG32" s="8"/>
      <c r="AH32" s="8"/>
      <c r="AI32" s="8"/>
      <c r="AJ32" s="8"/>
      <c r="AK32" s="10"/>
      <c r="AL32" s="113"/>
      <c r="AM32" s="14"/>
      <c r="AN32" s="113"/>
      <c r="AO32" s="14"/>
      <c r="AP32" s="105"/>
      <c r="AQ32" s="109"/>
    </row>
    <row r="33" spans="3:43" x14ac:dyDescent="0.25">
      <c r="C33" s="7"/>
      <c r="D33" s="8"/>
      <c r="E33" s="8"/>
      <c r="F33" s="8"/>
      <c r="G33" s="9"/>
      <c r="H33" s="7"/>
      <c r="I33" s="8"/>
      <c r="J33" s="8"/>
      <c r="K33" s="9"/>
      <c r="L33" s="7"/>
      <c r="M33" s="8"/>
      <c r="N33" s="8"/>
      <c r="O33" s="8"/>
      <c r="P33" s="8"/>
      <c r="Q33" s="8"/>
      <c r="R33" s="8"/>
      <c r="S33" s="205"/>
      <c r="T33" s="9"/>
      <c r="U33" s="8"/>
      <c r="V33" s="9"/>
      <c r="W33" s="7"/>
      <c r="X33" s="8"/>
      <c r="Y33" s="8"/>
      <c r="Z33" s="8"/>
      <c r="AA33" s="8"/>
      <c r="AB33" s="8"/>
      <c r="AC33" s="205"/>
      <c r="AD33" s="9"/>
      <c r="AE33" s="7"/>
      <c r="AF33" s="8"/>
      <c r="AG33" s="8"/>
      <c r="AH33" s="8"/>
      <c r="AI33" s="8"/>
      <c r="AJ33" s="8"/>
      <c r="AK33" s="10"/>
      <c r="AL33" s="113"/>
      <c r="AM33" s="14"/>
      <c r="AN33" s="113"/>
      <c r="AO33" s="14"/>
      <c r="AP33" s="105"/>
      <c r="AQ33" s="109"/>
    </row>
    <row r="34" spans="3:43" x14ac:dyDescent="0.25">
      <c r="C34" s="7"/>
      <c r="D34" s="8"/>
      <c r="E34" s="8"/>
      <c r="F34" s="8"/>
      <c r="G34" s="9"/>
      <c r="H34" s="7"/>
      <c r="I34" s="8"/>
      <c r="J34" s="8"/>
      <c r="K34" s="9"/>
      <c r="L34" s="7"/>
      <c r="M34" s="8"/>
      <c r="N34" s="8"/>
      <c r="O34" s="8"/>
      <c r="P34" s="8"/>
      <c r="Q34" s="8"/>
      <c r="R34" s="8"/>
      <c r="S34" s="205"/>
      <c r="T34" s="9"/>
      <c r="U34" s="8"/>
      <c r="V34" s="9"/>
      <c r="W34" s="7"/>
      <c r="X34" s="8"/>
      <c r="Y34" s="8"/>
      <c r="Z34" s="8"/>
      <c r="AA34" s="8"/>
      <c r="AB34" s="8"/>
      <c r="AC34" s="205"/>
      <c r="AD34" s="9"/>
      <c r="AE34" s="7"/>
      <c r="AF34" s="8"/>
      <c r="AG34" s="8"/>
      <c r="AH34" s="8"/>
      <c r="AI34" s="8"/>
      <c r="AJ34" s="8"/>
      <c r="AK34" s="10"/>
      <c r="AL34" s="113"/>
      <c r="AM34" s="14"/>
      <c r="AN34" s="113"/>
      <c r="AO34" s="14"/>
      <c r="AP34" s="105"/>
      <c r="AQ34" s="109"/>
    </row>
    <row r="35" spans="3:43" x14ac:dyDescent="0.25">
      <c r="C35" s="7"/>
      <c r="D35" s="8"/>
      <c r="E35" s="8"/>
      <c r="F35" s="8"/>
      <c r="G35" s="9"/>
      <c r="H35" s="7"/>
      <c r="I35" s="8"/>
      <c r="J35" s="8"/>
      <c r="K35" s="9"/>
      <c r="L35" s="7"/>
      <c r="M35" s="8"/>
      <c r="N35" s="8"/>
      <c r="O35" s="8"/>
      <c r="P35" s="8"/>
      <c r="Q35" s="8"/>
      <c r="R35" s="8"/>
      <c r="S35" s="205"/>
      <c r="T35" s="9"/>
      <c r="U35" s="8"/>
      <c r="V35" s="9"/>
      <c r="W35" s="7"/>
      <c r="X35" s="8"/>
      <c r="Y35" s="8"/>
      <c r="Z35" s="8"/>
      <c r="AA35" s="8"/>
      <c r="AB35" s="8"/>
      <c r="AC35" s="205"/>
      <c r="AD35" s="9"/>
      <c r="AE35" s="7"/>
      <c r="AF35" s="8"/>
      <c r="AG35" s="8"/>
      <c r="AH35" s="8"/>
      <c r="AI35" s="8"/>
      <c r="AJ35" s="8"/>
      <c r="AK35" s="10"/>
      <c r="AL35" s="113"/>
      <c r="AM35" s="14"/>
      <c r="AN35" s="113"/>
      <c r="AO35" s="14"/>
      <c r="AP35" s="105"/>
      <c r="AQ35" s="109"/>
    </row>
    <row r="36" spans="3:43" x14ac:dyDescent="0.25">
      <c r="C36" s="7"/>
      <c r="D36" s="8"/>
      <c r="E36" s="8"/>
      <c r="F36" s="8"/>
      <c r="G36" s="9"/>
      <c r="H36" s="7"/>
      <c r="I36" s="8"/>
      <c r="J36" s="8"/>
      <c r="K36" s="9"/>
      <c r="L36" s="7"/>
      <c r="M36" s="8"/>
      <c r="N36" s="8"/>
      <c r="O36" s="8"/>
      <c r="P36" s="8"/>
      <c r="Q36" s="8"/>
      <c r="R36" s="8"/>
      <c r="S36" s="205"/>
      <c r="T36" s="9"/>
      <c r="U36" s="8"/>
      <c r="V36" s="9"/>
      <c r="W36" s="7"/>
      <c r="X36" s="8"/>
      <c r="Y36" s="8"/>
      <c r="Z36" s="8"/>
      <c r="AA36" s="8"/>
      <c r="AB36" s="8"/>
      <c r="AC36" s="205"/>
      <c r="AD36" s="9"/>
      <c r="AE36" s="7"/>
      <c r="AF36" s="8"/>
      <c r="AG36" s="8"/>
      <c r="AH36" s="8"/>
      <c r="AI36" s="8"/>
      <c r="AJ36" s="8"/>
      <c r="AK36" s="10"/>
      <c r="AL36" s="113"/>
      <c r="AM36" s="14"/>
      <c r="AN36" s="113"/>
      <c r="AO36" s="14"/>
      <c r="AP36" s="105"/>
      <c r="AQ36" s="109"/>
    </row>
    <row r="37" spans="3:43" x14ac:dyDescent="0.25">
      <c r="C37" s="7"/>
      <c r="D37" s="8"/>
      <c r="E37" s="8"/>
      <c r="F37" s="8"/>
      <c r="G37" s="9"/>
      <c r="H37" s="7"/>
      <c r="I37" s="8"/>
      <c r="J37" s="8"/>
      <c r="K37" s="9"/>
      <c r="L37" s="7"/>
      <c r="M37" s="8"/>
      <c r="N37" s="8"/>
      <c r="O37" s="8"/>
      <c r="P37" s="8"/>
      <c r="Q37" s="8"/>
      <c r="R37" s="8"/>
      <c r="S37" s="205"/>
      <c r="T37" s="9"/>
      <c r="U37" s="8"/>
      <c r="V37" s="9"/>
      <c r="W37" s="7"/>
      <c r="X37" s="8"/>
      <c r="Y37" s="8"/>
      <c r="Z37" s="8"/>
      <c r="AA37" s="8"/>
      <c r="AB37" s="8"/>
      <c r="AC37" s="205"/>
      <c r="AD37" s="9"/>
      <c r="AE37" s="7"/>
      <c r="AF37" s="8"/>
      <c r="AG37" s="8"/>
      <c r="AH37" s="8"/>
      <c r="AI37" s="8"/>
      <c r="AJ37" s="8"/>
      <c r="AK37" s="10"/>
      <c r="AL37" s="113"/>
      <c r="AM37" s="14"/>
      <c r="AN37" s="113"/>
      <c r="AO37" s="14"/>
      <c r="AP37" s="105"/>
      <c r="AQ37" s="109"/>
    </row>
    <row r="38" spans="3:43" x14ac:dyDescent="0.25">
      <c r="C38" s="7"/>
      <c r="D38" s="8"/>
      <c r="E38" s="8"/>
      <c r="F38" s="8"/>
      <c r="G38" s="9"/>
      <c r="H38" s="7"/>
      <c r="I38" s="8"/>
      <c r="J38" s="8"/>
      <c r="K38" s="9"/>
      <c r="L38" s="7"/>
      <c r="M38" s="8"/>
      <c r="N38" s="8"/>
      <c r="O38" s="8"/>
      <c r="P38" s="8"/>
      <c r="Q38" s="8"/>
      <c r="R38" s="8"/>
      <c r="S38" s="205"/>
      <c r="T38" s="9"/>
      <c r="U38" s="8"/>
      <c r="V38" s="9"/>
      <c r="W38" s="7"/>
      <c r="X38" s="8"/>
      <c r="Y38" s="8"/>
      <c r="Z38" s="8"/>
      <c r="AA38" s="8"/>
      <c r="AB38" s="8"/>
      <c r="AC38" s="205"/>
      <c r="AD38" s="9"/>
      <c r="AE38" s="7"/>
      <c r="AF38" s="8"/>
      <c r="AG38" s="8"/>
      <c r="AH38" s="8"/>
      <c r="AI38" s="8"/>
      <c r="AJ38" s="8"/>
      <c r="AK38" s="10"/>
      <c r="AL38" s="113"/>
      <c r="AM38" s="14"/>
      <c r="AN38" s="113"/>
      <c r="AO38" s="14"/>
      <c r="AP38" s="105"/>
      <c r="AQ38" s="109"/>
    </row>
    <row r="39" spans="3:43" x14ac:dyDescent="0.25">
      <c r="C39" s="7"/>
      <c r="D39" s="8"/>
      <c r="E39" s="8"/>
      <c r="F39" s="8"/>
      <c r="G39" s="9"/>
      <c r="H39" s="7"/>
      <c r="I39" s="8"/>
      <c r="J39" s="8"/>
      <c r="K39" s="9"/>
      <c r="L39" s="7"/>
      <c r="M39" s="8"/>
      <c r="N39" s="8"/>
      <c r="O39" s="8"/>
      <c r="P39" s="8"/>
      <c r="Q39" s="8"/>
      <c r="R39" s="8"/>
      <c r="S39" s="205"/>
      <c r="T39" s="9"/>
      <c r="U39" s="8"/>
      <c r="V39" s="9"/>
      <c r="W39" s="7"/>
      <c r="X39" s="8"/>
      <c r="Y39" s="8"/>
      <c r="Z39" s="8"/>
      <c r="AA39" s="8"/>
      <c r="AB39" s="8"/>
      <c r="AC39" s="205"/>
      <c r="AD39" s="9"/>
      <c r="AE39" s="7"/>
      <c r="AF39" s="8"/>
      <c r="AG39" s="8"/>
      <c r="AH39" s="8"/>
      <c r="AI39" s="8"/>
      <c r="AJ39" s="8"/>
      <c r="AK39" s="10"/>
      <c r="AL39" s="113"/>
      <c r="AM39" s="14"/>
      <c r="AN39" s="113"/>
      <c r="AO39" s="14"/>
      <c r="AP39" s="105"/>
      <c r="AQ39" s="109"/>
    </row>
    <row r="40" spans="3:43" x14ac:dyDescent="0.25">
      <c r="C40" s="7"/>
      <c r="D40" s="8"/>
      <c r="E40" s="8"/>
      <c r="F40" s="8"/>
      <c r="G40" s="9"/>
      <c r="H40" s="7"/>
      <c r="I40" s="8"/>
      <c r="J40" s="8"/>
      <c r="K40" s="9"/>
      <c r="L40" s="7"/>
      <c r="M40" s="8"/>
      <c r="N40" s="8"/>
      <c r="O40" s="8"/>
      <c r="P40" s="8"/>
      <c r="Q40" s="8"/>
      <c r="R40" s="8"/>
      <c r="S40" s="205"/>
      <c r="T40" s="9"/>
      <c r="U40" s="8"/>
      <c r="V40" s="9"/>
      <c r="W40" s="7"/>
      <c r="X40" s="8"/>
      <c r="Y40" s="8"/>
      <c r="Z40" s="8"/>
      <c r="AA40" s="8"/>
      <c r="AB40" s="8"/>
      <c r="AC40" s="205"/>
      <c r="AD40" s="9"/>
      <c r="AE40" s="7"/>
      <c r="AF40" s="8"/>
      <c r="AG40" s="8"/>
      <c r="AH40" s="8"/>
      <c r="AI40" s="8"/>
      <c r="AJ40" s="8"/>
      <c r="AK40" s="10"/>
      <c r="AL40" s="113"/>
      <c r="AM40" s="14"/>
      <c r="AN40" s="113"/>
      <c r="AO40" s="14"/>
      <c r="AP40" s="105"/>
      <c r="AQ40" s="109"/>
    </row>
    <row r="41" spans="3:43" x14ac:dyDescent="0.25">
      <c r="C41" s="7"/>
      <c r="D41" s="8"/>
      <c r="E41" s="8"/>
      <c r="F41" s="8"/>
      <c r="G41" s="9"/>
      <c r="H41" s="7"/>
      <c r="I41" s="8"/>
      <c r="J41" s="8"/>
      <c r="K41" s="9"/>
      <c r="L41" s="7"/>
      <c r="M41" s="8"/>
      <c r="N41" s="8"/>
      <c r="O41" s="8"/>
      <c r="P41" s="8"/>
      <c r="Q41" s="8"/>
      <c r="R41" s="8"/>
      <c r="S41" s="205"/>
      <c r="T41" s="9"/>
      <c r="U41" s="8"/>
      <c r="V41" s="9"/>
      <c r="W41" s="7"/>
      <c r="X41" s="8"/>
      <c r="Y41" s="8"/>
      <c r="Z41" s="8"/>
      <c r="AA41" s="8"/>
      <c r="AB41" s="8"/>
      <c r="AC41" s="205"/>
      <c r="AD41" s="9"/>
      <c r="AE41" s="7"/>
      <c r="AF41" s="8"/>
      <c r="AG41" s="8"/>
      <c r="AH41" s="8"/>
      <c r="AI41" s="8"/>
      <c r="AJ41" s="8"/>
      <c r="AK41" s="10"/>
      <c r="AL41" s="113"/>
      <c r="AM41" s="14"/>
      <c r="AN41" s="113"/>
      <c r="AO41" s="14"/>
      <c r="AP41" s="105"/>
      <c r="AQ41" s="109"/>
    </row>
    <row r="42" spans="3:43" x14ac:dyDescent="0.25">
      <c r="C42" s="7"/>
      <c r="D42" s="8"/>
      <c r="E42" s="8"/>
      <c r="F42" s="8"/>
      <c r="G42" s="9"/>
      <c r="H42" s="7"/>
      <c r="I42" s="8"/>
      <c r="J42" s="8"/>
      <c r="K42" s="9"/>
      <c r="L42" s="7"/>
      <c r="M42" s="8"/>
      <c r="N42" s="8"/>
      <c r="O42" s="8"/>
      <c r="P42" s="8"/>
      <c r="Q42" s="8"/>
      <c r="R42" s="8"/>
      <c r="S42" s="205"/>
      <c r="T42" s="9"/>
      <c r="U42" s="8"/>
      <c r="V42" s="9"/>
      <c r="W42" s="7"/>
      <c r="X42" s="8"/>
      <c r="Y42" s="8"/>
      <c r="Z42" s="8"/>
      <c r="AA42" s="8"/>
      <c r="AB42" s="8"/>
      <c r="AC42" s="205"/>
      <c r="AD42" s="9"/>
      <c r="AE42" s="7"/>
      <c r="AF42" s="8"/>
      <c r="AG42" s="8"/>
      <c r="AH42" s="8"/>
      <c r="AI42" s="8"/>
      <c r="AJ42" s="8"/>
      <c r="AK42" s="10"/>
      <c r="AL42" s="113"/>
      <c r="AM42" s="14"/>
      <c r="AN42" s="113"/>
      <c r="AO42" s="14"/>
      <c r="AP42" s="105"/>
      <c r="AQ42" s="109"/>
    </row>
    <row r="43" spans="3:43" x14ac:dyDescent="0.25">
      <c r="C43" s="7"/>
      <c r="D43" s="8"/>
      <c r="E43" s="8"/>
      <c r="F43" s="8"/>
      <c r="G43" s="9"/>
      <c r="H43" s="7"/>
      <c r="I43" s="8"/>
      <c r="J43" s="8"/>
      <c r="K43" s="9"/>
      <c r="L43" s="7"/>
      <c r="M43" s="8"/>
      <c r="N43" s="8"/>
      <c r="O43" s="8"/>
      <c r="P43" s="8"/>
      <c r="Q43" s="8"/>
      <c r="R43" s="8"/>
      <c r="S43" s="205"/>
      <c r="T43" s="9"/>
      <c r="U43" s="8"/>
      <c r="V43" s="9"/>
      <c r="W43" s="7"/>
      <c r="X43" s="8"/>
      <c r="Y43" s="8"/>
      <c r="Z43" s="8"/>
      <c r="AA43" s="8"/>
      <c r="AB43" s="8"/>
      <c r="AC43" s="205"/>
      <c r="AD43" s="9"/>
      <c r="AE43" s="7"/>
      <c r="AF43" s="8"/>
      <c r="AG43" s="8"/>
      <c r="AH43" s="8"/>
      <c r="AI43" s="8"/>
      <c r="AJ43" s="8"/>
      <c r="AK43" s="10"/>
      <c r="AL43" s="113"/>
      <c r="AM43" s="14"/>
      <c r="AN43" s="113"/>
      <c r="AO43" s="14"/>
      <c r="AP43" s="105"/>
      <c r="AQ43" s="109"/>
    </row>
    <row r="44" spans="3:43" x14ac:dyDescent="0.25">
      <c r="C44" s="7"/>
      <c r="D44" s="8"/>
      <c r="E44" s="8"/>
      <c r="F44" s="8"/>
      <c r="G44" s="9"/>
      <c r="H44" s="7"/>
      <c r="I44" s="8"/>
      <c r="J44" s="8"/>
      <c r="K44" s="9"/>
      <c r="L44" s="7"/>
      <c r="M44" s="8"/>
      <c r="N44" s="8"/>
      <c r="O44" s="8"/>
      <c r="P44" s="8"/>
      <c r="Q44" s="8"/>
      <c r="R44" s="8"/>
      <c r="S44" s="205"/>
      <c r="T44" s="9"/>
      <c r="U44" s="8"/>
      <c r="V44" s="9"/>
      <c r="W44" s="7"/>
      <c r="X44" s="8"/>
      <c r="Y44" s="8"/>
      <c r="Z44" s="8"/>
      <c r="AA44" s="8"/>
      <c r="AB44" s="8"/>
      <c r="AC44" s="205"/>
      <c r="AD44" s="9"/>
      <c r="AE44" s="7"/>
      <c r="AF44" s="8"/>
      <c r="AG44" s="8"/>
      <c r="AH44" s="8"/>
      <c r="AI44" s="8"/>
      <c r="AJ44" s="8"/>
      <c r="AK44" s="10"/>
      <c r="AL44" s="113"/>
      <c r="AM44" s="14"/>
      <c r="AN44" s="113"/>
      <c r="AO44" s="14"/>
      <c r="AP44" s="105"/>
      <c r="AQ44" s="109"/>
    </row>
    <row r="45" spans="3:43" x14ac:dyDescent="0.25">
      <c r="C45" s="7"/>
      <c r="D45" s="8"/>
      <c r="E45" s="8"/>
      <c r="F45" s="8"/>
      <c r="G45" s="9"/>
      <c r="H45" s="7"/>
      <c r="I45" s="8"/>
      <c r="J45" s="8"/>
      <c r="K45" s="9"/>
      <c r="L45" s="7"/>
      <c r="M45" s="8"/>
      <c r="N45" s="8"/>
      <c r="O45" s="8"/>
      <c r="P45" s="8"/>
      <c r="Q45" s="8"/>
      <c r="R45" s="8"/>
      <c r="S45" s="205"/>
      <c r="T45" s="9"/>
      <c r="U45" s="8"/>
      <c r="V45" s="9"/>
      <c r="W45" s="7"/>
      <c r="X45" s="8"/>
      <c r="Y45" s="8"/>
      <c r="Z45" s="8"/>
      <c r="AA45" s="8"/>
      <c r="AB45" s="8"/>
      <c r="AC45" s="205"/>
      <c r="AD45" s="9"/>
      <c r="AE45" s="7"/>
      <c r="AF45" s="8"/>
      <c r="AG45" s="8"/>
      <c r="AH45" s="8"/>
      <c r="AI45" s="8"/>
      <c r="AJ45" s="8"/>
      <c r="AK45" s="10"/>
      <c r="AL45" s="113"/>
      <c r="AM45" s="14"/>
      <c r="AN45" s="113"/>
      <c r="AO45" s="14"/>
      <c r="AP45" s="105"/>
      <c r="AQ45" s="109"/>
    </row>
    <row r="46" spans="3:43" x14ac:dyDescent="0.25">
      <c r="C46" s="7"/>
      <c r="D46" s="8"/>
      <c r="E46" s="8"/>
      <c r="F46" s="8"/>
      <c r="G46" s="9"/>
      <c r="H46" s="7"/>
      <c r="I46" s="8"/>
      <c r="J46" s="8"/>
      <c r="K46" s="9"/>
      <c r="L46" s="7"/>
      <c r="M46" s="8"/>
      <c r="N46" s="8"/>
      <c r="O46" s="8"/>
      <c r="P46" s="8"/>
      <c r="Q46" s="8"/>
      <c r="R46" s="8"/>
      <c r="S46" s="205"/>
      <c r="T46" s="9"/>
      <c r="U46" s="8"/>
      <c r="V46" s="9"/>
      <c r="W46" s="7"/>
      <c r="X46" s="8"/>
      <c r="Y46" s="8"/>
      <c r="Z46" s="8"/>
      <c r="AA46" s="8"/>
      <c r="AB46" s="8"/>
      <c r="AC46" s="205"/>
      <c r="AD46" s="9"/>
      <c r="AE46" s="7"/>
      <c r="AF46" s="8"/>
      <c r="AG46" s="8"/>
      <c r="AH46" s="8"/>
      <c r="AI46" s="8"/>
      <c r="AJ46" s="8"/>
      <c r="AK46" s="10"/>
      <c r="AL46" s="113"/>
      <c r="AM46" s="14"/>
      <c r="AN46" s="113"/>
      <c r="AO46" s="14"/>
      <c r="AP46" s="105"/>
      <c r="AQ46" s="109"/>
    </row>
    <row r="47" spans="3:43" x14ac:dyDescent="0.25">
      <c r="C47" s="7"/>
      <c r="D47" s="8"/>
      <c r="E47" s="8"/>
      <c r="F47" s="8"/>
      <c r="G47" s="9"/>
      <c r="H47" s="7"/>
      <c r="I47" s="8"/>
      <c r="J47" s="8"/>
      <c r="K47" s="9"/>
      <c r="L47" s="7"/>
      <c r="M47" s="8"/>
      <c r="N47" s="8"/>
      <c r="O47" s="8"/>
      <c r="P47" s="8"/>
      <c r="Q47" s="8"/>
      <c r="R47" s="8"/>
      <c r="S47" s="205"/>
      <c r="T47" s="9"/>
      <c r="U47" s="8"/>
      <c r="V47" s="9"/>
      <c r="W47" s="7"/>
      <c r="X47" s="8"/>
      <c r="Y47" s="8"/>
      <c r="Z47" s="8"/>
      <c r="AA47" s="8"/>
      <c r="AB47" s="8"/>
      <c r="AC47" s="205"/>
      <c r="AD47" s="9"/>
      <c r="AE47" s="7"/>
      <c r="AF47" s="8"/>
      <c r="AG47" s="8"/>
      <c r="AH47" s="8"/>
      <c r="AI47" s="8"/>
      <c r="AJ47" s="8"/>
      <c r="AK47" s="10"/>
      <c r="AL47" s="113"/>
      <c r="AM47" s="14"/>
      <c r="AN47" s="113"/>
      <c r="AO47" s="14"/>
      <c r="AP47" s="105"/>
      <c r="AQ47" s="109"/>
    </row>
    <row r="48" spans="3:43" x14ac:dyDescent="0.25">
      <c r="C48" s="7"/>
      <c r="D48" s="8"/>
      <c r="E48" s="8"/>
      <c r="F48" s="8"/>
      <c r="G48" s="9"/>
      <c r="H48" s="7"/>
      <c r="I48" s="8"/>
      <c r="J48" s="8"/>
      <c r="K48" s="9"/>
      <c r="L48" s="7"/>
      <c r="M48" s="8"/>
      <c r="N48" s="8"/>
      <c r="O48" s="8"/>
      <c r="P48" s="8"/>
      <c r="Q48" s="8"/>
      <c r="R48" s="8"/>
      <c r="S48" s="205"/>
      <c r="T48" s="9"/>
      <c r="U48" s="8"/>
      <c r="V48" s="9"/>
      <c r="W48" s="7"/>
      <c r="X48" s="8"/>
      <c r="Y48" s="8"/>
      <c r="Z48" s="8"/>
      <c r="AA48" s="8"/>
      <c r="AB48" s="8"/>
      <c r="AC48" s="205"/>
      <c r="AD48" s="9"/>
      <c r="AE48" s="7"/>
      <c r="AF48" s="8"/>
      <c r="AG48" s="8"/>
      <c r="AH48" s="8"/>
      <c r="AI48" s="8"/>
      <c r="AJ48" s="8"/>
      <c r="AK48" s="10"/>
      <c r="AL48" s="113"/>
      <c r="AM48" s="14"/>
      <c r="AN48" s="113"/>
      <c r="AO48" s="14"/>
      <c r="AP48" s="105"/>
      <c r="AQ48" s="109"/>
    </row>
    <row r="49" spans="3:43" x14ac:dyDescent="0.25">
      <c r="C49" s="7"/>
      <c r="D49" s="8"/>
      <c r="E49" s="8"/>
      <c r="F49" s="8"/>
      <c r="G49" s="8"/>
      <c r="H49" s="8"/>
      <c r="I49" s="8"/>
      <c r="J49" s="8"/>
      <c r="K49" s="9"/>
      <c r="L49" s="7"/>
      <c r="M49" s="8"/>
      <c r="N49" s="8"/>
      <c r="O49" s="8"/>
      <c r="P49" s="8"/>
      <c r="Q49" s="8"/>
      <c r="R49" s="8"/>
      <c r="S49" s="205"/>
      <c r="T49" s="9"/>
      <c r="U49" s="8"/>
      <c r="V49" s="9"/>
      <c r="W49" s="7"/>
      <c r="X49" s="8"/>
      <c r="Y49" s="8"/>
      <c r="Z49" s="8"/>
      <c r="AA49" s="8"/>
      <c r="AB49" s="8"/>
      <c r="AC49" s="205"/>
      <c r="AD49" s="9"/>
      <c r="AE49" s="7"/>
      <c r="AF49" s="8"/>
      <c r="AG49" s="8"/>
      <c r="AH49" s="8"/>
      <c r="AI49" s="8"/>
      <c r="AJ49" s="8"/>
      <c r="AK49" s="10"/>
      <c r="AL49" s="113"/>
      <c r="AM49" s="14"/>
      <c r="AN49" s="113"/>
      <c r="AO49" s="14"/>
      <c r="AP49" s="105"/>
      <c r="AQ49" s="109"/>
    </row>
    <row r="50" spans="3:43" x14ac:dyDescent="0.25">
      <c r="C50" s="7"/>
      <c r="D50" s="8"/>
      <c r="E50" s="8"/>
      <c r="F50" s="8"/>
      <c r="G50" s="8"/>
      <c r="H50" s="8"/>
      <c r="I50" s="8"/>
      <c r="J50" s="8"/>
      <c r="K50" s="9"/>
      <c r="L50" s="7"/>
      <c r="M50" s="8"/>
      <c r="N50" s="8"/>
      <c r="O50" s="8"/>
      <c r="P50" s="8"/>
      <c r="Q50" s="8"/>
      <c r="R50" s="8"/>
      <c r="S50" s="205"/>
      <c r="T50" s="9"/>
      <c r="U50" s="8"/>
      <c r="V50" s="9"/>
      <c r="W50" s="7"/>
      <c r="X50" s="8"/>
      <c r="Y50" s="8"/>
      <c r="Z50" s="8"/>
      <c r="AA50" s="8"/>
      <c r="AB50" s="8"/>
      <c r="AC50" s="205"/>
      <c r="AD50" s="9"/>
      <c r="AE50" s="7"/>
      <c r="AF50" s="8"/>
      <c r="AG50" s="8"/>
      <c r="AH50" s="8"/>
      <c r="AI50" s="8"/>
      <c r="AJ50" s="8"/>
      <c r="AK50" s="10"/>
      <c r="AL50" s="113"/>
      <c r="AM50" s="14"/>
      <c r="AN50" s="113"/>
      <c r="AO50" s="14"/>
      <c r="AP50" s="105"/>
      <c r="AQ50" s="109"/>
    </row>
    <row r="51" spans="3:43" x14ac:dyDescent="0.25">
      <c r="C51" s="7"/>
      <c r="D51" s="8"/>
      <c r="E51" s="8"/>
      <c r="F51" s="8"/>
      <c r="G51" s="8"/>
      <c r="H51" s="8"/>
      <c r="I51" s="8"/>
      <c r="J51" s="8"/>
      <c r="K51" s="9"/>
      <c r="L51" s="7"/>
      <c r="M51" s="8"/>
      <c r="N51" s="8"/>
      <c r="O51" s="8"/>
      <c r="P51" s="8"/>
      <c r="Q51" s="8"/>
      <c r="R51" s="8"/>
      <c r="S51" s="205"/>
      <c r="T51" s="9"/>
      <c r="U51" s="8"/>
      <c r="V51" s="9"/>
      <c r="W51" s="7"/>
      <c r="X51" s="8"/>
      <c r="Y51" s="8"/>
      <c r="Z51" s="8"/>
      <c r="AA51" s="8"/>
      <c r="AB51" s="8"/>
      <c r="AC51" s="205"/>
      <c r="AD51" s="9"/>
      <c r="AE51" s="7"/>
      <c r="AF51" s="8"/>
      <c r="AG51" s="8"/>
      <c r="AH51" s="8"/>
      <c r="AI51" s="8"/>
      <c r="AJ51" s="8"/>
      <c r="AK51" s="10"/>
      <c r="AL51" s="113"/>
      <c r="AM51" s="14"/>
      <c r="AN51" s="113"/>
      <c r="AO51" s="14"/>
      <c r="AP51" s="105"/>
      <c r="AQ51" s="109"/>
    </row>
    <row r="52" spans="3:43" x14ac:dyDescent="0.25">
      <c r="C52" s="7"/>
      <c r="D52" s="8"/>
      <c r="E52" s="8"/>
      <c r="F52" s="8"/>
      <c r="G52" s="8"/>
      <c r="H52" s="8"/>
      <c r="I52" s="8"/>
      <c r="J52" s="8"/>
      <c r="K52" s="9"/>
      <c r="L52" s="7"/>
      <c r="M52" s="8"/>
      <c r="N52" s="8"/>
      <c r="O52" s="8"/>
      <c r="P52" s="8"/>
      <c r="Q52" s="8"/>
      <c r="R52" s="8"/>
      <c r="S52" s="205"/>
      <c r="T52" s="9"/>
      <c r="U52" s="8"/>
      <c r="V52" s="9"/>
      <c r="W52" s="7"/>
      <c r="X52" s="8"/>
      <c r="Y52" s="8"/>
      <c r="Z52" s="8"/>
      <c r="AA52" s="8"/>
      <c r="AB52" s="8"/>
      <c r="AC52" s="205"/>
      <c r="AD52" s="9"/>
      <c r="AE52" s="7"/>
      <c r="AF52" s="8"/>
      <c r="AG52" s="8"/>
      <c r="AH52" s="8"/>
      <c r="AI52" s="8"/>
      <c r="AJ52" s="8"/>
      <c r="AK52" s="10"/>
      <c r="AL52" s="113"/>
      <c r="AM52" s="14"/>
      <c r="AN52" s="113"/>
      <c r="AO52" s="14"/>
      <c r="AP52" s="105"/>
      <c r="AQ52" s="109"/>
    </row>
    <row r="53" spans="3:43" x14ac:dyDescent="0.25">
      <c r="C53" s="7"/>
      <c r="D53" s="8"/>
      <c r="E53" s="8"/>
      <c r="F53" s="8"/>
      <c r="G53" s="8"/>
      <c r="H53" s="8"/>
      <c r="I53" s="8"/>
      <c r="J53" s="8"/>
      <c r="K53" s="9"/>
      <c r="L53" s="7"/>
      <c r="M53" s="8"/>
      <c r="N53" s="8"/>
      <c r="O53" s="8"/>
      <c r="P53" s="8"/>
      <c r="Q53" s="8"/>
      <c r="R53" s="8"/>
      <c r="S53" s="205"/>
      <c r="T53" s="9"/>
      <c r="U53" s="8"/>
      <c r="V53" s="9"/>
      <c r="W53" s="7"/>
      <c r="X53" s="8"/>
      <c r="Y53" s="8"/>
      <c r="Z53" s="8"/>
      <c r="AA53" s="8"/>
      <c r="AB53" s="8"/>
      <c r="AC53" s="205"/>
      <c r="AD53" s="9"/>
      <c r="AE53" s="7"/>
      <c r="AF53" s="8"/>
      <c r="AG53" s="8"/>
      <c r="AH53" s="8"/>
      <c r="AI53" s="8"/>
      <c r="AJ53" s="8"/>
      <c r="AK53" s="10"/>
      <c r="AL53" s="113"/>
      <c r="AM53" s="14"/>
      <c r="AN53" s="113"/>
      <c r="AO53" s="14"/>
      <c r="AP53" s="105"/>
      <c r="AQ53" s="109"/>
    </row>
    <row r="54" spans="3:43" x14ac:dyDescent="0.25">
      <c r="C54" s="7"/>
      <c r="D54" s="8"/>
      <c r="E54" s="8"/>
      <c r="F54" s="8"/>
      <c r="G54" s="8"/>
      <c r="H54" s="8"/>
      <c r="I54" s="8"/>
      <c r="J54" s="8"/>
      <c r="K54" s="9"/>
      <c r="L54" s="7"/>
      <c r="M54" s="8"/>
      <c r="N54" s="8"/>
      <c r="O54" s="8"/>
      <c r="P54" s="8"/>
      <c r="Q54" s="8"/>
      <c r="R54" s="8"/>
      <c r="S54" s="205"/>
      <c r="T54" s="9"/>
      <c r="U54" s="8"/>
      <c r="V54" s="9"/>
      <c r="W54" s="7"/>
      <c r="X54" s="8"/>
      <c r="Y54" s="8"/>
      <c r="Z54" s="8"/>
      <c r="AA54" s="8"/>
      <c r="AB54" s="8"/>
      <c r="AC54" s="205"/>
      <c r="AD54" s="9"/>
      <c r="AE54" s="7"/>
      <c r="AF54" s="8"/>
      <c r="AG54" s="8"/>
      <c r="AH54" s="8"/>
      <c r="AI54" s="8"/>
      <c r="AJ54" s="8"/>
      <c r="AK54" s="10"/>
      <c r="AL54" s="113"/>
      <c r="AM54" s="14"/>
      <c r="AN54" s="113"/>
      <c r="AO54" s="14"/>
      <c r="AP54" s="105"/>
      <c r="AQ54" s="109"/>
    </row>
    <row r="55" spans="3:43" x14ac:dyDescent="0.25">
      <c r="C55" s="7"/>
      <c r="D55" s="8"/>
      <c r="E55" s="8"/>
      <c r="F55" s="8"/>
      <c r="G55" s="8"/>
      <c r="H55" s="8"/>
      <c r="I55" s="8"/>
      <c r="J55" s="8"/>
      <c r="K55" s="8"/>
      <c r="L55" s="8"/>
      <c r="M55" s="8"/>
      <c r="N55" s="8"/>
      <c r="O55" s="8"/>
      <c r="P55" s="8"/>
      <c r="Q55" s="8"/>
      <c r="R55" s="8"/>
      <c r="S55" s="205"/>
      <c r="T55" s="9"/>
      <c r="U55" s="8"/>
      <c r="V55" s="8"/>
      <c r="W55" s="8"/>
      <c r="X55" s="8"/>
      <c r="Y55" s="8"/>
      <c r="Z55" s="8"/>
      <c r="AA55" s="8"/>
      <c r="AB55" s="8"/>
      <c r="AC55" s="205"/>
      <c r="AD55" s="9"/>
      <c r="AE55" s="7"/>
      <c r="AF55" s="8"/>
      <c r="AG55" s="8"/>
      <c r="AH55" s="8"/>
      <c r="AI55" s="8"/>
      <c r="AJ55" s="8"/>
      <c r="AK55" s="10"/>
      <c r="AL55" s="113"/>
      <c r="AM55" s="14"/>
      <c r="AN55" s="113"/>
      <c r="AO55" s="14"/>
      <c r="AP55" s="105"/>
      <c r="AQ55" s="109"/>
    </row>
    <row r="56" spans="3:43" x14ac:dyDescent="0.25">
      <c r="C56" s="7"/>
      <c r="D56" s="8"/>
      <c r="E56" s="8"/>
      <c r="F56" s="8"/>
      <c r="G56" s="8"/>
      <c r="H56" s="8"/>
      <c r="I56" s="8"/>
      <c r="J56" s="8"/>
      <c r="K56" s="8"/>
      <c r="L56" s="8"/>
      <c r="M56" s="8"/>
      <c r="N56" s="8"/>
      <c r="O56" s="8"/>
      <c r="P56" s="8"/>
      <c r="Q56" s="8"/>
      <c r="R56" s="8"/>
      <c r="S56" s="205"/>
      <c r="T56" s="9"/>
      <c r="U56" s="8"/>
      <c r="V56" s="8"/>
      <c r="W56" s="8"/>
      <c r="X56" s="8"/>
      <c r="Y56" s="8"/>
      <c r="Z56" s="8"/>
      <c r="AA56" s="8"/>
      <c r="AB56" s="8"/>
      <c r="AC56" s="205"/>
      <c r="AD56" s="9"/>
      <c r="AE56" s="7"/>
      <c r="AF56" s="8"/>
      <c r="AG56" s="8"/>
      <c r="AH56" s="8"/>
      <c r="AI56" s="8"/>
      <c r="AJ56" s="8"/>
      <c r="AK56" s="10"/>
      <c r="AL56" s="113"/>
      <c r="AM56" s="14"/>
      <c r="AN56" s="113"/>
      <c r="AO56" s="14"/>
      <c r="AP56" s="105"/>
      <c r="AQ56" s="109"/>
    </row>
    <row r="57" spans="3:43" x14ac:dyDescent="0.25">
      <c r="C57" s="7"/>
      <c r="D57" s="8"/>
      <c r="E57" s="8"/>
      <c r="F57" s="8"/>
      <c r="G57" s="8"/>
      <c r="H57" s="8"/>
      <c r="I57" s="8"/>
      <c r="J57" s="8"/>
      <c r="K57" s="8"/>
      <c r="L57" s="8"/>
      <c r="M57" s="8"/>
      <c r="N57" s="8"/>
      <c r="O57" s="8"/>
      <c r="P57" s="8"/>
      <c r="Q57" s="8"/>
      <c r="R57" s="8"/>
      <c r="S57" s="205"/>
      <c r="T57" s="9"/>
      <c r="U57" s="8"/>
      <c r="V57" s="8"/>
      <c r="W57" s="8"/>
      <c r="X57" s="8"/>
      <c r="Y57" s="8"/>
      <c r="Z57" s="8"/>
      <c r="AA57" s="8"/>
      <c r="AB57" s="8"/>
      <c r="AC57" s="205"/>
      <c r="AD57" s="9"/>
      <c r="AE57" s="7"/>
      <c r="AF57" s="8"/>
      <c r="AG57" s="8"/>
      <c r="AH57" s="8"/>
      <c r="AI57" s="8"/>
      <c r="AJ57" s="8"/>
      <c r="AK57" s="10"/>
      <c r="AL57" s="113"/>
      <c r="AM57" s="14"/>
      <c r="AN57" s="113"/>
      <c r="AO57" s="14"/>
      <c r="AP57" s="105"/>
      <c r="AQ57" s="109"/>
    </row>
    <row r="58" spans="3:43" x14ac:dyDescent="0.25">
      <c r="C58" s="7"/>
      <c r="D58" s="8"/>
      <c r="E58" s="8"/>
      <c r="F58" s="8"/>
      <c r="G58" s="8"/>
      <c r="H58" s="8"/>
      <c r="I58" s="8"/>
      <c r="J58" s="8"/>
      <c r="K58" s="8"/>
      <c r="L58" s="8"/>
      <c r="M58" s="8"/>
      <c r="N58" s="8"/>
      <c r="O58" s="8"/>
      <c r="P58" s="8"/>
      <c r="Q58" s="8"/>
      <c r="R58" s="8"/>
      <c r="S58" s="205"/>
      <c r="T58" s="9"/>
      <c r="U58" s="8"/>
      <c r="V58" s="8"/>
      <c r="W58" s="8"/>
      <c r="X58" s="8"/>
      <c r="Y58" s="8"/>
      <c r="Z58" s="8"/>
      <c r="AA58" s="8"/>
      <c r="AB58" s="8"/>
      <c r="AC58" s="205"/>
      <c r="AD58" s="9"/>
      <c r="AE58" s="7"/>
      <c r="AF58" s="8"/>
      <c r="AG58" s="8"/>
      <c r="AH58" s="8"/>
      <c r="AI58" s="8"/>
      <c r="AJ58" s="8"/>
      <c r="AK58" s="10"/>
      <c r="AL58" s="113"/>
      <c r="AM58" s="14"/>
      <c r="AN58" s="113"/>
      <c r="AO58" s="14"/>
      <c r="AP58" s="105"/>
      <c r="AQ58" s="109"/>
    </row>
    <row r="59" spans="3:43" x14ac:dyDescent="0.25">
      <c r="C59" s="7"/>
      <c r="D59" s="8"/>
      <c r="E59" s="8"/>
      <c r="F59" s="8"/>
      <c r="G59" s="8"/>
      <c r="H59" s="8"/>
      <c r="I59" s="8"/>
      <c r="J59" s="8"/>
      <c r="K59" s="8"/>
      <c r="L59" s="8"/>
      <c r="M59" s="8"/>
      <c r="N59" s="8"/>
      <c r="O59" s="8"/>
      <c r="P59" s="8"/>
      <c r="Q59" s="8"/>
      <c r="R59" s="8"/>
      <c r="S59" s="205"/>
      <c r="T59" s="9"/>
      <c r="U59" s="8"/>
      <c r="V59" s="8"/>
      <c r="W59" s="8"/>
      <c r="X59" s="8"/>
      <c r="Y59" s="8"/>
      <c r="Z59" s="8"/>
      <c r="AA59" s="8"/>
      <c r="AB59" s="8"/>
      <c r="AC59" s="205"/>
      <c r="AD59" s="9"/>
      <c r="AE59" s="7"/>
      <c r="AF59" s="8"/>
      <c r="AG59" s="8"/>
      <c r="AH59" s="8"/>
      <c r="AI59" s="8"/>
      <c r="AJ59" s="8"/>
      <c r="AK59" s="10"/>
      <c r="AL59" s="113"/>
      <c r="AM59" s="14"/>
      <c r="AN59" s="113"/>
      <c r="AO59" s="14"/>
      <c r="AP59" s="105"/>
      <c r="AQ59" s="109"/>
    </row>
    <row r="60" spans="3:43" x14ac:dyDescent="0.25">
      <c r="C60" s="7"/>
      <c r="D60" s="8"/>
      <c r="E60" s="8"/>
      <c r="F60" s="8"/>
      <c r="G60" s="8"/>
      <c r="H60" s="8"/>
      <c r="I60" s="8"/>
      <c r="J60" s="8"/>
      <c r="K60" s="8"/>
      <c r="L60" s="8"/>
      <c r="M60" s="8"/>
      <c r="N60" s="8"/>
      <c r="O60" s="8"/>
      <c r="P60" s="8"/>
      <c r="Q60" s="8"/>
      <c r="R60" s="8"/>
      <c r="S60" s="205"/>
      <c r="T60" s="9"/>
      <c r="U60" s="8"/>
      <c r="V60" s="8"/>
      <c r="W60" s="8"/>
      <c r="X60" s="8"/>
      <c r="Y60" s="8"/>
      <c r="Z60" s="8"/>
      <c r="AA60" s="8"/>
      <c r="AB60" s="8"/>
      <c r="AC60" s="205"/>
      <c r="AD60" s="9"/>
      <c r="AE60" s="7"/>
      <c r="AF60" s="8"/>
      <c r="AG60" s="8"/>
      <c r="AH60" s="8"/>
      <c r="AI60" s="8"/>
      <c r="AJ60" s="8"/>
      <c r="AK60" s="10"/>
      <c r="AL60" s="113"/>
      <c r="AM60" s="14"/>
      <c r="AN60" s="113"/>
      <c r="AO60" s="14"/>
      <c r="AP60" s="105"/>
      <c r="AQ60" s="109"/>
    </row>
    <row r="61" spans="3:43" x14ac:dyDescent="0.25">
      <c r="C61" s="7"/>
      <c r="D61" s="8"/>
      <c r="E61" s="8"/>
      <c r="F61" s="8"/>
      <c r="G61" s="8"/>
      <c r="H61" s="8"/>
      <c r="I61" s="8"/>
      <c r="J61" s="8"/>
      <c r="K61" s="8"/>
      <c r="L61" s="8"/>
      <c r="M61" s="8"/>
      <c r="N61" s="8"/>
      <c r="O61" s="8"/>
      <c r="P61" s="8"/>
      <c r="Q61" s="8"/>
      <c r="R61" s="8"/>
      <c r="S61" s="205"/>
      <c r="T61" s="9"/>
      <c r="U61" s="8"/>
      <c r="V61" s="8"/>
      <c r="W61" s="8"/>
      <c r="X61" s="8"/>
      <c r="Y61" s="8"/>
      <c r="Z61" s="8"/>
      <c r="AA61" s="8"/>
      <c r="AB61" s="8"/>
      <c r="AC61" s="205"/>
      <c r="AD61" s="9"/>
      <c r="AE61" s="7"/>
      <c r="AF61" s="8"/>
      <c r="AG61" s="8"/>
      <c r="AH61" s="8"/>
      <c r="AI61" s="8"/>
      <c r="AJ61" s="8"/>
      <c r="AK61" s="10"/>
      <c r="AL61" s="113"/>
      <c r="AM61" s="14"/>
      <c r="AN61" s="113"/>
      <c r="AO61" s="14"/>
      <c r="AP61" s="105"/>
      <c r="AQ61" s="109"/>
    </row>
    <row r="62" spans="3:43" x14ac:dyDescent="0.25">
      <c r="C62" s="7"/>
      <c r="D62" s="8"/>
      <c r="E62" s="8"/>
      <c r="F62" s="8"/>
      <c r="G62" s="8"/>
      <c r="H62" s="8"/>
      <c r="I62" s="8"/>
      <c r="J62" s="8"/>
      <c r="K62" s="8"/>
      <c r="L62" s="8"/>
      <c r="M62" s="8"/>
      <c r="N62" s="8"/>
      <c r="O62" s="8"/>
      <c r="P62" s="8"/>
      <c r="Q62" s="8"/>
      <c r="R62" s="8"/>
      <c r="S62" s="205"/>
      <c r="T62" s="9"/>
      <c r="U62" s="8"/>
      <c r="V62" s="8"/>
      <c r="W62" s="8"/>
      <c r="X62" s="8"/>
      <c r="Y62" s="8"/>
      <c r="Z62" s="8"/>
      <c r="AA62" s="8"/>
      <c r="AB62" s="8"/>
      <c r="AC62" s="205"/>
      <c r="AD62" s="9"/>
      <c r="AE62" s="7"/>
      <c r="AF62" s="8"/>
      <c r="AG62" s="8"/>
      <c r="AH62" s="8"/>
      <c r="AI62" s="8"/>
      <c r="AJ62" s="8"/>
      <c r="AK62" s="10"/>
      <c r="AL62" s="113"/>
      <c r="AM62" s="14"/>
      <c r="AN62" s="113"/>
      <c r="AO62" s="14"/>
      <c r="AP62" s="105"/>
      <c r="AQ62" s="109"/>
    </row>
    <row r="63" spans="3:43" x14ac:dyDescent="0.25">
      <c r="C63" s="7"/>
      <c r="D63" s="8"/>
      <c r="E63" s="8"/>
      <c r="F63" s="8"/>
      <c r="G63" s="8"/>
      <c r="H63" s="8"/>
      <c r="I63" s="8"/>
      <c r="J63" s="8"/>
      <c r="K63" s="8"/>
      <c r="L63" s="8"/>
      <c r="M63" s="8"/>
      <c r="N63" s="8"/>
      <c r="O63" s="8"/>
      <c r="P63" s="8"/>
      <c r="Q63" s="8"/>
      <c r="R63" s="8"/>
      <c r="S63" s="205"/>
      <c r="T63" s="9"/>
      <c r="U63" s="8"/>
      <c r="V63" s="8"/>
      <c r="W63" s="8"/>
      <c r="X63" s="8"/>
      <c r="Y63" s="8"/>
      <c r="Z63" s="8"/>
      <c r="AA63" s="8"/>
      <c r="AB63" s="8"/>
      <c r="AC63" s="205"/>
      <c r="AD63" s="9"/>
      <c r="AE63" s="7"/>
      <c r="AF63" s="8"/>
      <c r="AG63" s="8"/>
      <c r="AH63" s="8"/>
      <c r="AI63" s="8"/>
      <c r="AJ63" s="8"/>
      <c r="AK63" s="10"/>
      <c r="AL63" s="113"/>
      <c r="AM63" s="14"/>
      <c r="AN63" s="113"/>
      <c r="AO63" s="14"/>
      <c r="AP63" s="105"/>
      <c r="AQ63" s="109"/>
    </row>
    <row r="64" spans="3:43" x14ac:dyDescent="0.25">
      <c r="C64" s="7"/>
      <c r="D64" s="8"/>
      <c r="E64" s="8"/>
      <c r="F64" s="8"/>
      <c r="G64" s="8"/>
      <c r="H64" s="8"/>
      <c r="I64" s="8"/>
      <c r="J64" s="8"/>
      <c r="K64" s="8"/>
      <c r="L64" s="8"/>
      <c r="M64" s="8"/>
      <c r="N64" s="8"/>
      <c r="O64" s="8"/>
      <c r="P64" s="8"/>
      <c r="Q64" s="8"/>
      <c r="R64" s="8"/>
      <c r="S64" s="205"/>
      <c r="T64" s="9"/>
      <c r="U64" s="8"/>
      <c r="V64" s="8"/>
      <c r="W64" s="8"/>
      <c r="X64" s="8"/>
      <c r="Y64" s="8"/>
      <c r="Z64" s="8"/>
      <c r="AA64" s="8"/>
      <c r="AB64" s="8"/>
      <c r="AC64" s="205"/>
      <c r="AD64" s="9"/>
      <c r="AE64" s="7"/>
      <c r="AF64" s="8"/>
      <c r="AG64" s="8"/>
      <c r="AH64" s="8"/>
      <c r="AI64" s="8"/>
      <c r="AJ64" s="8"/>
      <c r="AK64" s="10"/>
      <c r="AL64" s="113"/>
      <c r="AM64" s="14"/>
      <c r="AN64" s="113"/>
      <c r="AO64" s="14"/>
      <c r="AP64" s="105"/>
      <c r="AQ64" s="109"/>
    </row>
    <row r="65" spans="3:43" x14ac:dyDescent="0.25">
      <c r="C65" s="7"/>
      <c r="D65" s="8"/>
      <c r="E65" s="8"/>
      <c r="F65" s="8"/>
      <c r="G65" s="8"/>
      <c r="H65" s="8"/>
      <c r="I65" s="8"/>
      <c r="J65" s="8"/>
      <c r="K65" s="8"/>
      <c r="L65" s="8"/>
      <c r="M65" s="8"/>
      <c r="N65" s="8"/>
      <c r="O65" s="8"/>
      <c r="P65" s="8"/>
      <c r="Q65" s="8"/>
      <c r="R65" s="8"/>
      <c r="S65" s="205"/>
      <c r="T65" s="9"/>
      <c r="U65" s="8"/>
      <c r="V65" s="8"/>
      <c r="W65" s="8"/>
      <c r="X65" s="8"/>
      <c r="Y65" s="8"/>
      <c r="Z65" s="8"/>
      <c r="AA65" s="8"/>
      <c r="AB65" s="8"/>
      <c r="AC65" s="205"/>
      <c r="AD65" s="9"/>
      <c r="AE65" s="7"/>
      <c r="AF65" s="8"/>
      <c r="AG65" s="8"/>
      <c r="AH65" s="8"/>
      <c r="AI65" s="8"/>
      <c r="AJ65" s="8"/>
      <c r="AK65" s="10"/>
      <c r="AL65" s="113"/>
      <c r="AM65" s="14"/>
      <c r="AN65" s="113"/>
      <c r="AO65" s="14"/>
      <c r="AP65" s="105"/>
      <c r="AQ65" s="109"/>
    </row>
    <row r="66" spans="3:43" x14ac:dyDescent="0.25">
      <c r="C66" s="7"/>
      <c r="D66" s="8"/>
      <c r="E66" s="8"/>
      <c r="F66" s="8"/>
      <c r="G66" s="8"/>
      <c r="H66" s="8"/>
      <c r="I66" s="8"/>
      <c r="J66" s="8"/>
      <c r="K66" s="8"/>
      <c r="L66" s="8"/>
      <c r="M66" s="8"/>
      <c r="N66" s="8"/>
      <c r="O66" s="8"/>
      <c r="P66" s="8"/>
      <c r="Q66" s="8"/>
      <c r="R66" s="8"/>
      <c r="S66" s="205"/>
      <c r="T66" s="9"/>
      <c r="U66" s="8"/>
      <c r="V66" s="8"/>
      <c r="W66" s="8"/>
      <c r="X66" s="8"/>
      <c r="Y66" s="8"/>
      <c r="Z66" s="8"/>
      <c r="AA66" s="8"/>
      <c r="AB66" s="8"/>
      <c r="AC66" s="205"/>
      <c r="AD66" s="9"/>
      <c r="AE66" s="7"/>
      <c r="AF66" s="8"/>
      <c r="AG66" s="8"/>
      <c r="AH66" s="8"/>
      <c r="AI66" s="8"/>
      <c r="AJ66" s="8"/>
      <c r="AK66" s="10"/>
      <c r="AL66" s="113"/>
      <c r="AM66" s="14"/>
      <c r="AN66" s="113"/>
      <c r="AO66" s="14"/>
      <c r="AP66" s="105"/>
      <c r="AQ66" s="109"/>
    </row>
    <row r="67" spans="3:43" x14ac:dyDescent="0.25">
      <c r="C67" s="7"/>
      <c r="D67" s="8"/>
      <c r="E67" s="8"/>
      <c r="F67" s="8"/>
      <c r="G67" s="8"/>
      <c r="H67" s="8"/>
      <c r="I67" s="8"/>
      <c r="J67" s="8"/>
      <c r="K67" s="8"/>
      <c r="L67" s="8"/>
      <c r="M67" s="8"/>
      <c r="N67" s="8"/>
      <c r="O67" s="8"/>
      <c r="P67" s="8"/>
      <c r="Q67" s="8"/>
      <c r="R67" s="8"/>
      <c r="S67" s="205"/>
      <c r="T67" s="9"/>
      <c r="U67" s="8"/>
      <c r="V67" s="8"/>
      <c r="W67" s="8"/>
      <c r="X67" s="8"/>
      <c r="Y67" s="8"/>
      <c r="Z67" s="8"/>
      <c r="AA67" s="8"/>
      <c r="AB67" s="8"/>
      <c r="AC67" s="205"/>
      <c r="AD67" s="9"/>
      <c r="AE67" s="7"/>
      <c r="AF67" s="8"/>
      <c r="AG67" s="8"/>
      <c r="AH67" s="8"/>
      <c r="AI67" s="8"/>
      <c r="AJ67" s="8"/>
      <c r="AK67" s="10"/>
      <c r="AL67" s="113"/>
      <c r="AM67" s="14"/>
      <c r="AN67" s="113"/>
      <c r="AO67" s="14"/>
      <c r="AP67" s="105"/>
      <c r="AQ67" s="109"/>
    </row>
    <row r="68" spans="3:43" x14ac:dyDescent="0.25">
      <c r="C68" s="7"/>
      <c r="D68" s="8"/>
      <c r="E68" s="8"/>
      <c r="F68" s="8"/>
      <c r="G68" s="8"/>
      <c r="H68" s="8"/>
      <c r="I68" s="8"/>
      <c r="J68" s="8"/>
      <c r="K68" s="8"/>
      <c r="L68" s="8"/>
      <c r="M68" s="8"/>
      <c r="N68" s="8"/>
      <c r="O68" s="8"/>
      <c r="P68" s="8"/>
      <c r="Q68" s="8"/>
      <c r="R68" s="8"/>
      <c r="S68" s="205"/>
      <c r="T68" s="9"/>
      <c r="U68" s="8"/>
      <c r="V68" s="8"/>
      <c r="W68" s="8"/>
      <c r="X68" s="8"/>
      <c r="Y68" s="8"/>
      <c r="Z68" s="8"/>
      <c r="AA68" s="8"/>
      <c r="AB68" s="8"/>
      <c r="AC68" s="205"/>
      <c r="AD68" s="9"/>
      <c r="AE68" s="7"/>
      <c r="AF68" s="8"/>
      <c r="AG68" s="8"/>
      <c r="AH68" s="8"/>
      <c r="AI68" s="8"/>
      <c r="AJ68" s="8"/>
      <c r="AK68" s="10"/>
      <c r="AL68" s="113"/>
      <c r="AM68" s="14"/>
      <c r="AN68" s="113"/>
      <c r="AO68" s="14"/>
      <c r="AP68" s="105"/>
      <c r="AQ68" s="109"/>
    </row>
    <row r="69" spans="3:43" x14ac:dyDescent="0.25">
      <c r="C69" s="7"/>
      <c r="D69" s="8"/>
      <c r="E69" s="8"/>
      <c r="F69" s="8"/>
      <c r="G69" s="8"/>
      <c r="H69" s="8"/>
      <c r="I69" s="8"/>
      <c r="J69" s="8"/>
      <c r="K69" s="8"/>
      <c r="L69" s="8"/>
      <c r="M69" s="8"/>
      <c r="N69" s="8"/>
      <c r="O69" s="8"/>
      <c r="P69" s="8"/>
      <c r="Q69" s="8"/>
      <c r="R69" s="8"/>
      <c r="S69" s="205"/>
      <c r="T69" s="9"/>
      <c r="U69" s="8"/>
      <c r="V69" s="8"/>
      <c r="W69" s="8"/>
      <c r="X69" s="8"/>
      <c r="Y69" s="8"/>
      <c r="Z69" s="8"/>
      <c r="AA69" s="8"/>
      <c r="AB69" s="8"/>
      <c r="AC69" s="205"/>
      <c r="AD69" s="9"/>
      <c r="AE69" s="7"/>
      <c r="AF69" s="8"/>
      <c r="AG69" s="8"/>
      <c r="AH69" s="8"/>
      <c r="AI69" s="8"/>
      <c r="AJ69" s="8"/>
      <c r="AK69" s="10"/>
      <c r="AL69" s="113"/>
      <c r="AM69" s="14"/>
      <c r="AN69" s="113"/>
      <c r="AO69" s="14"/>
      <c r="AP69" s="105"/>
      <c r="AQ69" s="109"/>
    </row>
    <row r="70" spans="3:43" x14ac:dyDescent="0.25">
      <c r="C70" s="7"/>
      <c r="D70" s="8"/>
      <c r="E70" s="8"/>
      <c r="F70" s="8"/>
      <c r="G70" s="8"/>
      <c r="H70" s="8"/>
      <c r="I70" s="8"/>
      <c r="J70" s="8"/>
      <c r="K70" s="8"/>
      <c r="L70" s="8"/>
      <c r="M70" s="8"/>
      <c r="N70" s="8"/>
      <c r="O70" s="8"/>
      <c r="P70" s="8"/>
      <c r="Q70" s="8"/>
      <c r="R70" s="8"/>
      <c r="S70" s="205"/>
      <c r="T70" s="9"/>
      <c r="U70" s="8"/>
      <c r="V70" s="8"/>
      <c r="W70" s="8"/>
      <c r="X70" s="8"/>
      <c r="Y70" s="8"/>
      <c r="Z70" s="8"/>
      <c r="AA70" s="8"/>
      <c r="AB70" s="8"/>
      <c r="AC70" s="205"/>
      <c r="AD70" s="9"/>
      <c r="AE70" s="7"/>
      <c r="AF70" s="8"/>
      <c r="AG70" s="8"/>
      <c r="AH70" s="8"/>
      <c r="AI70" s="8"/>
      <c r="AJ70" s="8"/>
      <c r="AK70" s="10"/>
      <c r="AL70" s="113"/>
      <c r="AM70" s="14"/>
      <c r="AN70" s="113"/>
      <c r="AO70" s="14"/>
      <c r="AP70" s="105"/>
      <c r="AQ70" s="109"/>
    </row>
    <row r="71" spans="3:43" x14ac:dyDescent="0.25">
      <c r="C71" s="7"/>
      <c r="D71" s="8"/>
      <c r="E71" s="8"/>
      <c r="F71" s="8"/>
      <c r="G71" s="8"/>
      <c r="H71" s="8"/>
      <c r="I71" s="8"/>
      <c r="J71" s="8"/>
      <c r="K71" s="8"/>
      <c r="L71" s="8"/>
      <c r="M71" s="8"/>
      <c r="N71" s="8"/>
      <c r="O71" s="8"/>
      <c r="P71" s="8"/>
      <c r="Q71" s="8"/>
      <c r="R71" s="8"/>
      <c r="S71" s="205"/>
      <c r="T71" s="9"/>
      <c r="U71" s="8"/>
      <c r="V71" s="8"/>
      <c r="W71" s="8"/>
      <c r="X71" s="8"/>
      <c r="Y71" s="8"/>
      <c r="Z71" s="8"/>
      <c r="AA71" s="8"/>
      <c r="AB71" s="8"/>
      <c r="AC71" s="205"/>
      <c r="AD71" s="9"/>
      <c r="AE71" s="7"/>
      <c r="AF71" s="8"/>
      <c r="AG71" s="8"/>
      <c r="AH71" s="8"/>
      <c r="AI71" s="8"/>
      <c r="AJ71" s="8"/>
      <c r="AK71" s="10"/>
      <c r="AL71" s="113"/>
      <c r="AM71" s="14"/>
      <c r="AN71" s="113"/>
      <c r="AO71" s="14"/>
      <c r="AP71" s="105"/>
      <c r="AQ71" s="109"/>
    </row>
    <row r="72" spans="3:43" x14ac:dyDescent="0.25">
      <c r="C72" s="7"/>
      <c r="D72" s="8"/>
      <c r="E72" s="8"/>
      <c r="F72" s="8"/>
      <c r="G72" s="8"/>
      <c r="H72" s="8"/>
      <c r="I72" s="8"/>
      <c r="J72" s="8"/>
      <c r="K72" s="8"/>
      <c r="L72" s="8"/>
      <c r="M72" s="8"/>
      <c r="N72" s="8"/>
      <c r="O72" s="8"/>
      <c r="P72" s="8"/>
      <c r="Q72" s="8"/>
      <c r="R72" s="8"/>
      <c r="S72" s="205"/>
      <c r="T72" s="9"/>
      <c r="U72" s="8"/>
      <c r="V72" s="8"/>
      <c r="W72" s="8"/>
      <c r="X72" s="8"/>
      <c r="Y72" s="8"/>
      <c r="Z72" s="8"/>
      <c r="AA72" s="8"/>
      <c r="AB72" s="8"/>
      <c r="AC72" s="205"/>
      <c r="AD72" s="9"/>
      <c r="AE72" s="7"/>
      <c r="AF72" s="8"/>
      <c r="AG72" s="8"/>
      <c r="AH72" s="8"/>
      <c r="AI72" s="8"/>
      <c r="AJ72" s="8"/>
      <c r="AK72" s="10"/>
      <c r="AL72" s="113"/>
      <c r="AM72" s="14"/>
      <c r="AN72" s="113"/>
      <c r="AO72" s="14"/>
      <c r="AP72" s="105"/>
      <c r="AQ72" s="109"/>
    </row>
    <row r="73" spans="3:43" x14ac:dyDescent="0.25">
      <c r="C73" s="7"/>
      <c r="D73" s="8"/>
      <c r="E73" s="8"/>
      <c r="F73" s="8"/>
      <c r="G73" s="8"/>
      <c r="H73" s="8"/>
      <c r="I73" s="8"/>
      <c r="J73" s="8"/>
      <c r="K73" s="8"/>
      <c r="L73" s="8"/>
      <c r="M73" s="8"/>
      <c r="N73" s="8"/>
      <c r="O73" s="8"/>
      <c r="P73" s="8"/>
      <c r="Q73" s="8"/>
      <c r="R73" s="8"/>
      <c r="S73" s="205"/>
      <c r="T73" s="9"/>
      <c r="U73" s="8"/>
      <c r="V73" s="8"/>
      <c r="W73" s="8"/>
      <c r="X73" s="8"/>
      <c r="Y73" s="8"/>
      <c r="Z73" s="8"/>
      <c r="AA73" s="8"/>
      <c r="AB73" s="8"/>
      <c r="AC73" s="205"/>
      <c r="AD73" s="9"/>
      <c r="AE73" s="7"/>
      <c r="AF73" s="8"/>
      <c r="AG73" s="8"/>
      <c r="AH73" s="8"/>
      <c r="AI73" s="8"/>
      <c r="AJ73" s="8"/>
      <c r="AK73" s="10"/>
      <c r="AL73" s="113"/>
      <c r="AM73" s="14"/>
      <c r="AN73" s="113"/>
      <c r="AO73" s="14"/>
      <c r="AP73" s="105"/>
      <c r="AQ73" s="109"/>
    </row>
    <row r="74" spans="3:43" x14ac:dyDescent="0.25">
      <c r="C74" s="7"/>
      <c r="D74" s="8"/>
      <c r="E74" s="8"/>
      <c r="F74" s="8"/>
      <c r="G74" s="8"/>
      <c r="H74" s="8"/>
      <c r="I74" s="8"/>
      <c r="J74" s="8"/>
      <c r="K74" s="8"/>
      <c r="L74" s="8"/>
      <c r="M74" s="8"/>
      <c r="N74" s="8"/>
      <c r="O74" s="8"/>
      <c r="P74" s="8"/>
      <c r="Q74" s="8"/>
      <c r="R74" s="8"/>
      <c r="S74" s="205"/>
      <c r="T74" s="9"/>
      <c r="U74" s="8"/>
      <c r="V74" s="8"/>
      <c r="W74" s="8"/>
      <c r="X74" s="8"/>
      <c r="Y74" s="8"/>
      <c r="Z74" s="8"/>
      <c r="AA74" s="8"/>
      <c r="AB74" s="8"/>
      <c r="AC74" s="205"/>
      <c r="AD74" s="9"/>
      <c r="AE74" s="7"/>
      <c r="AF74" s="8"/>
      <c r="AG74" s="8"/>
      <c r="AH74" s="8"/>
      <c r="AI74" s="8"/>
      <c r="AJ74" s="8"/>
      <c r="AK74" s="10"/>
      <c r="AL74" s="113"/>
      <c r="AM74" s="14"/>
      <c r="AN74" s="113"/>
      <c r="AO74" s="14"/>
      <c r="AP74" s="105"/>
      <c r="AQ74" s="109"/>
    </row>
    <row r="75" spans="3:43" x14ac:dyDescent="0.25">
      <c r="C75" s="7"/>
      <c r="D75" s="8"/>
      <c r="E75" s="8"/>
      <c r="F75" s="8"/>
      <c r="G75" s="8"/>
      <c r="H75" s="8"/>
      <c r="I75" s="8"/>
      <c r="J75" s="8"/>
      <c r="K75" s="8"/>
      <c r="L75" s="8"/>
      <c r="M75" s="8"/>
      <c r="N75" s="8"/>
      <c r="O75" s="8"/>
      <c r="P75" s="8"/>
      <c r="Q75" s="8"/>
      <c r="R75" s="8"/>
      <c r="S75" s="205"/>
      <c r="T75" s="9"/>
      <c r="U75" s="8"/>
      <c r="V75" s="8"/>
      <c r="W75" s="8"/>
      <c r="X75" s="8"/>
      <c r="Y75" s="8"/>
      <c r="Z75" s="8"/>
      <c r="AA75" s="8"/>
      <c r="AB75" s="8"/>
      <c r="AC75" s="205"/>
      <c r="AD75" s="9"/>
      <c r="AE75" s="7"/>
      <c r="AF75" s="8"/>
      <c r="AG75" s="8"/>
      <c r="AH75" s="8"/>
      <c r="AI75" s="8"/>
      <c r="AJ75" s="8"/>
      <c r="AK75" s="10"/>
      <c r="AL75" s="113"/>
      <c r="AM75" s="14"/>
      <c r="AN75" s="113"/>
      <c r="AO75" s="14"/>
      <c r="AP75" s="105"/>
      <c r="AQ75" s="109"/>
    </row>
    <row r="76" spans="3:43" x14ac:dyDescent="0.25">
      <c r="C76" s="7"/>
      <c r="D76" s="8"/>
      <c r="E76" s="8"/>
      <c r="F76" s="8"/>
      <c r="G76" s="8"/>
      <c r="H76" s="8"/>
      <c r="I76" s="8"/>
      <c r="J76" s="8"/>
      <c r="K76" s="8"/>
      <c r="L76" s="8"/>
      <c r="M76" s="8"/>
      <c r="N76" s="8"/>
      <c r="O76" s="8"/>
      <c r="P76" s="8"/>
      <c r="Q76" s="8"/>
      <c r="R76" s="8"/>
      <c r="S76" s="205"/>
      <c r="T76" s="9"/>
      <c r="U76" s="8"/>
      <c r="V76" s="8"/>
      <c r="W76" s="8"/>
      <c r="X76" s="8"/>
      <c r="Y76" s="8"/>
      <c r="Z76" s="8"/>
      <c r="AA76" s="8"/>
      <c r="AB76" s="8"/>
      <c r="AC76" s="205"/>
      <c r="AD76" s="9"/>
      <c r="AE76" s="7"/>
      <c r="AF76" s="8"/>
      <c r="AG76" s="8"/>
      <c r="AH76" s="8"/>
      <c r="AI76" s="8"/>
      <c r="AJ76" s="8"/>
      <c r="AK76" s="10"/>
      <c r="AL76" s="113"/>
      <c r="AM76" s="14"/>
      <c r="AN76" s="113"/>
      <c r="AO76" s="14"/>
      <c r="AP76" s="105"/>
      <c r="AQ76" s="109"/>
    </row>
    <row r="77" spans="3:43" x14ac:dyDescent="0.25">
      <c r="C77" s="7"/>
      <c r="D77" s="8"/>
      <c r="E77" s="8"/>
      <c r="F77" s="8"/>
      <c r="G77" s="8"/>
      <c r="H77" s="8"/>
      <c r="I77" s="8"/>
      <c r="J77" s="8"/>
      <c r="K77" s="8"/>
      <c r="L77" s="8"/>
      <c r="M77" s="8"/>
      <c r="N77" s="8"/>
      <c r="O77" s="8"/>
      <c r="P77" s="8"/>
      <c r="Q77" s="8"/>
      <c r="R77" s="8"/>
      <c r="S77" s="205"/>
      <c r="T77" s="9"/>
      <c r="U77" s="8"/>
      <c r="V77" s="8"/>
      <c r="W77" s="8"/>
      <c r="X77" s="8"/>
      <c r="Y77" s="8"/>
      <c r="Z77" s="8"/>
      <c r="AA77" s="8"/>
      <c r="AB77" s="8"/>
      <c r="AC77" s="205"/>
      <c r="AD77" s="9"/>
      <c r="AE77" s="7"/>
      <c r="AF77" s="8"/>
      <c r="AG77" s="8"/>
      <c r="AH77" s="8"/>
      <c r="AI77" s="8"/>
      <c r="AJ77" s="8"/>
      <c r="AK77" s="10"/>
      <c r="AL77" s="113"/>
      <c r="AM77" s="14"/>
      <c r="AN77" s="113"/>
      <c r="AO77" s="14"/>
      <c r="AP77" s="105"/>
      <c r="AQ77" s="109"/>
    </row>
    <row r="78" spans="3:43" x14ac:dyDescent="0.25">
      <c r="C78" s="7"/>
      <c r="D78" s="8"/>
      <c r="E78" s="8"/>
      <c r="F78" s="8"/>
      <c r="G78" s="8"/>
      <c r="H78" s="8"/>
      <c r="I78" s="8"/>
      <c r="J78" s="8"/>
      <c r="K78" s="8"/>
      <c r="L78" s="8"/>
      <c r="M78" s="8"/>
      <c r="N78" s="8"/>
      <c r="O78" s="8"/>
      <c r="P78" s="8"/>
      <c r="Q78" s="8"/>
      <c r="R78" s="8"/>
      <c r="S78" s="205"/>
      <c r="T78" s="9"/>
      <c r="U78" s="8"/>
      <c r="V78" s="8"/>
      <c r="W78" s="8"/>
      <c r="X78" s="8"/>
      <c r="Y78" s="8"/>
      <c r="Z78" s="8"/>
      <c r="AA78" s="8"/>
      <c r="AB78" s="8"/>
      <c r="AC78" s="205"/>
      <c r="AD78" s="9"/>
      <c r="AE78" s="7"/>
      <c r="AF78" s="8"/>
      <c r="AG78" s="8"/>
      <c r="AH78" s="8"/>
      <c r="AI78" s="8"/>
      <c r="AJ78" s="8"/>
      <c r="AK78" s="10"/>
      <c r="AL78" s="113"/>
      <c r="AM78" s="14"/>
      <c r="AN78" s="113"/>
      <c r="AO78" s="14"/>
      <c r="AP78" s="105"/>
      <c r="AQ78" s="109"/>
    </row>
    <row r="79" spans="3:43" x14ac:dyDescent="0.25">
      <c r="C79" s="7"/>
      <c r="D79" s="8"/>
      <c r="E79" s="8"/>
      <c r="F79" s="8"/>
      <c r="G79" s="8"/>
      <c r="H79" s="8"/>
      <c r="I79" s="8"/>
      <c r="J79" s="8"/>
      <c r="K79" s="8"/>
      <c r="L79" s="8"/>
      <c r="M79" s="8"/>
      <c r="N79" s="8"/>
      <c r="O79" s="8"/>
      <c r="P79" s="8"/>
      <c r="Q79" s="8"/>
      <c r="R79" s="8"/>
      <c r="S79" s="205"/>
      <c r="T79" s="9"/>
      <c r="U79" s="8"/>
      <c r="V79" s="8"/>
      <c r="W79" s="8"/>
      <c r="X79" s="8"/>
      <c r="Y79" s="8"/>
      <c r="Z79" s="8"/>
      <c r="AA79" s="8"/>
      <c r="AB79" s="8"/>
      <c r="AC79" s="205"/>
      <c r="AD79" s="9"/>
      <c r="AE79" s="7"/>
      <c r="AF79" s="8"/>
      <c r="AG79" s="8"/>
      <c r="AH79" s="8"/>
      <c r="AI79" s="8"/>
      <c r="AJ79" s="8"/>
      <c r="AK79" s="10"/>
      <c r="AL79" s="113"/>
      <c r="AM79" s="14"/>
      <c r="AN79" s="113"/>
      <c r="AO79" s="14"/>
      <c r="AP79" s="105"/>
      <c r="AQ79" s="109"/>
    </row>
    <row r="80" spans="3:43" x14ac:dyDescent="0.25">
      <c r="C80" s="7"/>
      <c r="D80" s="8"/>
      <c r="E80" s="8"/>
      <c r="F80" s="8"/>
      <c r="G80" s="8"/>
      <c r="H80" s="8"/>
      <c r="I80" s="8"/>
      <c r="J80" s="8"/>
      <c r="K80" s="8"/>
      <c r="L80" s="8"/>
      <c r="M80" s="8"/>
      <c r="N80" s="8"/>
      <c r="O80" s="8"/>
      <c r="P80" s="8"/>
      <c r="Q80" s="8"/>
      <c r="R80" s="8"/>
      <c r="S80" s="205"/>
      <c r="T80" s="9"/>
      <c r="U80" s="8"/>
      <c r="V80" s="8"/>
      <c r="W80" s="8"/>
      <c r="X80" s="8"/>
      <c r="Y80" s="8"/>
      <c r="Z80" s="8"/>
      <c r="AA80" s="8"/>
      <c r="AB80" s="8"/>
      <c r="AC80" s="205"/>
      <c r="AD80" s="9"/>
      <c r="AE80" s="7"/>
      <c r="AF80" s="8"/>
      <c r="AG80" s="8"/>
      <c r="AH80" s="8"/>
      <c r="AI80" s="8"/>
      <c r="AJ80" s="8"/>
      <c r="AK80" s="10"/>
      <c r="AL80" s="113"/>
      <c r="AM80" s="14"/>
      <c r="AN80" s="113"/>
      <c r="AO80" s="14"/>
      <c r="AP80" s="105"/>
      <c r="AQ80" s="109"/>
    </row>
    <row r="81" spans="3:43" x14ac:dyDescent="0.25">
      <c r="C81" s="7"/>
      <c r="D81" s="8"/>
      <c r="E81" s="8"/>
      <c r="F81" s="8"/>
      <c r="G81" s="8"/>
      <c r="H81" s="8"/>
      <c r="I81" s="8"/>
      <c r="J81" s="8"/>
      <c r="K81" s="8"/>
      <c r="L81" s="8"/>
      <c r="M81" s="8"/>
      <c r="N81" s="8"/>
      <c r="O81" s="8"/>
      <c r="P81" s="8"/>
      <c r="Q81" s="8"/>
      <c r="R81" s="8"/>
      <c r="S81" s="205"/>
      <c r="T81" s="9"/>
      <c r="U81" s="8"/>
      <c r="V81" s="8"/>
      <c r="W81" s="8"/>
      <c r="X81" s="8"/>
      <c r="Y81" s="8"/>
      <c r="Z81" s="8"/>
      <c r="AA81" s="8"/>
      <c r="AB81" s="8"/>
      <c r="AC81" s="205"/>
      <c r="AD81" s="9"/>
      <c r="AE81" s="7"/>
      <c r="AF81" s="8"/>
      <c r="AG81" s="8"/>
      <c r="AH81" s="8"/>
      <c r="AI81" s="8"/>
      <c r="AJ81" s="8"/>
      <c r="AK81" s="10"/>
      <c r="AL81" s="113"/>
      <c r="AM81" s="14"/>
      <c r="AN81" s="113"/>
      <c r="AO81" s="14"/>
      <c r="AP81" s="105"/>
      <c r="AQ81" s="109"/>
    </row>
    <row r="82" spans="3:43" x14ac:dyDescent="0.25">
      <c r="C82" s="7"/>
      <c r="D82" s="8"/>
      <c r="E82" s="8"/>
      <c r="F82" s="8"/>
      <c r="G82" s="8"/>
      <c r="H82" s="8"/>
      <c r="I82" s="8"/>
      <c r="J82" s="8"/>
      <c r="K82" s="8"/>
      <c r="L82" s="8"/>
      <c r="M82" s="8"/>
      <c r="N82" s="8"/>
      <c r="O82" s="8"/>
      <c r="P82" s="8"/>
      <c r="Q82" s="8"/>
      <c r="R82" s="8"/>
      <c r="S82" s="205"/>
      <c r="T82" s="9"/>
      <c r="U82" s="8"/>
      <c r="V82" s="8"/>
      <c r="W82" s="8"/>
      <c r="X82" s="8"/>
      <c r="Y82" s="8"/>
      <c r="Z82" s="8"/>
      <c r="AA82" s="8"/>
      <c r="AB82" s="8"/>
      <c r="AC82" s="205"/>
      <c r="AD82" s="9"/>
      <c r="AE82" s="7"/>
      <c r="AF82" s="8"/>
      <c r="AG82" s="8"/>
      <c r="AH82" s="8"/>
      <c r="AI82" s="8"/>
      <c r="AJ82" s="8"/>
      <c r="AK82" s="10"/>
      <c r="AL82" s="113"/>
      <c r="AM82" s="14"/>
      <c r="AN82" s="113"/>
      <c r="AO82" s="14"/>
      <c r="AP82" s="105"/>
      <c r="AQ82" s="109"/>
    </row>
    <row r="83" spans="3:43" x14ac:dyDescent="0.25">
      <c r="C83" s="7"/>
      <c r="D83" s="8"/>
      <c r="E83" s="8"/>
      <c r="F83" s="8"/>
      <c r="G83" s="8"/>
      <c r="H83" s="8"/>
      <c r="I83" s="8"/>
      <c r="J83" s="8"/>
      <c r="K83" s="8"/>
      <c r="L83" s="8"/>
      <c r="M83" s="8"/>
      <c r="N83" s="8"/>
      <c r="O83" s="8"/>
      <c r="P83" s="8"/>
      <c r="Q83" s="8"/>
      <c r="R83" s="8"/>
      <c r="S83" s="205"/>
      <c r="T83" s="9"/>
      <c r="U83" s="8"/>
      <c r="V83" s="8"/>
      <c r="W83" s="8"/>
      <c r="X83" s="8"/>
      <c r="Y83" s="8"/>
      <c r="Z83" s="8"/>
      <c r="AA83" s="8"/>
      <c r="AB83" s="8"/>
      <c r="AC83" s="205"/>
      <c r="AD83" s="9"/>
      <c r="AE83" s="7"/>
      <c r="AF83" s="8"/>
      <c r="AG83" s="8"/>
      <c r="AH83" s="8"/>
      <c r="AI83" s="8"/>
      <c r="AJ83" s="8"/>
      <c r="AK83" s="10"/>
      <c r="AL83" s="113"/>
      <c r="AM83" s="14"/>
      <c r="AN83" s="113"/>
      <c r="AO83" s="14"/>
      <c r="AP83" s="105"/>
      <c r="AQ83" s="109"/>
    </row>
    <row r="84" spans="3:43" x14ac:dyDescent="0.25">
      <c r="C84" s="7"/>
      <c r="D84" s="8"/>
      <c r="E84" s="8"/>
      <c r="F84" s="8"/>
      <c r="G84" s="8"/>
      <c r="H84" s="8"/>
      <c r="I84" s="8"/>
      <c r="J84" s="8"/>
      <c r="K84" s="8"/>
      <c r="L84" s="8"/>
      <c r="M84" s="8"/>
      <c r="N84" s="8"/>
      <c r="O84" s="8"/>
      <c r="P84" s="8"/>
      <c r="Q84" s="8"/>
      <c r="R84" s="8"/>
      <c r="S84" s="205"/>
      <c r="T84" s="9"/>
      <c r="U84" s="8"/>
      <c r="V84" s="8"/>
      <c r="W84" s="8"/>
      <c r="X84" s="8"/>
      <c r="Y84" s="8"/>
      <c r="Z84" s="8"/>
      <c r="AA84" s="8"/>
      <c r="AB84" s="8"/>
      <c r="AC84" s="205"/>
      <c r="AD84" s="9"/>
      <c r="AE84" s="7"/>
      <c r="AF84" s="8"/>
      <c r="AG84" s="8"/>
      <c r="AH84" s="8"/>
      <c r="AI84" s="8"/>
      <c r="AJ84" s="8"/>
      <c r="AK84" s="10"/>
      <c r="AL84" s="113"/>
      <c r="AM84" s="14"/>
      <c r="AN84" s="113"/>
      <c r="AO84" s="14"/>
      <c r="AP84" s="105"/>
      <c r="AQ84" s="109"/>
    </row>
    <row r="85" spans="3:43" x14ac:dyDescent="0.25">
      <c r="C85" s="7"/>
      <c r="D85" s="8"/>
      <c r="E85" s="8"/>
      <c r="F85" s="8"/>
      <c r="G85" s="8"/>
      <c r="H85" s="8"/>
      <c r="I85" s="8"/>
      <c r="J85" s="8"/>
      <c r="K85" s="8"/>
      <c r="L85" s="8"/>
      <c r="M85" s="8"/>
      <c r="N85" s="8"/>
      <c r="O85" s="8"/>
      <c r="P85" s="8"/>
      <c r="Q85" s="8"/>
      <c r="R85" s="8"/>
      <c r="S85" s="205"/>
      <c r="T85" s="9"/>
      <c r="U85" s="8"/>
      <c r="V85" s="8"/>
      <c r="W85" s="8"/>
      <c r="X85" s="8"/>
      <c r="Y85" s="8"/>
      <c r="Z85" s="8"/>
      <c r="AA85" s="8"/>
      <c r="AB85" s="8"/>
      <c r="AC85" s="205"/>
      <c r="AD85" s="9"/>
      <c r="AE85" s="7"/>
      <c r="AF85" s="8"/>
      <c r="AG85" s="8"/>
      <c r="AH85" s="8"/>
      <c r="AI85" s="8"/>
      <c r="AJ85" s="8"/>
      <c r="AK85" s="10"/>
      <c r="AL85" s="113"/>
      <c r="AM85" s="14"/>
      <c r="AN85" s="113"/>
      <c r="AO85" s="14"/>
      <c r="AP85" s="105"/>
      <c r="AQ85" s="109"/>
    </row>
    <row r="86" spans="3:43" x14ac:dyDescent="0.25">
      <c r="C86" s="7"/>
      <c r="D86" s="8"/>
      <c r="E86" s="8"/>
      <c r="F86" s="8"/>
      <c r="G86" s="8"/>
      <c r="H86" s="8"/>
      <c r="I86" s="8"/>
      <c r="J86" s="8"/>
      <c r="K86" s="8"/>
      <c r="L86" s="8"/>
      <c r="M86" s="8"/>
      <c r="N86" s="8"/>
      <c r="O86" s="8"/>
      <c r="P86" s="8"/>
      <c r="Q86" s="8"/>
      <c r="R86" s="8"/>
      <c r="S86" s="205"/>
      <c r="T86" s="9"/>
      <c r="U86" s="8"/>
      <c r="V86" s="8"/>
      <c r="W86" s="8"/>
      <c r="X86" s="8"/>
      <c r="Y86" s="8"/>
      <c r="Z86" s="8"/>
      <c r="AA86" s="8"/>
      <c r="AB86" s="8"/>
      <c r="AC86" s="205"/>
      <c r="AD86" s="9"/>
      <c r="AE86" s="7"/>
      <c r="AF86" s="8"/>
      <c r="AG86" s="8"/>
      <c r="AH86" s="8"/>
      <c r="AI86" s="8"/>
      <c r="AJ86" s="8"/>
      <c r="AK86" s="10"/>
      <c r="AL86" s="113"/>
      <c r="AM86" s="14"/>
      <c r="AN86" s="113"/>
      <c r="AO86" s="14"/>
      <c r="AP86" s="105"/>
      <c r="AQ86" s="109"/>
    </row>
    <row r="87" spans="3:43" x14ac:dyDescent="0.25">
      <c r="C87" s="7"/>
      <c r="D87" s="8"/>
      <c r="E87" s="8"/>
      <c r="F87" s="8"/>
      <c r="G87" s="8"/>
      <c r="H87" s="8"/>
      <c r="I87" s="8"/>
      <c r="J87" s="8"/>
      <c r="K87" s="8"/>
      <c r="L87" s="8"/>
      <c r="M87" s="8"/>
      <c r="N87" s="8"/>
      <c r="O87" s="8"/>
      <c r="P87" s="8"/>
      <c r="Q87" s="8"/>
      <c r="R87" s="8"/>
      <c r="S87" s="205"/>
      <c r="T87" s="9"/>
      <c r="U87" s="8"/>
      <c r="V87" s="8"/>
      <c r="W87" s="8"/>
      <c r="X87" s="8"/>
      <c r="Y87" s="8"/>
      <c r="Z87" s="8"/>
      <c r="AA87" s="8"/>
      <c r="AB87" s="8"/>
      <c r="AC87" s="205"/>
      <c r="AD87" s="9"/>
      <c r="AE87" s="7"/>
      <c r="AF87" s="8"/>
      <c r="AG87" s="8"/>
      <c r="AH87" s="8"/>
      <c r="AI87" s="8"/>
      <c r="AJ87" s="8"/>
      <c r="AK87" s="10"/>
      <c r="AL87" s="113"/>
      <c r="AM87" s="14"/>
      <c r="AN87" s="113"/>
      <c r="AO87" s="14"/>
      <c r="AP87" s="105"/>
      <c r="AQ87" s="109"/>
    </row>
    <row r="88" spans="3:43" x14ac:dyDescent="0.25">
      <c r="C88" s="7"/>
      <c r="D88" s="8"/>
      <c r="E88" s="8"/>
      <c r="F88" s="8"/>
      <c r="G88" s="8"/>
      <c r="H88" s="8"/>
      <c r="I88" s="8"/>
      <c r="J88" s="8"/>
      <c r="K88" s="8"/>
      <c r="L88" s="8"/>
      <c r="M88" s="8"/>
      <c r="N88" s="8"/>
      <c r="O88" s="8"/>
      <c r="P88" s="8"/>
      <c r="Q88" s="8"/>
      <c r="R88" s="8"/>
      <c r="S88" s="205"/>
      <c r="T88" s="9"/>
      <c r="U88" s="8"/>
      <c r="V88" s="8"/>
      <c r="W88" s="8"/>
      <c r="X88" s="8"/>
      <c r="Y88" s="8"/>
      <c r="Z88" s="8"/>
      <c r="AA88" s="8"/>
      <c r="AB88" s="8"/>
      <c r="AC88" s="205"/>
      <c r="AD88" s="9"/>
      <c r="AE88" s="7"/>
      <c r="AF88" s="8"/>
      <c r="AG88" s="8"/>
      <c r="AH88" s="8"/>
      <c r="AI88" s="8"/>
      <c r="AJ88" s="8"/>
      <c r="AK88" s="10"/>
      <c r="AL88" s="113"/>
      <c r="AM88" s="14"/>
      <c r="AN88" s="113"/>
      <c r="AO88" s="14"/>
      <c r="AP88" s="105"/>
      <c r="AQ88" s="109"/>
    </row>
    <row r="89" spans="3:43" x14ac:dyDescent="0.25">
      <c r="C89" s="7"/>
      <c r="D89" s="8"/>
      <c r="E89" s="8"/>
      <c r="F89" s="8"/>
      <c r="G89" s="8"/>
      <c r="H89" s="8"/>
      <c r="I89" s="8"/>
      <c r="J89" s="8"/>
      <c r="K89" s="8"/>
      <c r="L89" s="8"/>
      <c r="M89" s="8"/>
      <c r="N89" s="8"/>
      <c r="O89" s="8"/>
      <c r="P89" s="8"/>
      <c r="Q89" s="8"/>
      <c r="R89" s="8"/>
      <c r="S89" s="205"/>
      <c r="T89" s="9"/>
      <c r="U89" s="8"/>
      <c r="V89" s="8"/>
      <c r="W89" s="8"/>
      <c r="X89" s="8"/>
      <c r="Y89" s="8"/>
      <c r="Z89" s="8"/>
      <c r="AA89" s="8"/>
      <c r="AB89" s="8"/>
      <c r="AC89" s="205"/>
      <c r="AD89" s="9"/>
      <c r="AE89" s="7"/>
      <c r="AF89" s="8"/>
      <c r="AG89" s="8"/>
      <c r="AH89" s="8"/>
      <c r="AI89" s="8"/>
      <c r="AJ89" s="8"/>
      <c r="AK89" s="10"/>
      <c r="AL89" s="113"/>
      <c r="AM89" s="14"/>
      <c r="AN89" s="113"/>
      <c r="AO89" s="14"/>
      <c r="AP89" s="105"/>
      <c r="AQ89" s="109"/>
    </row>
    <row r="90" spans="3:43" x14ac:dyDescent="0.25">
      <c r="C90" s="7"/>
      <c r="D90" s="8"/>
      <c r="E90" s="8"/>
      <c r="F90" s="8"/>
      <c r="G90" s="8"/>
      <c r="H90" s="8"/>
      <c r="I90" s="8"/>
      <c r="J90" s="8"/>
      <c r="K90" s="8"/>
      <c r="L90" s="8"/>
      <c r="M90" s="8"/>
      <c r="N90" s="8"/>
      <c r="O90" s="8"/>
      <c r="P90" s="8"/>
      <c r="Q90" s="8"/>
      <c r="R90" s="8"/>
      <c r="S90" s="205"/>
      <c r="T90" s="9"/>
      <c r="U90" s="8"/>
      <c r="V90" s="8"/>
      <c r="W90" s="8"/>
      <c r="X90" s="8"/>
      <c r="Y90" s="8"/>
      <c r="Z90" s="8"/>
      <c r="AA90" s="8"/>
      <c r="AB90" s="8"/>
      <c r="AC90" s="205"/>
      <c r="AD90" s="9"/>
      <c r="AE90" s="7"/>
      <c r="AF90" s="8"/>
      <c r="AG90" s="8"/>
      <c r="AH90" s="8"/>
      <c r="AI90" s="8"/>
      <c r="AJ90" s="8"/>
      <c r="AK90" s="10"/>
      <c r="AL90" s="113"/>
      <c r="AM90" s="14"/>
      <c r="AN90" s="113"/>
      <c r="AO90" s="14"/>
      <c r="AP90" s="105"/>
      <c r="AQ90" s="109"/>
    </row>
    <row r="91" spans="3:43" x14ac:dyDescent="0.25">
      <c r="C91" s="7"/>
      <c r="D91" s="8"/>
      <c r="E91" s="8"/>
      <c r="F91" s="8"/>
      <c r="G91" s="8"/>
      <c r="H91" s="8"/>
      <c r="I91" s="8"/>
      <c r="J91" s="8"/>
      <c r="K91" s="8"/>
      <c r="L91" s="8"/>
      <c r="M91" s="8"/>
      <c r="N91" s="8"/>
      <c r="O91" s="8"/>
      <c r="P91" s="8"/>
      <c r="Q91" s="8"/>
      <c r="R91" s="8"/>
      <c r="S91" s="205"/>
      <c r="T91" s="9"/>
      <c r="U91" s="8"/>
      <c r="V91" s="8"/>
      <c r="W91" s="8"/>
      <c r="X91" s="8"/>
      <c r="Y91" s="8"/>
      <c r="Z91" s="8"/>
      <c r="AA91" s="8"/>
      <c r="AB91" s="8"/>
      <c r="AC91" s="205"/>
      <c r="AD91" s="9"/>
      <c r="AE91" s="7"/>
      <c r="AF91" s="8"/>
      <c r="AG91" s="8"/>
      <c r="AH91" s="8"/>
      <c r="AI91" s="8"/>
      <c r="AJ91" s="8"/>
      <c r="AK91" s="10"/>
      <c r="AL91" s="113"/>
      <c r="AM91" s="14"/>
      <c r="AN91" s="113"/>
      <c r="AO91" s="14"/>
      <c r="AP91" s="105"/>
      <c r="AQ91" s="109"/>
    </row>
    <row r="92" spans="3:43" x14ac:dyDescent="0.25">
      <c r="C92" s="7"/>
      <c r="D92" s="8"/>
      <c r="E92" s="8"/>
      <c r="F92" s="8"/>
      <c r="G92" s="8"/>
      <c r="H92" s="8"/>
      <c r="I92" s="8"/>
      <c r="J92" s="8"/>
      <c r="K92" s="8"/>
      <c r="L92" s="8"/>
      <c r="M92" s="8"/>
      <c r="N92" s="8"/>
      <c r="O92" s="8"/>
      <c r="P92" s="8"/>
      <c r="Q92" s="8"/>
      <c r="R92" s="8"/>
      <c r="S92" s="205"/>
      <c r="T92" s="9"/>
      <c r="U92" s="8"/>
      <c r="V92" s="8"/>
      <c r="W92" s="8"/>
      <c r="X92" s="8"/>
      <c r="Y92" s="8"/>
      <c r="Z92" s="8"/>
      <c r="AA92" s="8"/>
      <c r="AB92" s="8"/>
      <c r="AC92" s="205"/>
      <c r="AD92" s="9"/>
      <c r="AE92" s="7"/>
      <c r="AF92" s="8"/>
      <c r="AG92" s="8"/>
      <c r="AH92" s="8"/>
      <c r="AI92" s="8"/>
      <c r="AJ92" s="8"/>
      <c r="AK92" s="10"/>
      <c r="AL92" s="113"/>
      <c r="AM92" s="14"/>
      <c r="AN92" s="113"/>
      <c r="AO92" s="14"/>
      <c r="AP92" s="105"/>
      <c r="AQ92" s="109"/>
    </row>
    <row r="93" spans="3:43" x14ac:dyDescent="0.25">
      <c r="C93" s="7"/>
      <c r="D93" s="8"/>
      <c r="E93" s="8"/>
      <c r="F93" s="8"/>
      <c r="G93" s="8"/>
      <c r="H93" s="8"/>
      <c r="I93" s="8"/>
      <c r="J93" s="8"/>
      <c r="K93" s="8"/>
      <c r="L93" s="8"/>
      <c r="M93" s="8"/>
      <c r="N93" s="8"/>
      <c r="O93" s="8"/>
      <c r="P93" s="8"/>
      <c r="Q93" s="8"/>
      <c r="R93" s="8"/>
      <c r="S93" s="205"/>
      <c r="T93" s="9"/>
      <c r="U93" s="8"/>
      <c r="V93" s="8"/>
      <c r="W93" s="8"/>
      <c r="X93" s="8"/>
      <c r="Y93" s="8"/>
      <c r="Z93" s="8"/>
      <c r="AA93" s="8"/>
      <c r="AB93" s="8"/>
      <c r="AC93" s="205"/>
      <c r="AD93" s="9"/>
      <c r="AE93" s="7"/>
      <c r="AF93" s="8"/>
      <c r="AG93" s="8"/>
      <c r="AH93" s="8"/>
      <c r="AI93" s="8"/>
      <c r="AJ93" s="8"/>
      <c r="AK93" s="10"/>
      <c r="AL93" s="113"/>
      <c r="AM93" s="14"/>
      <c r="AN93" s="113"/>
      <c r="AO93" s="14"/>
      <c r="AP93" s="105"/>
      <c r="AQ93" s="109"/>
    </row>
    <row r="94" spans="3:43" x14ac:dyDescent="0.25">
      <c r="C94" s="7"/>
      <c r="D94" s="8"/>
      <c r="E94" s="8"/>
      <c r="F94" s="8"/>
      <c r="G94" s="8"/>
      <c r="H94" s="8"/>
      <c r="I94" s="8"/>
      <c r="J94" s="8"/>
      <c r="K94" s="8"/>
      <c r="L94" s="8"/>
      <c r="M94" s="8"/>
      <c r="N94" s="8"/>
      <c r="O94" s="8"/>
      <c r="P94" s="8"/>
      <c r="Q94" s="8"/>
      <c r="R94" s="8"/>
      <c r="S94" s="205"/>
      <c r="T94" s="9"/>
      <c r="U94" s="8"/>
      <c r="V94" s="8"/>
      <c r="W94" s="8"/>
      <c r="X94" s="8"/>
      <c r="Y94" s="8"/>
      <c r="Z94" s="8"/>
      <c r="AA94" s="8"/>
      <c r="AB94" s="8"/>
      <c r="AC94" s="205"/>
      <c r="AD94" s="9"/>
      <c r="AE94" s="7"/>
      <c r="AF94" s="8"/>
      <c r="AG94" s="8"/>
      <c r="AH94" s="8"/>
      <c r="AI94" s="8"/>
      <c r="AJ94" s="8"/>
      <c r="AK94" s="10"/>
      <c r="AL94" s="113"/>
      <c r="AM94" s="14"/>
      <c r="AN94" s="113"/>
      <c r="AO94" s="14"/>
      <c r="AP94" s="105"/>
      <c r="AQ94" s="109"/>
    </row>
    <row r="95" spans="3:43" x14ac:dyDescent="0.25">
      <c r="C95" s="7"/>
      <c r="D95" s="8"/>
      <c r="E95" s="8"/>
      <c r="F95" s="8"/>
      <c r="G95" s="8"/>
      <c r="H95" s="8"/>
      <c r="I95" s="8"/>
      <c r="J95" s="8"/>
      <c r="K95" s="8"/>
      <c r="L95" s="8"/>
      <c r="M95" s="8"/>
      <c r="N95" s="8"/>
      <c r="O95" s="8"/>
      <c r="P95" s="8"/>
      <c r="Q95" s="8"/>
      <c r="R95" s="8"/>
      <c r="S95" s="205"/>
      <c r="T95" s="9"/>
      <c r="U95" s="8"/>
      <c r="V95" s="8"/>
      <c r="W95" s="8"/>
      <c r="X95" s="8"/>
      <c r="Y95" s="8"/>
      <c r="Z95" s="8"/>
      <c r="AA95" s="8"/>
      <c r="AB95" s="8"/>
      <c r="AC95" s="205"/>
      <c r="AD95" s="9"/>
      <c r="AE95" s="7"/>
      <c r="AF95" s="8"/>
      <c r="AG95" s="8"/>
      <c r="AH95" s="8"/>
      <c r="AI95" s="8"/>
      <c r="AJ95" s="8"/>
      <c r="AK95" s="10"/>
      <c r="AL95" s="113"/>
      <c r="AM95" s="14"/>
      <c r="AN95" s="113"/>
      <c r="AO95" s="14"/>
      <c r="AP95" s="105"/>
      <c r="AQ95" s="109"/>
    </row>
    <row r="96" spans="3:43" x14ac:dyDescent="0.25">
      <c r="C96" s="7"/>
      <c r="D96" s="8"/>
      <c r="E96" s="8"/>
      <c r="F96" s="8"/>
      <c r="G96" s="8"/>
      <c r="H96" s="8"/>
      <c r="I96" s="8"/>
      <c r="J96" s="8"/>
      <c r="K96" s="8"/>
      <c r="L96" s="8"/>
      <c r="M96" s="8"/>
      <c r="N96" s="8"/>
      <c r="O96" s="8"/>
      <c r="P96" s="8"/>
      <c r="Q96" s="8"/>
      <c r="R96" s="8"/>
      <c r="S96" s="205"/>
      <c r="T96" s="9"/>
      <c r="U96" s="8"/>
      <c r="V96" s="8"/>
      <c r="W96" s="8"/>
      <c r="X96" s="8"/>
      <c r="Y96" s="8"/>
      <c r="Z96" s="8"/>
      <c r="AA96" s="8"/>
      <c r="AB96" s="8"/>
      <c r="AC96" s="205"/>
      <c r="AD96" s="9"/>
      <c r="AE96" s="7"/>
      <c r="AF96" s="8"/>
      <c r="AG96" s="8"/>
      <c r="AH96" s="8"/>
      <c r="AI96" s="8"/>
      <c r="AJ96" s="8"/>
      <c r="AK96" s="10"/>
      <c r="AL96" s="113"/>
      <c r="AM96" s="14"/>
      <c r="AN96" s="113"/>
      <c r="AO96" s="14"/>
      <c r="AP96" s="105"/>
      <c r="AQ96" s="109"/>
    </row>
    <row r="97" spans="3:43" x14ac:dyDescent="0.25">
      <c r="C97" s="12"/>
      <c r="D97" s="13"/>
      <c r="E97" s="13"/>
      <c r="F97" s="13"/>
      <c r="G97" s="13"/>
      <c r="H97" s="13"/>
      <c r="I97" s="13"/>
      <c r="J97" s="13"/>
      <c r="K97" s="13"/>
      <c r="L97" s="13"/>
      <c r="M97" s="13"/>
      <c r="N97" s="13"/>
      <c r="O97" s="13"/>
      <c r="P97" s="13"/>
      <c r="Q97" s="13"/>
      <c r="R97" s="13"/>
      <c r="S97" s="206"/>
      <c r="T97" s="14"/>
      <c r="U97" s="13"/>
      <c r="V97" s="13"/>
      <c r="W97" s="13"/>
      <c r="X97" s="13"/>
      <c r="Y97" s="13"/>
      <c r="Z97" s="13"/>
      <c r="AA97" s="13"/>
      <c r="AB97" s="13"/>
      <c r="AC97" s="206"/>
      <c r="AD97" s="14"/>
      <c r="AE97" s="12"/>
      <c r="AF97" s="13"/>
      <c r="AG97" s="13"/>
      <c r="AH97" s="13"/>
      <c r="AI97" s="13"/>
      <c r="AJ97" s="13"/>
      <c r="AK97" s="15"/>
      <c r="AL97" s="113"/>
      <c r="AM97" s="14"/>
      <c r="AN97" s="113"/>
      <c r="AO97" s="14"/>
      <c r="AP97" s="105"/>
      <c r="AQ97" s="109"/>
    </row>
    <row r="98" spans="3:43" x14ac:dyDescent="0.25">
      <c r="C98" s="12"/>
      <c r="D98" s="13"/>
      <c r="E98" s="13"/>
      <c r="F98" s="13"/>
      <c r="G98" s="13"/>
      <c r="H98" s="13"/>
      <c r="I98" s="13"/>
      <c r="J98" s="13"/>
      <c r="K98" s="13"/>
      <c r="L98" s="13"/>
      <c r="M98" s="13"/>
      <c r="N98" s="13"/>
      <c r="O98" s="13"/>
      <c r="P98" s="13"/>
      <c r="Q98" s="13"/>
      <c r="R98" s="13"/>
      <c r="S98" s="206"/>
      <c r="T98" s="14"/>
      <c r="U98" s="13"/>
      <c r="V98" s="13"/>
      <c r="W98" s="13"/>
      <c r="X98" s="13"/>
      <c r="Y98" s="13"/>
      <c r="Z98" s="13"/>
      <c r="AA98" s="13"/>
      <c r="AB98" s="13"/>
      <c r="AC98" s="206"/>
      <c r="AD98" s="14"/>
      <c r="AE98" s="12"/>
      <c r="AF98" s="13"/>
      <c r="AG98" s="13"/>
      <c r="AH98" s="13"/>
      <c r="AI98" s="13"/>
      <c r="AJ98" s="13"/>
      <c r="AK98" s="15"/>
      <c r="AL98" s="113"/>
      <c r="AM98" s="14"/>
      <c r="AN98" s="113"/>
      <c r="AO98" s="14"/>
      <c r="AP98" s="105"/>
      <c r="AQ98" s="109"/>
    </row>
    <row r="99" spans="3:43" x14ac:dyDescent="0.25">
      <c r="C99" s="12"/>
      <c r="D99" s="13"/>
      <c r="E99" s="13"/>
      <c r="F99" s="13"/>
      <c r="G99" s="13"/>
      <c r="H99" s="13"/>
      <c r="I99" s="13"/>
      <c r="J99" s="13"/>
      <c r="K99" s="13"/>
      <c r="L99" s="13"/>
      <c r="M99" s="13"/>
      <c r="N99" s="13"/>
      <c r="O99" s="13"/>
      <c r="P99" s="13"/>
      <c r="Q99" s="13"/>
      <c r="R99" s="13"/>
      <c r="S99" s="206"/>
      <c r="T99" s="14"/>
      <c r="U99" s="13"/>
      <c r="V99" s="13"/>
      <c r="W99" s="13"/>
      <c r="X99" s="13"/>
      <c r="Y99" s="13"/>
      <c r="Z99" s="13"/>
      <c r="AA99" s="13"/>
      <c r="AB99" s="13"/>
      <c r="AC99" s="206"/>
      <c r="AD99" s="14"/>
      <c r="AE99" s="12"/>
      <c r="AF99" s="13"/>
      <c r="AG99" s="13"/>
      <c r="AH99" s="13"/>
      <c r="AI99" s="13"/>
      <c r="AJ99" s="13"/>
      <c r="AK99" s="15"/>
      <c r="AL99" s="113"/>
      <c r="AM99" s="14"/>
      <c r="AN99" s="113"/>
      <c r="AO99" s="14"/>
      <c r="AP99" s="105"/>
      <c r="AQ99" s="109"/>
    </row>
    <row r="100" spans="3:43" x14ac:dyDescent="0.25">
      <c r="C100" s="12"/>
      <c r="D100" s="13"/>
      <c r="E100" s="13"/>
      <c r="F100" s="13"/>
      <c r="G100" s="13"/>
      <c r="H100" s="13"/>
      <c r="I100" s="13"/>
      <c r="J100" s="13"/>
      <c r="K100" s="13"/>
      <c r="L100" s="13"/>
      <c r="M100" s="13"/>
      <c r="N100" s="13"/>
      <c r="O100" s="13"/>
      <c r="P100" s="13"/>
      <c r="Q100" s="13"/>
      <c r="R100" s="13"/>
      <c r="S100" s="206"/>
      <c r="T100" s="14"/>
      <c r="U100" s="13"/>
      <c r="V100" s="13"/>
      <c r="W100" s="13"/>
      <c r="X100" s="13"/>
      <c r="Y100" s="13"/>
      <c r="Z100" s="13"/>
      <c r="AA100" s="13"/>
      <c r="AB100" s="13"/>
      <c r="AC100" s="206"/>
      <c r="AD100" s="14"/>
      <c r="AE100" s="12"/>
      <c r="AF100" s="13"/>
      <c r="AG100" s="13"/>
      <c r="AH100" s="13"/>
      <c r="AI100" s="13"/>
      <c r="AJ100" s="13"/>
      <c r="AK100" s="15"/>
      <c r="AL100" s="113"/>
      <c r="AM100" s="14"/>
      <c r="AN100" s="113"/>
      <c r="AO100" s="14"/>
      <c r="AP100" s="105"/>
      <c r="AQ100" s="109"/>
    </row>
    <row r="101" spans="3:43" x14ac:dyDescent="0.25">
      <c r="C101" s="12"/>
      <c r="D101" s="13"/>
      <c r="E101" s="13"/>
      <c r="F101" s="13"/>
      <c r="G101" s="13"/>
      <c r="H101" s="13"/>
      <c r="I101" s="13"/>
      <c r="J101" s="13"/>
      <c r="K101" s="13"/>
      <c r="L101" s="13"/>
      <c r="M101" s="13"/>
      <c r="N101" s="13"/>
      <c r="O101" s="13"/>
      <c r="P101" s="13"/>
      <c r="Q101" s="13"/>
      <c r="R101" s="13"/>
      <c r="S101" s="206"/>
      <c r="T101" s="14"/>
      <c r="U101" s="13"/>
      <c r="V101" s="13"/>
      <c r="W101" s="13"/>
      <c r="X101" s="13"/>
      <c r="Y101" s="13"/>
      <c r="Z101" s="13"/>
      <c r="AA101" s="13"/>
      <c r="AB101" s="13"/>
      <c r="AC101" s="206"/>
      <c r="AD101" s="14"/>
      <c r="AE101" s="12"/>
      <c r="AF101" s="13"/>
      <c r="AG101" s="13"/>
      <c r="AH101" s="13"/>
      <c r="AI101" s="13"/>
      <c r="AJ101" s="13"/>
      <c r="AK101" s="15"/>
      <c r="AL101" s="113"/>
      <c r="AM101" s="14"/>
      <c r="AN101" s="113"/>
      <c r="AO101" s="14"/>
      <c r="AP101" s="105"/>
      <c r="AQ101" s="109"/>
    </row>
    <row r="102" spans="3:43" x14ac:dyDescent="0.25">
      <c r="C102" s="12"/>
      <c r="D102" s="13"/>
      <c r="E102" s="13"/>
      <c r="F102" s="13"/>
      <c r="G102" s="13"/>
      <c r="H102" s="13"/>
      <c r="I102" s="13"/>
      <c r="J102" s="13"/>
      <c r="K102" s="13"/>
      <c r="L102" s="13"/>
      <c r="M102" s="13"/>
      <c r="N102" s="13"/>
      <c r="O102" s="13"/>
      <c r="P102" s="13"/>
      <c r="Q102" s="13"/>
      <c r="R102" s="13"/>
      <c r="S102" s="206"/>
      <c r="T102" s="14"/>
      <c r="U102" s="13"/>
      <c r="V102" s="13"/>
      <c r="W102" s="13"/>
      <c r="X102" s="13"/>
      <c r="Y102" s="13"/>
      <c r="Z102" s="13"/>
      <c r="AA102" s="13"/>
      <c r="AB102" s="13"/>
      <c r="AC102" s="206"/>
      <c r="AD102" s="14"/>
      <c r="AE102" s="12"/>
      <c r="AF102" s="13"/>
      <c r="AG102" s="13"/>
      <c r="AH102" s="13"/>
      <c r="AI102" s="13"/>
      <c r="AJ102" s="13"/>
      <c r="AK102" s="15"/>
      <c r="AL102" s="113"/>
      <c r="AM102" s="14"/>
      <c r="AN102" s="113"/>
      <c r="AO102" s="14"/>
      <c r="AP102" s="105"/>
      <c r="AQ102" s="109"/>
    </row>
    <row r="103" spans="3:43" x14ac:dyDescent="0.25">
      <c r="C103" s="12"/>
      <c r="D103" s="13"/>
      <c r="E103" s="13"/>
      <c r="F103" s="13"/>
      <c r="G103" s="13"/>
      <c r="H103" s="13"/>
      <c r="I103" s="13"/>
      <c r="J103" s="13"/>
      <c r="K103" s="13"/>
      <c r="L103" s="13"/>
      <c r="M103" s="13"/>
      <c r="N103" s="13"/>
      <c r="O103" s="13"/>
      <c r="P103" s="13"/>
      <c r="Q103" s="13"/>
      <c r="R103" s="13"/>
      <c r="S103" s="206"/>
      <c r="T103" s="14"/>
      <c r="U103" s="13"/>
      <c r="V103" s="13"/>
      <c r="W103" s="13"/>
      <c r="X103" s="13"/>
      <c r="Y103" s="13"/>
      <c r="Z103" s="13"/>
      <c r="AA103" s="13"/>
      <c r="AB103" s="13"/>
      <c r="AC103" s="206"/>
      <c r="AD103" s="14"/>
      <c r="AE103" s="12"/>
      <c r="AF103" s="13"/>
      <c r="AG103" s="13"/>
      <c r="AH103" s="13"/>
      <c r="AI103" s="13"/>
      <c r="AJ103" s="13"/>
      <c r="AK103" s="15"/>
      <c r="AL103" s="113"/>
      <c r="AM103" s="14"/>
      <c r="AN103" s="113"/>
      <c r="AO103" s="14"/>
      <c r="AP103" s="105"/>
      <c r="AQ103" s="109"/>
    </row>
    <row r="104" spans="3:43" x14ac:dyDescent="0.25">
      <c r="C104" s="12"/>
      <c r="D104" s="13"/>
      <c r="E104" s="13"/>
      <c r="F104" s="13"/>
      <c r="G104" s="13"/>
      <c r="H104" s="13"/>
      <c r="I104" s="13"/>
      <c r="J104" s="13"/>
      <c r="K104" s="13"/>
      <c r="L104" s="13"/>
      <c r="M104" s="13"/>
      <c r="N104" s="13"/>
      <c r="O104" s="13"/>
      <c r="P104" s="13"/>
      <c r="Q104" s="13"/>
      <c r="R104" s="13"/>
      <c r="S104" s="206"/>
      <c r="T104" s="14"/>
      <c r="U104" s="13"/>
      <c r="V104" s="13"/>
      <c r="W104" s="13"/>
      <c r="X104" s="13"/>
      <c r="Y104" s="13"/>
      <c r="Z104" s="13"/>
      <c r="AA104" s="13"/>
      <c r="AB104" s="13"/>
      <c r="AC104" s="206"/>
      <c r="AD104" s="14"/>
      <c r="AE104" s="12"/>
      <c r="AF104" s="13"/>
      <c r="AG104" s="13"/>
      <c r="AH104" s="13"/>
      <c r="AI104" s="13"/>
      <c r="AJ104" s="13"/>
      <c r="AK104" s="15"/>
      <c r="AL104" s="113"/>
      <c r="AM104" s="14"/>
      <c r="AN104" s="113"/>
      <c r="AO104" s="14"/>
      <c r="AP104" s="105"/>
      <c r="AQ104" s="109"/>
    </row>
    <row r="105" spans="3:43" x14ac:dyDescent="0.25">
      <c r="C105" s="12"/>
      <c r="D105" s="13"/>
      <c r="E105" s="13"/>
      <c r="F105" s="13"/>
      <c r="G105" s="13"/>
      <c r="H105" s="13"/>
      <c r="I105" s="13"/>
      <c r="J105" s="13"/>
      <c r="K105" s="13"/>
      <c r="L105" s="13"/>
      <c r="M105" s="13"/>
      <c r="N105" s="13"/>
      <c r="O105" s="13"/>
      <c r="P105" s="13"/>
      <c r="Q105" s="13"/>
      <c r="R105" s="13"/>
      <c r="S105" s="206"/>
      <c r="T105" s="14"/>
      <c r="U105" s="13"/>
      <c r="V105" s="13"/>
      <c r="W105" s="13"/>
      <c r="X105" s="13"/>
      <c r="Y105" s="13"/>
      <c r="Z105" s="13"/>
      <c r="AA105" s="13"/>
      <c r="AB105" s="13"/>
      <c r="AC105" s="206"/>
      <c r="AD105" s="14"/>
      <c r="AE105" s="12"/>
      <c r="AF105" s="13"/>
      <c r="AG105" s="13"/>
      <c r="AH105" s="13"/>
      <c r="AI105" s="13"/>
      <c r="AJ105" s="13"/>
      <c r="AK105" s="15"/>
      <c r="AL105" s="113"/>
      <c r="AM105" s="14"/>
      <c r="AN105" s="113"/>
      <c r="AO105" s="14"/>
      <c r="AP105" s="105"/>
      <c r="AQ105" s="109"/>
    </row>
    <row r="106" spans="3:43" x14ac:dyDescent="0.25">
      <c r="C106" s="12"/>
      <c r="D106" s="13"/>
      <c r="E106" s="13"/>
      <c r="F106" s="13"/>
      <c r="G106" s="13"/>
      <c r="H106" s="13"/>
      <c r="I106" s="13"/>
      <c r="J106" s="13"/>
      <c r="K106" s="13"/>
      <c r="L106" s="13"/>
      <c r="M106" s="13"/>
      <c r="N106" s="13"/>
      <c r="O106" s="13"/>
      <c r="P106" s="13"/>
      <c r="Q106" s="13"/>
      <c r="R106" s="13"/>
      <c r="S106" s="206"/>
      <c r="T106" s="14"/>
      <c r="U106" s="13"/>
      <c r="V106" s="13"/>
      <c r="W106" s="13"/>
      <c r="X106" s="13"/>
      <c r="Y106" s="13"/>
      <c r="Z106" s="13"/>
      <c r="AA106" s="13"/>
      <c r="AB106" s="13"/>
      <c r="AC106" s="206"/>
      <c r="AD106" s="14"/>
      <c r="AE106" s="12"/>
      <c r="AF106" s="13"/>
      <c r="AG106" s="13"/>
      <c r="AH106" s="13"/>
      <c r="AI106" s="13"/>
      <c r="AJ106" s="13"/>
      <c r="AK106" s="15"/>
      <c r="AL106" s="113"/>
      <c r="AM106" s="14"/>
      <c r="AN106" s="113"/>
      <c r="AO106" s="14"/>
      <c r="AP106" s="105"/>
      <c r="AQ106" s="109"/>
    </row>
    <row r="107" spans="3:43" x14ac:dyDescent="0.25">
      <c r="C107" s="12"/>
      <c r="D107" s="13"/>
      <c r="E107" s="13"/>
      <c r="F107" s="13"/>
      <c r="G107" s="13"/>
      <c r="H107" s="13"/>
      <c r="I107" s="13"/>
      <c r="J107" s="13"/>
      <c r="K107" s="13"/>
      <c r="L107" s="13"/>
      <c r="M107" s="13"/>
      <c r="N107" s="13"/>
      <c r="O107" s="13"/>
      <c r="P107" s="13"/>
      <c r="Q107" s="13"/>
      <c r="R107" s="13"/>
      <c r="S107" s="206"/>
      <c r="T107" s="14"/>
      <c r="U107" s="13"/>
      <c r="V107" s="13"/>
      <c r="W107" s="13"/>
      <c r="X107" s="13"/>
      <c r="Y107" s="13"/>
      <c r="Z107" s="13"/>
      <c r="AA107" s="13"/>
      <c r="AB107" s="13"/>
      <c r="AC107" s="206"/>
      <c r="AD107" s="14"/>
      <c r="AE107" s="12"/>
      <c r="AF107" s="13"/>
      <c r="AG107" s="13"/>
      <c r="AH107" s="13"/>
      <c r="AI107" s="13"/>
      <c r="AJ107" s="13"/>
      <c r="AK107" s="15"/>
      <c r="AL107" s="113"/>
      <c r="AM107" s="14"/>
      <c r="AN107" s="113"/>
      <c r="AO107" s="14"/>
      <c r="AP107" s="105"/>
      <c r="AQ107" s="109"/>
    </row>
    <row r="108" spans="3:43" x14ac:dyDescent="0.25">
      <c r="C108" s="12"/>
      <c r="D108" s="13"/>
      <c r="E108" s="13"/>
      <c r="F108" s="13"/>
      <c r="G108" s="13"/>
      <c r="H108" s="13"/>
      <c r="I108" s="13"/>
      <c r="J108" s="13"/>
      <c r="K108" s="13"/>
      <c r="L108" s="13"/>
      <c r="M108" s="13"/>
      <c r="N108" s="13"/>
      <c r="O108" s="13"/>
      <c r="P108" s="13"/>
      <c r="Q108" s="13"/>
      <c r="R108" s="13"/>
      <c r="S108" s="206"/>
      <c r="T108" s="14"/>
      <c r="U108" s="13"/>
      <c r="V108" s="13"/>
      <c r="W108" s="13"/>
      <c r="X108" s="13"/>
      <c r="Y108" s="13"/>
      <c r="Z108" s="13"/>
      <c r="AA108" s="13"/>
      <c r="AB108" s="13"/>
      <c r="AC108" s="206"/>
      <c r="AD108" s="14"/>
      <c r="AE108" s="12"/>
      <c r="AF108" s="13"/>
      <c r="AG108" s="13"/>
      <c r="AH108" s="13"/>
      <c r="AI108" s="13"/>
      <c r="AJ108" s="13"/>
      <c r="AK108" s="15"/>
      <c r="AL108" s="113"/>
      <c r="AM108" s="14"/>
      <c r="AN108" s="113"/>
      <c r="AO108" s="14"/>
      <c r="AP108" s="105"/>
      <c r="AQ108" s="109"/>
    </row>
    <row r="109" spans="3:43" x14ac:dyDescent="0.25">
      <c r="C109" s="12"/>
      <c r="D109" s="13"/>
      <c r="E109" s="13"/>
      <c r="F109" s="13"/>
      <c r="G109" s="13"/>
      <c r="H109" s="13"/>
      <c r="I109" s="13"/>
      <c r="J109" s="13"/>
      <c r="K109" s="13"/>
      <c r="L109" s="13"/>
      <c r="M109" s="13"/>
      <c r="N109" s="13"/>
      <c r="O109" s="13"/>
      <c r="P109" s="13"/>
      <c r="Q109" s="13"/>
      <c r="R109" s="13"/>
      <c r="S109" s="206"/>
      <c r="T109" s="14"/>
      <c r="U109" s="13"/>
      <c r="V109" s="13"/>
      <c r="W109" s="13"/>
      <c r="X109" s="13"/>
      <c r="Y109" s="13"/>
      <c r="Z109" s="13"/>
      <c r="AA109" s="13"/>
      <c r="AB109" s="13"/>
      <c r="AC109" s="206"/>
      <c r="AD109" s="14"/>
      <c r="AE109" s="12"/>
      <c r="AF109" s="13"/>
      <c r="AG109" s="13"/>
      <c r="AH109" s="13"/>
      <c r="AI109" s="13"/>
      <c r="AJ109" s="13"/>
      <c r="AK109" s="15"/>
      <c r="AL109" s="113"/>
      <c r="AM109" s="14"/>
      <c r="AN109" s="113"/>
      <c r="AO109" s="14"/>
      <c r="AP109" s="105"/>
      <c r="AQ109" s="109"/>
    </row>
    <row r="110" spans="3:43" x14ac:dyDescent="0.25">
      <c r="C110" s="12"/>
      <c r="D110" s="13"/>
      <c r="E110" s="13"/>
      <c r="F110" s="13"/>
      <c r="G110" s="13"/>
      <c r="H110" s="13"/>
      <c r="I110" s="13"/>
      <c r="J110" s="13"/>
      <c r="K110" s="13"/>
      <c r="L110" s="13"/>
      <c r="M110" s="13"/>
      <c r="N110" s="13"/>
      <c r="O110" s="13"/>
      <c r="P110" s="13"/>
      <c r="Q110" s="13"/>
      <c r="R110" s="13"/>
      <c r="S110" s="206"/>
      <c r="T110" s="14"/>
      <c r="U110" s="13"/>
      <c r="V110" s="13"/>
      <c r="W110" s="13"/>
      <c r="X110" s="13"/>
      <c r="Y110" s="13"/>
      <c r="Z110" s="13"/>
      <c r="AA110" s="13"/>
      <c r="AB110" s="13"/>
      <c r="AC110" s="206"/>
      <c r="AD110" s="14"/>
      <c r="AE110" s="12"/>
      <c r="AF110" s="13"/>
      <c r="AG110" s="13"/>
      <c r="AH110" s="13"/>
      <c r="AI110" s="13"/>
      <c r="AJ110" s="13"/>
      <c r="AK110" s="15"/>
      <c r="AL110" s="113"/>
      <c r="AM110" s="14"/>
      <c r="AN110" s="113"/>
      <c r="AO110" s="14"/>
      <c r="AP110" s="105"/>
      <c r="AQ110" s="109"/>
    </row>
    <row r="111" spans="3:43" x14ac:dyDescent="0.25">
      <c r="C111" s="12"/>
      <c r="D111" s="13"/>
      <c r="E111" s="13"/>
      <c r="F111" s="13"/>
      <c r="G111" s="13"/>
      <c r="H111" s="13"/>
      <c r="I111" s="13"/>
      <c r="J111" s="13"/>
      <c r="K111" s="13"/>
      <c r="L111" s="13"/>
      <c r="M111" s="13"/>
      <c r="N111" s="13"/>
      <c r="O111" s="13"/>
      <c r="P111" s="13"/>
      <c r="Q111" s="13"/>
      <c r="R111" s="13"/>
      <c r="S111" s="206"/>
      <c r="T111" s="14"/>
      <c r="U111" s="13"/>
      <c r="V111" s="13"/>
      <c r="W111" s="13"/>
      <c r="X111" s="13"/>
      <c r="Y111" s="13"/>
      <c r="Z111" s="13"/>
      <c r="AA111" s="13"/>
      <c r="AB111" s="13"/>
      <c r="AC111" s="206"/>
      <c r="AD111" s="14"/>
      <c r="AE111" s="12"/>
      <c r="AF111" s="13"/>
      <c r="AG111" s="13"/>
      <c r="AH111" s="13"/>
      <c r="AI111" s="13"/>
      <c r="AJ111" s="13"/>
      <c r="AK111" s="15"/>
      <c r="AL111" s="113"/>
      <c r="AM111" s="14"/>
      <c r="AN111" s="113"/>
      <c r="AO111" s="14"/>
      <c r="AP111" s="105"/>
      <c r="AQ111" s="109"/>
    </row>
    <row r="112" spans="3:43" x14ac:dyDescent="0.25">
      <c r="C112" s="12"/>
      <c r="D112" s="13"/>
      <c r="E112" s="13"/>
      <c r="F112" s="13"/>
      <c r="G112" s="13"/>
      <c r="H112" s="13"/>
      <c r="I112" s="13"/>
      <c r="J112" s="13"/>
      <c r="K112" s="13"/>
      <c r="L112" s="13"/>
      <c r="M112" s="13"/>
      <c r="N112" s="13"/>
      <c r="O112" s="13"/>
      <c r="P112" s="13"/>
      <c r="Q112" s="13"/>
      <c r="R112" s="13"/>
      <c r="S112" s="206"/>
      <c r="T112" s="14"/>
      <c r="U112" s="13"/>
      <c r="V112" s="13"/>
      <c r="W112" s="13"/>
      <c r="X112" s="13"/>
      <c r="Y112" s="13"/>
      <c r="Z112" s="13"/>
      <c r="AA112" s="13"/>
      <c r="AB112" s="13"/>
      <c r="AC112" s="206"/>
      <c r="AD112" s="14"/>
      <c r="AE112" s="12"/>
      <c r="AF112" s="13"/>
      <c r="AG112" s="13"/>
      <c r="AH112" s="13"/>
      <c r="AI112" s="13"/>
      <c r="AJ112" s="13"/>
      <c r="AK112" s="15"/>
      <c r="AL112" s="113"/>
      <c r="AM112" s="14"/>
      <c r="AN112" s="113"/>
      <c r="AO112" s="14"/>
      <c r="AP112" s="105"/>
      <c r="AQ112" s="109"/>
    </row>
    <row r="113" spans="3:43" x14ac:dyDescent="0.25">
      <c r="C113" s="12"/>
      <c r="D113" s="13"/>
      <c r="E113" s="13"/>
      <c r="F113" s="13"/>
      <c r="G113" s="13"/>
      <c r="H113" s="13"/>
      <c r="I113" s="13"/>
      <c r="J113" s="13"/>
      <c r="K113" s="13"/>
      <c r="L113" s="13"/>
      <c r="M113" s="13"/>
      <c r="N113" s="13"/>
      <c r="O113" s="13"/>
      <c r="P113" s="13"/>
      <c r="Q113" s="13"/>
      <c r="R113" s="13"/>
      <c r="S113" s="206"/>
      <c r="T113" s="14"/>
      <c r="U113" s="13"/>
      <c r="V113" s="13"/>
      <c r="W113" s="13"/>
      <c r="X113" s="13"/>
      <c r="Y113" s="13"/>
      <c r="Z113" s="13"/>
      <c r="AA113" s="13"/>
      <c r="AB113" s="13"/>
      <c r="AC113" s="206"/>
      <c r="AD113" s="14"/>
      <c r="AE113" s="12"/>
      <c r="AF113" s="13"/>
      <c r="AG113" s="13"/>
      <c r="AH113" s="13"/>
      <c r="AI113" s="13"/>
      <c r="AJ113" s="13"/>
      <c r="AK113" s="15"/>
      <c r="AL113" s="113"/>
      <c r="AM113" s="14"/>
      <c r="AN113" s="113"/>
      <c r="AO113" s="14"/>
      <c r="AP113" s="105"/>
      <c r="AQ113" s="109"/>
    </row>
    <row r="114" spans="3:43" x14ac:dyDescent="0.25">
      <c r="C114" s="12"/>
      <c r="D114" s="13"/>
      <c r="E114" s="13"/>
      <c r="F114" s="13"/>
      <c r="G114" s="13"/>
      <c r="H114" s="13"/>
      <c r="I114" s="13"/>
      <c r="J114" s="13"/>
      <c r="K114" s="13"/>
      <c r="L114" s="13"/>
      <c r="M114" s="13"/>
      <c r="N114" s="13"/>
      <c r="O114" s="13"/>
      <c r="P114" s="13"/>
      <c r="Q114" s="13"/>
      <c r="R114" s="13"/>
      <c r="S114" s="206"/>
      <c r="T114" s="14"/>
      <c r="U114" s="13"/>
      <c r="V114" s="13"/>
      <c r="W114" s="13"/>
      <c r="X114" s="13"/>
      <c r="Y114" s="13"/>
      <c r="Z114" s="13"/>
      <c r="AA114" s="13"/>
      <c r="AB114" s="13"/>
      <c r="AC114" s="206"/>
      <c r="AD114" s="14"/>
      <c r="AE114" s="12"/>
      <c r="AF114" s="13"/>
      <c r="AG114" s="13"/>
      <c r="AH114" s="13"/>
      <c r="AI114" s="13"/>
      <c r="AJ114" s="13"/>
      <c r="AK114" s="15"/>
      <c r="AL114" s="113"/>
      <c r="AM114" s="14"/>
      <c r="AN114" s="113"/>
      <c r="AO114" s="14"/>
      <c r="AP114" s="105"/>
      <c r="AQ114" s="109"/>
    </row>
    <row r="115" spans="3:43" x14ac:dyDescent="0.25">
      <c r="C115" s="12"/>
      <c r="D115" s="13"/>
      <c r="E115" s="13"/>
      <c r="F115" s="13"/>
      <c r="G115" s="13"/>
      <c r="H115" s="13"/>
      <c r="I115" s="13"/>
      <c r="J115" s="13"/>
      <c r="K115" s="13"/>
      <c r="L115" s="13"/>
      <c r="M115" s="13"/>
      <c r="N115" s="13"/>
      <c r="O115" s="13"/>
      <c r="P115" s="13"/>
      <c r="Q115" s="13"/>
      <c r="R115" s="13"/>
      <c r="S115" s="206"/>
      <c r="T115" s="14"/>
      <c r="U115" s="13"/>
      <c r="V115" s="13"/>
      <c r="W115" s="13"/>
      <c r="X115" s="13"/>
      <c r="Y115" s="13"/>
      <c r="Z115" s="13"/>
      <c r="AA115" s="13"/>
      <c r="AB115" s="13"/>
      <c r="AC115" s="206"/>
      <c r="AD115" s="14"/>
      <c r="AE115" s="12"/>
      <c r="AF115" s="13"/>
      <c r="AG115" s="13"/>
      <c r="AH115" s="13"/>
      <c r="AI115" s="13"/>
      <c r="AJ115" s="13"/>
      <c r="AK115" s="15"/>
      <c r="AL115" s="113"/>
      <c r="AM115" s="14"/>
      <c r="AN115" s="113"/>
      <c r="AO115" s="14"/>
      <c r="AP115" s="105"/>
      <c r="AQ115" s="109"/>
    </row>
    <row r="116" spans="3:43" x14ac:dyDescent="0.25">
      <c r="C116" s="12"/>
      <c r="D116" s="13"/>
      <c r="E116" s="13"/>
      <c r="F116" s="13"/>
      <c r="G116" s="13"/>
      <c r="H116" s="13"/>
      <c r="I116" s="13"/>
      <c r="J116" s="13"/>
      <c r="K116" s="13"/>
      <c r="L116" s="13"/>
      <c r="M116" s="13"/>
      <c r="N116" s="13"/>
      <c r="O116" s="13"/>
      <c r="P116" s="13"/>
      <c r="Q116" s="13"/>
      <c r="R116" s="13"/>
      <c r="S116" s="206"/>
      <c r="T116" s="14"/>
      <c r="U116" s="13"/>
      <c r="V116" s="13"/>
      <c r="W116" s="13"/>
      <c r="X116" s="13"/>
      <c r="Y116" s="13"/>
      <c r="Z116" s="13"/>
      <c r="AA116" s="13"/>
      <c r="AB116" s="13"/>
      <c r="AC116" s="206"/>
      <c r="AD116" s="14"/>
      <c r="AE116" s="12"/>
      <c r="AF116" s="13"/>
      <c r="AG116" s="13"/>
      <c r="AH116" s="13"/>
      <c r="AI116" s="13"/>
      <c r="AJ116" s="13"/>
      <c r="AK116" s="15"/>
      <c r="AL116" s="113"/>
      <c r="AM116" s="14"/>
      <c r="AN116" s="113"/>
      <c r="AO116" s="14"/>
      <c r="AP116" s="105"/>
      <c r="AQ116" s="109"/>
    </row>
    <row r="117" spans="3:43" x14ac:dyDescent="0.25">
      <c r="AL117" s="113"/>
      <c r="AM117" s="14"/>
      <c r="AN117" s="113"/>
      <c r="AO117" s="14"/>
      <c r="AP117" s="105"/>
      <c r="AQ117" s="109"/>
    </row>
    <row r="118" spans="3:43" x14ac:dyDescent="0.25">
      <c r="AL118" s="113"/>
      <c r="AM118" s="14"/>
      <c r="AN118" s="113"/>
      <c r="AO118" s="14"/>
      <c r="AP118" s="105"/>
      <c r="AQ118" s="109"/>
    </row>
    <row r="119" spans="3:43" x14ac:dyDescent="0.25">
      <c r="AL119" s="113"/>
      <c r="AM119" s="14"/>
      <c r="AN119" s="113"/>
      <c r="AO119" s="14"/>
      <c r="AP119" s="105"/>
      <c r="AQ119" s="109"/>
    </row>
    <row r="120" spans="3:43" x14ac:dyDescent="0.25">
      <c r="AL120" s="113"/>
      <c r="AM120" s="14"/>
      <c r="AN120" s="113"/>
      <c r="AO120" s="14"/>
      <c r="AP120" s="105"/>
      <c r="AQ120" s="109"/>
    </row>
    <row r="121" spans="3:43" x14ac:dyDescent="0.25">
      <c r="AL121" s="113"/>
      <c r="AM121" s="14"/>
      <c r="AN121" s="113"/>
      <c r="AO121" s="14"/>
      <c r="AP121" s="105"/>
      <c r="AQ121" s="109"/>
    </row>
    <row r="122" spans="3:43" x14ac:dyDescent="0.25">
      <c r="AL122" s="113"/>
      <c r="AM122" s="14"/>
      <c r="AN122" s="113"/>
      <c r="AO122" s="14"/>
      <c r="AP122" s="105"/>
      <c r="AQ122" s="109"/>
    </row>
    <row r="123" spans="3:43" x14ac:dyDescent="0.25">
      <c r="AL123" s="113"/>
      <c r="AM123" s="14"/>
      <c r="AN123" s="113"/>
      <c r="AO123" s="14"/>
      <c r="AP123" s="105"/>
      <c r="AQ123" s="109"/>
    </row>
    <row r="124" spans="3:43" x14ac:dyDescent="0.25">
      <c r="AL124" s="113"/>
      <c r="AM124" s="14"/>
      <c r="AN124" s="113"/>
      <c r="AO124" s="14"/>
      <c r="AP124" s="105"/>
      <c r="AQ124" s="109"/>
    </row>
    <row r="125" spans="3:43" x14ac:dyDescent="0.25">
      <c r="AL125" s="113"/>
      <c r="AM125" s="14"/>
      <c r="AN125" s="113"/>
      <c r="AO125" s="14"/>
      <c r="AP125" s="105"/>
      <c r="AQ125" s="109"/>
    </row>
    <row r="126" spans="3:43" x14ac:dyDescent="0.25">
      <c r="AL126" s="113"/>
      <c r="AM126" s="14"/>
      <c r="AN126" s="113"/>
      <c r="AO126" s="14"/>
      <c r="AP126" s="105"/>
      <c r="AQ126" s="109"/>
    </row>
    <row r="127" spans="3:43" x14ac:dyDescent="0.25">
      <c r="AL127" s="113"/>
      <c r="AM127" s="14"/>
      <c r="AN127" s="113"/>
      <c r="AO127" s="14"/>
      <c r="AP127" s="105"/>
      <c r="AQ127" s="109"/>
    </row>
    <row r="128" spans="3:43" x14ac:dyDescent="0.25">
      <c r="AL128" s="113"/>
      <c r="AM128" s="14"/>
      <c r="AN128" s="113"/>
      <c r="AO128" s="14"/>
      <c r="AP128" s="105"/>
      <c r="AQ128" s="109"/>
    </row>
    <row r="129" spans="38:43" x14ac:dyDescent="0.25">
      <c r="AL129" s="113"/>
      <c r="AM129" s="14"/>
      <c r="AN129" s="113"/>
      <c r="AO129" s="14"/>
      <c r="AP129" s="105"/>
      <c r="AQ129" s="109"/>
    </row>
    <row r="130" spans="38:43" x14ac:dyDescent="0.25">
      <c r="AL130" s="111"/>
      <c r="AM130" s="112"/>
      <c r="AN130" s="123"/>
      <c r="AO130" s="124"/>
      <c r="AP130" s="110"/>
      <c r="AQ130" s="112"/>
    </row>
    <row r="131" spans="38:43" x14ac:dyDescent="0.25">
      <c r="AN131" s="125"/>
      <c r="AO131" s="126"/>
    </row>
    <row r="132" spans="38:43" x14ac:dyDescent="0.25">
      <c r="AN132" s="125"/>
      <c r="AO132" s="126"/>
    </row>
    <row r="133" spans="38:43" x14ac:dyDescent="0.25">
      <c r="AN133" s="125"/>
      <c r="AO133" s="126"/>
    </row>
    <row r="134" spans="38:43" x14ac:dyDescent="0.25">
      <c r="AN134" s="125"/>
      <c r="AO134" s="126"/>
    </row>
    <row r="135" spans="38:43" x14ac:dyDescent="0.25">
      <c r="AN135" s="125"/>
      <c r="AO135" s="126"/>
    </row>
    <row r="136" spans="38:43" x14ac:dyDescent="0.25">
      <c r="AN136" s="125"/>
      <c r="AO136" s="126"/>
    </row>
    <row r="137" spans="38:43" x14ac:dyDescent="0.25">
      <c r="AN137" s="125"/>
      <c r="AO137" s="126"/>
    </row>
    <row r="138" spans="38:43" x14ac:dyDescent="0.25">
      <c r="AN138" s="125"/>
      <c r="AO138" s="126"/>
    </row>
    <row r="139" spans="38:43" x14ac:dyDescent="0.25">
      <c r="AN139" s="125"/>
      <c r="AO139" s="126"/>
    </row>
    <row r="140" spans="38:43" x14ac:dyDescent="0.25">
      <c r="AN140" s="125"/>
      <c r="AO140" s="126"/>
    </row>
    <row r="141" spans="38:43" x14ac:dyDescent="0.25">
      <c r="AN141" s="125"/>
      <c r="AO141" s="126"/>
    </row>
    <row r="142" spans="38:43" x14ac:dyDescent="0.25">
      <c r="AN142" s="125"/>
      <c r="AO142" s="126"/>
    </row>
    <row r="143" spans="38:43" x14ac:dyDescent="0.25">
      <c r="AN143" s="125"/>
      <c r="AO143" s="126"/>
    </row>
    <row r="144" spans="38:43" x14ac:dyDescent="0.25">
      <c r="AN144" s="125"/>
      <c r="AO144" s="126"/>
    </row>
    <row r="145" spans="40:41" x14ac:dyDescent="0.25">
      <c r="AN145" s="125"/>
      <c r="AO145" s="126"/>
    </row>
    <row r="146" spans="40:41" x14ac:dyDescent="0.25">
      <c r="AN146" s="125"/>
      <c r="AO146" s="126"/>
    </row>
    <row r="147" spans="40:41" x14ac:dyDescent="0.25">
      <c r="AN147" s="125"/>
      <c r="AO147" s="126"/>
    </row>
    <row r="148" spans="40:41" x14ac:dyDescent="0.25">
      <c r="AN148" s="125"/>
      <c r="AO148" s="126"/>
    </row>
    <row r="149" spans="40:41" x14ac:dyDescent="0.25">
      <c r="AN149" s="125"/>
      <c r="AO149" s="126"/>
    </row>
    <row r="150" spans="40:41" x14ac:dyDescent="0.25">
      <c r="AN150" s="125"/>
      <c r="AO150" s="126"/>
    </row>
    <row r="151" spans="40:41" x14ac:dyDescent="0.25">
      <c r="AN151" s="125"/>
      <c r="AO151" s="126"/>
    </row>
    <row r="152" spans="40:41" x14ac:dyDescent="0.25">
      <c r="AN152" s="125"/>
      <c r="AO152" s="126"/>
    </row>
    <row r="153" spans="40:41" x14ac:dyDescent="0.25">
      <c r="AN153" s="125"/>
      <c r="AO153" s="126"/>
    </row>
    <row r="154" spans="40:41" x14ac:dyDescent="0.25">
      <c r="AN154" s="125"/>
      <c r="AO154" s="126"/>
    </row>
    <row r="155" spans="40:41" x14ac:dyDescent="0.25">
      <c r="AN155" s="125"/>
      <c r="AO155" s="126"/>
    </row>
    <row r="156" spans="40:41" x14ac:dyDescent="0.25">
      <c r="AN156" s="125"/>
      <c r="AO156" s="126"/>
    </row>
    <row r="157" spans="40:41" x14ac:dyDescent="0.25">
      <c r="AN157" s="125"/>
      <c r="AO157" s="126"/>
    </row>
    <row r="158" spans="40:41" x14ac:dyDescent="0.25">
      <c r="AN158" s="125"/>
      <c r="AO158" s="126"/>
    </row>
    <row r="159" spans="40:41" x14ac:dyDescent="0.25">
      <c r="AN159" s="125"/>
      <c r="AO159" s="126"/>
    </row>
    <row r="160" spans="40:41" x14ac:dyDescent="0.25">
      <c r="AN160" s="125"/>
      <c r="AO160" s="126"/>
    </row>
    <row r="161" spans="40:41" x14ac:dyDescent="0.25">
      <c r="AN161" s="125"/>
      <c r="AO161" s="126"/>
    </row>
    <row r="162" spans="40:41" x14ac:dyDescent="0.25">
      <c r="AN162" s="125"/>
      <c r="AO162" s="126"/>
    </row>
    <row r="163" spans="40:41" x14ac:dyDescent="0.25">
      <c r="AN163" s="125"/>
      <c r="AO163" s="126"/>
    </row>
    <row r="164" spans="40:41" x14ac:dyDescent="0.25">
      <c r="AN164" s="125"/>
      <c r="AO164" s="126"/>
    </row>
    <row r="165" spans="40:41" x14ac:dyDescent="0.25">
      <c r="AN165" s="125"/>
      <c r="AO165" s="126"/>
    </row>
    <row r="166" spans="40:41" x14ac:dyDescent="0.25">
      <c r="AN166" s="125"/>
      <c r="AO166" s="126"/>
    </row>
    <row r="167" spans="40:41" x14ac:dyDescent="0.25">
      <c r="AN167" s="125"/>
      <c r="AO167" s="126"/>
    </row>
    <row r="168" spans="40:41" x14ac:dyDescent="0.25">
      <c r="AN168" s="125"/>
      <c r="AO168" s="126"/>
    </row>
    <row r="169" spans="40:41" x14ac:dyDescent="0.25">
      <c r="AN169" s="125"/>
      <c r="AO169" s="126"/>
    </row>
    <row r="170" spans="40:41" x14ac:dyDescent="0.25">
      <c r="AN170" s="125"/>
      <c r="AO170" s="126"/>
    </row>
    <row r="171" spans="40:41" x14ac:dyDescent="0.25">
      <c r="AN171" s="125"/>
      <c r="AO171" s="126"/>
    </row>
    <row r="172" spans="40:41" x14ac:dyDescent="0.25">
      <c r="AN172" s="125"/>
      <c r="AO172" s="126"/>
    </row>
    <row r="173" spans="40:41" x14ac:dyDescent="0.25">
      <c r="AN173" s="125"/>
      <c r="AO173" s="126"/>
    </row>
    <row r="174" spans="40:41" x14ac:dyDescent="0.25">
      <c r="AN174" s="125"/>
      <c r="AO174" s="126"/>
    </row>
    <row r="175" spans="40:41" x14ac:dyDescent="0.25">
      <c r="AN175" s="125"/>
      <c r="AO175" s="126"/>
    </row>
    <row r="176" spans="40:41" x14ac:dyDescent="0.25">
      <c r="AN176" s="125"/>
      <c r="AO176" s="126"/>
    </row>
    <row r="177" spans="40:41" x14ac:dyDescent="0.25">
      <c r="AN177" s="125"/>
      <c r="AO177" s="126"/>
    </row>
    <row r="178" spans="40:41" x14ac:dyDescent="0.25">
      <c r="AN178" s="125"/>
      <c r="AO178" s="126"/>
    </row>
    <row r="179" spans="40:41" x14ac:dyDescent="0.25">
      <c r="AN179" s="125"/>
      <c r="AO179" s="126"/>
    </row>
    <row r="180" spans="40:41" x14ac:dyDescent="0.25">
      <c r="AN180" s="125"/>
      <c r="AO180" s="126"/>
    </row>
    <row r="181" spans="40:41" x14ac:dyDescent="0.25">
      <c r="AN181" s="125"/>
      <c r="AO181" s="126"/>
    </row>
    <row r="182" spans="40:41" x14ac:dyDescent="0.25">
      <c r="AN182" s="125"/>
      <c r="AO182" s="126"/>
    </row>
    <row r="183" spans="40:41" x14ac:dyDescent="0.25">
      <c r="AN183" s="125"/>
      <c r="AO183" s="126"/>
    </row>
    <row r="184" spans="40:41" x14ac:dyDescent="0.25">
      <c r="AN184" s="125"/>
      <c r="AO184" s="126"/>
    </row>
    <row r="185" spans="40:41" x14ac:dyDescent="0.25">
      <c r="AN185" s="125"/>
      <c r="AO185" s="126"/>
    </row>
    <row r="186" spans="40:41" x14ac:dyDescent="0.25">
      <c r="AN186" s="125"/>
      <c r="AO186" s="126"/>
    </row>
  </sheetData>
  <mergeCells count="7">
    <mergeCell ref="AL1:AO1"/>
    <mergeCell ref="C1:G1"/>
    <mergeCell ref="H1:K1"/>
    <mergeCell ref="L1:T1"/>
    <mergeCell ref="U1:V1"/>
    <mergeCell ref="AE1:AK1"/>
    <mergeCell ref="W1:AD1"/>
  </mergeCells>
  <hyperlinks>
    <hyperlink ref="A1" location="Contents!A1" display="CONTENTS"/>
    <hyperlink ref="B4" r:id="rId1"/>
    <hyperlink ref="B5" r:id="rId2"/>
    <hyperlink ref="B8" r:id="rId3"/>
    <hyperlink ref="A2" r:id="rId4"/>
    <hyperlink ref="B9" r:id="rId5"/>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86"/>
  <sheetViews>
    <sheetView workbookViewId="0">
      <pane xSplit="2" ySplit="2" topLeftCell="AI3" activePane="bottomRight" state="frozen"/>
      <selection pane="topRight" activeCell="C1" sqref="C1"/>
      <selection pane="bottomLeft" activeCell="A3" sqref="A3"/>
      <selection pane="bottomRight"/>
    </sheetView>
  </sheetViews>
  <sheetFormatPr defaultRowHeight="15" x14ac:dyDescent="0.25"/>
  <cols>
    <col min="1" max="1" width="27.28515625" style="2" customWidth="1"/>
    <col min="2" max="2" width="23.85546875" style="2" customWidth="1"/>
    <col min="3" max="3" width="11.85546875" customWidth="1"/>
    <col min="4" max="4" width="10.28515625" customWidth="1"/>
    <col min="5" max="5" width="25" customWidth="1"/>
    <col min="9" max="9" width="12.28515625" customWidth="1"/>
    <col min="10" max="11" width="12.7109375" customWidth="1"/>
    <col min="12" max="12" width="11.5703125" customWidth="1"/>
    <col min="13" max="13" width="13.140625" customWidth="1"/>
    <col min="16" max="16" width="15.5703125" customWidth="1"/>
    <col min="17" max="17" width="11.85546875" customWidth="1"/>
    <col min="19" max="19" width="11.42578125" customWidth="1"/>
    <col min="20" max="20" width="28" style="2" customWidth="1"/>
    <col min="21" max="22" width="12.7109375" customWidth="1"/>
    <col min="23" max="23" width="11.5703125" customWidth="1"/>
    <col min="24" max="24" width="13.140625" customWidth="1"/>
    <col min="27" max="27" width="15.5703125" customWidth="1"/>
    <col min="28" max="28" width="11.85546875" customWidth="1"/>
    <col min="29" max="29" width="9.140625" style="53"/>
    <col min="30" max="30" width="10.85546875" style="126" customWidth="1"/>
    <col min="31" max="31" width="12.42578125" customWidth="1"/>
    <col min="33" max="33" width="11.42578125" customWidth="1"/>
    <col min="34" max="34" width="17" customWidth="1"/>
    <col min="35" max="35" width="11.42578125" customWidth="1"/>
    <col min="36" max="36" width="13.140625" customWidth="1"/>
    <col min="37" max="37" width="14.7109375" customWidth="1"/>
    <col min="38" max="38" width="10.140625" customWidth="1"/>
    <col min="39" max="39" width="8.85546875" style="2" customWidth="1"/>
    <col min="40" max="40" width="10.85546875" style="2" customWidth="1"/>
    <col min="41" max="41" width="10" style="2" customWidth="1"/>
    <col min="42" max="42" width="14" style="102" customWidth="1"/>
    <col min="43" max="43" width="15.7109375" style="2" customWidth="1"/>
    <col min="44" max="44" width="16" customWidth="1"/>
  </cols>
  <sheetData>
    <row r="1" spans="1:43" s="1" customFormat="1" ht="20.25" thickBot="1" x14ac:dyDescent="0.35">
      <c r="A1" s="39" t="s">
        <v>0</v>
      </c>
      <c r="B1" s="67" t="s">
        <v>101</v>
      </c>
      <c r="C1" s="664" t="s">
        <v>2</v>
      </c>
      <c r="D1" s="664"/>
      <c r="E1" s="664"/>
      <c r="F1" s="664"/>
      <c r="G1" s="665"/>
      <c r="H1" s="666" t="s">
        <v>3</v>
      </c>
      <c r="I1" s="664"/>
      <c r="J1" s="664"/>
      <c r="K1" s="665"/>
      <c r="L1" s="662" t="s">
        <v>4</v>
      </c>
      <c r="M1" s="663"/>
      <c r="N1" s="663"/>
      <c r="O1" s="663"/>
      <c r="P1" s="663"/>
      <c r="Q1" s="663"/>
      <c r="R1" s="663"/>
      <c r="S1" s="663"/>
      <c r="T1" s="680"/>
      <c r="U1" s="662" t="s">
        <v>70</v>
      </c>
      <c r="V1" s="665"/>
      <c r="W1" s="662" t="s">
        <v>68</v>
      </c>
      <c r="X1" s="663"/>
      <c r="Y1" s="663"/>
      <c r="Z1" s="663"/>
      <c r="AA1" s="663"/>
      <c r="AB1" s="663"/>
      <c r="AC1" s="663"/>
      <c r="AD1" s="680"/>
      <c r="AE1" s="663" t="s">
        <v>5</v>
      </c>
      <c r="AF1" s="663"/>
      <c r="AG1" s="663"/>
      <c r="AH1" s="663"/>
      <c r="AI1" s="663"/>
      <c r="AJ1" s="663"/>
      <c r="AK1" s="681"/>
      <c r="AL1" s="677" t="s">
        <v>71</v>
      </c>
      <c r="AM1" s="678"/>
      <c r="AN1" s="678"/>
      <c r="AO1" s="679"/>
      <c r="AP1" s="100" t="s">
        <v>103</v>
      </c>
      <c r="AQ1" s="82" t="s">
        <v>94</v>
      </c>
    </row>
    <row r="2" spans="1:43" ht="62.25" customHeight="1" thickTop="1" thickBot="1" x14ac:dyDescent="0.3">
      <c r="A2" s="271" t="s">
        <v>137</v>
      </c>
      <c r="B2" s="92"/>
      <c r="C2" s="93" t="s">
        <v>6</v>
      </c>
      <c r="D2" s="93" t="s">
        <v>7</v>
      </c>
      <c r="E2" s="94" t="s">
        <v>8</v>
      </c>
      <c r="F2" s="95" t="s">
        <v>9</v>
      </c>
      <c r="G2" s="96" t="s">
        <v>10</v>
      </c>
      <c r="H2" s="93" t="s">
        <v>11</v>
      </c>
      <c r="I2" s="93" t="s">
        <v>12</v>
      </c>
      <c r="J2" s="94" t="s">
        <v>60</v>
      </c>
      <c r="K2" s="97" t="s">
        <v>69</v>
      </c>
      <c r="L2" s="93" t="s">
        <v>13</v>
      </c>
      <c r="M2" s="93" t="s">
        <v>14</v>
      </c>
      <c r="N2" s="93" t="s">
        <v>15</v>
      </c>
      <c r="O2" s="94" t="s">
        <v>16</v>
      </c>
      <c r="P2" s="93" t="s">
        <v>17</v>
      </c>
      <c r="Q2" s="93" t="s">
        <v>18</v>
      </c>
      <c r="R2" s="93" t="s">
        <v>19</v>
      </c>
      <c r="S2" s="94" t="s">
        <v>155</v>
      </c>
      <c r="T2" s="98" t="s">
        <v>20</v>
      </c>
      <c r="U2" s="94" t="s">
        <v>60</v>
      </c>
      <c r="V2" s="97" t="s">
        <v>69</v>
      </c>
      <c r="W2" s="93" t="s">
        <v>13</v>
      </c>
      <c r="X2" s="93" t="s">
        <v>14</v>
      </c>
      <c r="Y2" s="93" t="s">
        <v>15</v>
      </c>
      <c r="Z2" s="94" t="s">
        <v>16</v>
      </c>
      <c r="AA2" s="93" t="s">
        <v>17</v>
      </c>
      <c r="AB2" s="93" t="s">
        <v>18</v>
      </c>
      <c r="AC2" s="93" t="s">
        <v>19</v>
      </c>
      <c r="AD2" s="98" t="s">
        <v>155</v>
      </c>
      <c r="AE2" s="88" t="s">
        <v>21</v>
      </c>
      <c r="AF2" s="88" t="s">
        <v>22</v>
      </c>
      <c r="AG2" s="89" t="s">
        <v>23</v>
      </c>
      <c r="AH2" s="88" t="s">
        <v>24</v>
      </c>
      <c r="AI2" s="88" t="s">
        <v>25</v>
      </c>
      <c r="AJ2" s="88" t="s">
        <v>26</v>
      </c>
      <c r="AK2" s="90" t="s">
        <v>27</v>
      </c>
      <c r="AL2" s="114" t="s">
        <v>105</v>
      </c>
      <c r="AM2" s="99" t="s">
        <v>106</v>
      </c>
      <c r="AN2" s="115" t="s">
        <v>107</v>
      </c>
      <c r="AO2" s="91" t="s">
        <v>108</v>
      </c>
      <c r="AP2" s="101" t="s">
        <v>104</v>
      </c>
      <c r="AQ2" s="91" t="s">
        <v>102</v>
      </c>
    </row>
    <row r="3" spans="1:43" ht="15.75" thickTop="1" x14ac:dyDescent="0.25">
      <c r="A3" s="2" t="str">
        <f>IF(K3=SUM(L3:S3), " ","Error")</f>
        <v xml:space="preserve"> </v>
      </c>
      <c r="B3" s="78" t="s">
        <v>28</v>
      </c>
      <c r="C3" s="3">
        <f t="shared" ref="C3:L3" si="0">SUM(C4:C5)</f>
        <v>264</v>
      </c>
      <c r="D3" s="3">
        <f t="shared" si="0"/>
        <v>0</v>
      </c>
      <c r="E3" s="3">
        <f t="shared" si="0"/>
        <v>0</v>
      </c>
      <c r="F3" s="3">
        <f t="shared" si="0"/>
        <v>0</v>
      </c>
      <c r="G3" s="4">
        <f t="shared" si="0"/>
        <v>0</v>
      </c>
      <c r="H3" s="3">
        <f t="shared" si="0"/>
        <v>5</v>
      </c>
      <c r="I3" s="3">
        <f t="shared" si="0"/>
        <v>16</v>
      </c>
      <c r="J3" s="3">
        <f t="shared" si="0"/>
        <v>8</v>
      </c>
      <c r="K3" s="4">
        <f t="shared" si="0"/>
        <v>8</v>
      </c>
      <c r="L3" s="3">
        <f t="shared" si="0"/>
        <v>0</v>
      </c>
      <c r="M3" s="3">
        <f t="shared" ref="M3:S3" si="1">SUM(M4:M5)</f>
        <v>1</v>
      </c>
      <c r="N3" s="3">
        <f t="shared" si="1"/>
        <v>0</v>
      </c>
      <c r="O3" s="3">
        <f t="shared" si="1"/>
        <v>4</v>
      </c>
      <c r="P3" s="3">
        <f t="shared" si="1"/>
        <v>0</v>
      </c>
      <c r="Q3" s="3">
        <f t="shared" si="1"/>
        <v>3</v>
      </c>
      <c r="R3" s="3">
        <f t="shared" si="1"/>
        <v>0</v>
      </c>
      <c r="S3" s="3">
        <f t="shared" si="1"/>
        <v>0</v>
      </c>
      <c r="T3" s="4"/>
      <c r="U3" s="43">
        <f>IF(I3=0,"NA",J3/I3)</f>
        <v>0.5</v>
      </c>
      <c r="V3" s="45">
        <f>IF(I3=0,"NA",K3/I3)</f>
        <v>0.5</v>
      </c>
      <c r="W3" s="43" t="str">
        <f>+IF(L3=0,"NA",L3/I3)</f>
        <v>NA</v>
      </c>
      <c r="X3" s="43">
        <f>+IF(I3=0,"NA",M3/I3)</f>
        <v>6.25E-2</v>
      </c>
      <c r="Y3" s="43">
        <f>+IF(I3=0,"NA",N3/I3)</f>
        <v>0</v>
      </c>
      <c r="Z3" s="43">
        <f>+IF(I3=0,"NA",O3/I3)</f>
        <v>0.25</v>
      </c>
      <c r="AA3" s="43">
        <f>+IF(I3=0,"NA",P3/I3)</f>
        <v>0</v>
      </c>
      <c r="AB3" s="43">
        <f>+IF(I3=0,"NA",Q3/I3)</f>
        <v>0.1875</v>
      </c>
      <c r="AC3" s="297">
        <f>+IF(I3=0,"NA",R3/I3)</f>
        <v>0</v>
      </c>
      <c r="AD3" s="45">
        <f>+IF(I3=0,"NA",S3/I3)</f>
        <v>0</v>
      </c>
      <c r="AE3" s="146"/>
      <c r="AF3" s="85">
        <f>IF(C3=0,"NA",(H3/C3)*100000)</f>
        <v>1893.939393939394</v>
      </c>
      <c r="AG3" s="167"/>
      <c r="AH3" s="85">
        <f>IF(C3=0,"NA",(I3/C3)*100000)</f>
        <v>6060.606060606061</v>
      </c>
      <c r="AI3" s="167"/>
      <c r="AJ3" s="85">
        <f>IF(C3=0,"NA",(J3/C3)*100000)</f>
        <v>3030.3030303030305</v>
      </c>
      <c r="AK3" s="166"/>
      <c r="AL3" s="119">
        <f>AM3*7</f>
        <v>0.30684931506849317</v>
      </c>
      <c r="AM3" s="120">
        <f>I3/365</f>
        <v>4.3835616438356165E-2</v>
      </c>
      <c r="AN3" s="119">
        <f>AO3*7</f>
        <v>0.15342465753424658</v>
      </c>
      <c r="AO3" s="120">
        <f>J3/365</f>
        <v>2.1917808219178082E-2</v>
      </c>
      <c r="AP3" s="447">
        <f>'Vital Stats'!Q41</f>
        <v>761.07034252473352</v>
      </c>
      <c r="AQ3" s="163"/>
    </row>
    <row r="4" spans="1:43" x14ac:dyDescent="0.25">
      <c r="B4" s="145" t="s">
        <v>29</v>
      </c>
      <c r="C4" s="7">
        <v>131</v>
      </c>
      <c r="D4" s="8" t="s">
        <v>125</v>
      </c>
      <c r="E4" s="8" t="s">
        <v>125</v>
      </c>
      <c r="F4" s="8" t="s">
        <v>125</v>
      </c>
      <c r="G4" s="9" t="s">
        <v>125</v>
      </c>
      <c r="H4" s="7">
        <v>2</v>
      </c>
      <c r="I4" s="8">
        <v>5</v>
      </c>
      <c r="J4" s="8">
        <v>2</v>
      </c>
      <c r="K4" s="9">
        <v>3</v>
      </c>
      <c r="L4" s="7">
        <v>0</v>
      </c>
      <c r="M4" s="8">
        <v>1</v>
      </c>
      <c r="N4" s="8">
        <v>0</v>
      </c>
      <c r="O4" s="8">
        <v>2</v>
      </c>
      <c r="P4" s="8">
        <v>0</v>
      </c>
      <c r="Q4" s="8">
        <v>0</v>
      </c>
      <c r="R4" s="8">
        <v>0</v>
      </c>
      <c r="S4" s="205">
        <v>0</v>
      </c>
      <c r="T4" s="9"/>
      <c r="U4" s="40">
        <f>IF(I4=0,"NA",J4/I4)</f>
        <v>0.4</v>
      </c>
      <c r="V4" s="41">
        <f>IF(I4=0,"NA",K4/I4)</f>
        <v>0.6</v>
      </c>
      <c r="W4" s="42">
        <f>IF(I4=0,"NA",L4/I4)</f>
        <v>0</v>
      </c>
      <c r="X4" s="42">
        <f>IF(I4=0,"NA",M4/I4)</f>
        <v>0.2</v>
      </c>
      <c r="Y4" s="42">
        <f>IF(I4=0,"NA",N4/I4)</f>
        <v>0</v>
      </c>
      <c r="Z4" s="42">
        <f>IF(I4=0,"NA",O4/I4)</f>
        <v>0.4</v>
      </c>
      <c r="AA4" s="42">
        <f>IF(I4=0,"NA",P4/I4)</f>
        <v>0</v>
      </c>
      <c r="AB4" s="42">
        <f>IF(I4=0,"NA",Q4/I4)</f>
        <v>0</v>
      </c>
      <c r="AC4" s="298">
        <f>IF(I4=0,"NA",R4/I4)</f>
        <v>0</v>
      </c>
      <c r="AD4" s="44">
        <f>IF(I4=0,"NA",S4/I4)</f>
        <v>0</v>
      </c>
      <c r="AE4" s="147"/>
      <c r="AF4" s="8">
        <f>IF(C4=0,"NA",(H4/C4)*100000)</f>
        <v>1526.7175572519084</v>
      </c>
      <c r="AG4" s="149"/>
      <c r="AH4" s="8">
        <f>IF(C4=0,"NA",(I4/C4)*100000)</f>
        <v>3816.7938931297713</v>
      </c>
      <c r="AI4" s="149"/>
      <c r="AJ4" s="8">
        <f>IF(C4=0,"NA",(J4/C4)*100000)</f>
        <v>1526.7175572519084</v>
      </c>
      <c r="AK4" s="151"/>
      <c r="AL4" s="116">
        <f>AM4*7</f>
        <v>0.19125683060109289</v>
      </c>
      <c r="AM4" s="117">
        <f>I4/_xlfn.DAYS("10 June 2016","10 December 2015")</f>
        <v>2.7322404371584699E-2</v>
      </c>
      <c r="AN4" s="116">
        <f>AO4*7</f>
        <v>7.650273224043716E-2</v>
      </c>
      <c r="AO4" s="117">
        <f>J4/_xlfn.DAYS("10 June 2016","10 December 2015")</f>
        <v>1.092896174863388E-2</v>
      </c>
      <c r="AP4" s="448"/>
      <c r="AQ4" s="164"/>
    </row>
    <row r="5" spans="1:43" x14ac:dyDescent="0.25">
      <c r="B5" s="145" t="s">
        <v>30</v>
      </c>
      <c r="C5" s="7">
        <v>133</v>
      </c>
      <c r="D5" s="8" t="s">
        <v>125</v>
      </c>
      <c r="E5" s="8" t="s">
        <v>125</v>
      </c>
      <c r="F5" s="8" t="s">
        <v>125</v>
      </c>
      <c r="G5" s="9" t="s">
        <v>125</v>
      </c>
      <c r="H5" s="7">
        <v>3</v>
      </c>
      <c r="I5" s="8">
        <v>11</v>
      </c>
      <c r="J5" s="8">
        <v>6</v>
      </c>
      <c r="K5" s="9">
        <v>5</v>
      </c>
      <c r="L5" s="7">
        <v>0</v>
      </c>
      <c r="M5" s="8">
        <v>0</v>
      </c>
      <c r="N5" s="8">
        <v>0</v>
      </c>
      <c r="O5" s="8">
        <v>2</v>
      </c>
      <c r="P5" s="8">
        <v>0</v>
      </c>
      <c r="Q5" s="8">
        <v>3</v>
      </c>
      <c r="R5" s="8">
        <v>0</v>
      </c>
      <c r="S5" s="205">
        <v>0</v>
      </c>
      <c r="T5" s="9"/>
      <c r="U5" s="40">
        <f>IF(I5=0,"NA",J5/I5)</f>
        <v>0.54545454545454541</v>
      </c>
      <c r="V5" s="41">
        <f>IF(I5=0,"NA",K5/I5)</f>
        <v>0.45454545454545453</v>
      </c>
      <c r="W5" s="42">
        <f>IF(I5=0,"NA",L5/I5)</f>
        <v>0</v>
      </c>
      <c r="X5" s="42">
        <f>IF(I5=0,"NA",M5/I5)</f>
        <v>0</v>
      </c>
      <c r="Y5" s="42">
        <f>IF(I5=0,"NA",N5/I5)</f>
        <v>0</v>
      </c>
      <c r="Z5" s="42">
        <f>IF(I5=0,"NA",O5/I5)</f>
        <v>0.18181818181818182</v>
      </c>
      <c r="AA5" s="42">
        <f>IF(I5=0,"NA",P5/I5)</f>
        <v>0</v>
      </c>
      <c r="AB5" s="42">
        <f>IF(I5=0,"NA",Q5/I5)</f>
        <v>0.27272727272727271</v>
      </c>
      <c r="AC5" s="298">
        <f>IF(I5=0,"NA",R5/I5)</f>
        <v>0</v>
      </c>
      <c r="AD5" s="44">
        <f>IF(I5=0,"NA",S5/I5)</f>
        <v>0</v>
      </c>
      <c r="AE5" s="147"/>
      <c r="AF5" s="8">
        <f>IF(C5=0,"NA",(H5/C5)*100000)</f>
        <v>2255.6390977443607</v>
      </c>
      <c r="AG5" s="149"/>
      <c r="AH5" s="8">
        <f>IF(C5=0,"NA",(I5/C5)*100000)</f>
        <v>8270.6766917293226</v>
      </c>
      <c r="AI5" s="149"/>
      <c r="AJ5" s="8">
        <f>IF(C5=0,"NA",(J5/C5)*100000)</f>
        <v>4511.2781954887214</v>
      </c>
      <c r="AK5" s="151"/>
      <c r="AL5" s="116">
        <f>AM5*7</f>
        <v>0.42076502732240434</v>
      </c>
      <c r="AM5" s="117">
        <f>I5/_xlfn.DAYS("10 December 2016","10 June 2016")</f>
        <v>6.0109289617486336E-2</v>
      </c>
      <c r="AN5" s="116">
        <f>AO5*7</f>
        <v>0.22950819672131148</v>
      </c>
      <c r="AO5" s="117">
        <f>J5/_xlfn.DAYS("10 December 2016","10 June 2016")</f>
        <v>3.2786885245901641E-2</v>
      </c>
      <c r="AP5" s="448"/>
      <c r="AQ5" s="164"/>
    </row>
    <row r="6" spans="1:43" x14ac:dyDescent="0.25">
      <c r="B6" s="79"/>
      <c r="C6" s="7"/>
      <c r="D6" s="8"/>
      <c r="E6" s="8"/>
      <c r="F6" s="8"/>
      <c r="G6" s="9"/>
      <c r="H6" s="7"/>
      <c r="I6" s="8"/>
      <c r="J6" s="8"/>
      <c r="K6" s="9"/>
      <c r="L6" s="7"/>
      <c r="M6" s="8"/>
      <c r="N6" s="8"/>
      <c r="O6" s="8"/>
      <c r="P6" s="8"/>
      <c r="Q6" s="8"/>
      <c r="R6" s="8"/>
      <c r="S6" s="205"/>
      <c r="T6" s="9"/>
      <c r="U6" s="40"/>
      <c r="V6" s="41"/>
      <c r="W6" s="7"/>
      <c r="X6" s="8"/>
      <c r="Y6" s="8"/>
      <c r="Z6" s="8"/>
      <c r="AA6" s="8"/>
      <c r="AB6" s="8"/>
      <c r="AC6" s="205"/>
      <c r="AD6" s="9"/>
      <c r="AE6" s="7"/>
      <c r="AF6" s="8"/>
      <c r="AG6" s="8"/>
      <c r="AH6" s="8"/>
      <c r="AI6" s="8"/>
      <c r="AJ6" s="8"/>
      <c r="AK6" s="10"/>
      <c r="AL6" s="116"/>
      <c r="AM6" s="117"/>
      <c r="AN6" s="116"/>
      <c r="AO6" s="117"/>
      <c r="AP6" s="448"/>
      <c r="AQ6" s="107"/>
    </row>
    <row r="7" spans="1:43" x14ac:dyDescent="0.25">
      <c r="A7" s="2" t="str">
        <f>IF(K7=SUM(L7:S7), " ","Error")</f>
        <v xml:space="preserve"> </v>
      </c>
      <c r="B7" s="80" t="s">
        <v>31</v>
      </c>
      <c r="C7" s="3">
        <f t="shared" ref="C7:L7" si="2">SUM(C8:C9)</f>
        <v>287</v>
      </c>
      <c r="D7" s="3">
        <f t="shared" si="2"/>
        <v>0</v>
      </c>
      <c r="E7" s="3">
        <f t="shared" si="2"/>
        <v>0</v>
      </c>
      <c r="F7" s="3">
        <f t="shared" si="2"/>
        <v>0</v>
      </c>
      <c r="G7" s="4">
        <f t="shared" si="2"/>
        <v>0</v>
      </c>
      <c r="H7" s="3">
        <f t="shared" si="2"/>
        <v>10</v>
      </c>
      <c r="I7" s="3">
        <f t="shared" si="2"/>
        <v>25</v>
      </c>
      <c r="J7" s="3">
        <f t="shared" si="2"/>
        <v>17</v>
      </c>
      <c r="K7" s="4">
        <f t="shared" si="2"/>
        <v>8</v>
      </c>
      <c r="L7" s="3">
        <f t="shared" si="2"/>
        <v>1</v>
      </c>
      <c r="M7" s="3">
        <f t="shared" ref="M7:S7" si="3">SUM(M8:M9)</f>
        <v>2</v>
      </c>
      <c r="N7" s="3">
        <f t="shared" si="3"/>
        <v>0</v>
      </c>
      <c r="O7" s="3">
        <f t="shared" si="3"/>
        <v>4</v>
      </c>
      <c r="P7" s="3">
        <f t="shared" si="3"/>
        <v>1</v>
      </c>
      <c r="Q7" s="3">
        <f t="shared" si="3"/>
        <v>0</v>
      </c>
      <c r="R7" s="3">
        <f t="shared" si="3"/>
        <v>0</v>
      </c>
      <c r="S7" s="3">
        <f t="shared" si="3"/>
        <v>0</v>
      </c>
      <c r="T7" s="11"/>
      <c r="U7" s="43">
        <f>IF(I7=0,"NA",J7/I7)</f>
        <v>0.68</v>
      </c>
      <c r="V7" s="46">
        <f>IF(I7=0,"NA",K7/I7)</f>
        <v>0.32</v>
      </c>
      <c r="W7" s="43">
        <f>+IF(L7=0,"NA",L7/I7)</f>
        <v>0.04</v>
      </c>
      <c r="X7" s="43">
        <f>+IF(I7=0,"NA",M7/I7)</f>
        <v>0.08</v>
      </c>
      <c r="Y7" s="43">
        <f>+IF(I7=0,"NA",N7/I7)</f>
        <v>0</v>
      </c>
      <c r="Z7" s="43">
        <f>+IF(I7=0,"NA",O7/I7)</f>
        <v>0.16</v>
      </c>
      <c r="AA7" s="43">
        <f>+IF(I7=0,"NA",P7/I7)</f>
        <v>0.04</v>
      </c>
      <c r="AB7" s="43">
        <f>+IF(I7=0,"NA",Q7/I7)</f>
        <v>0</v>
      </c>
      <c r="AC7" s="297">
        <f>+IF(I7=0,"NA",R7/I7)</f>
        <v>0</v>
      </c>
      <c r="AD7" s="45">
        <f>+IF(I7=0,"NA",S7/I7)</f>
        <v>0</v>
      </c>
      <c r="AE7" s="146"/>
      <c r="AF7" s="5">
        <f>IF(C7=0,"NA",(H7/C7)*100000)</f>
        <v>3484.320557491289</v>
      </c>
      <c r="AG7" s="148"/>
      <c r="AH7" s="5">
        <f>IF(C7=0,"NA",(I7/C7)*100000)</f>
        <v>8710.801393728223</v>
      </c>
      <c r="AI7" s="148"/>
      <c r="AJ7" s="5">
        <f>IF(C7=0,"NA",(J7/C7)*100000)</f>
        <v>5923.3449477351915</v>
      </c>
      <c r="AK7" s="150"/>
      <c r="AL7" s="121">
        <f>AM7*7</f>
        <v>0.47945205479452052</v>
      </c>
      <c r="AM7" s="118">
        <f>I7/_xlfn.DAYS("10 December 2017","10 December 2016")</f>
        <v>6.8493150684931503E-2</v>
      </c>
      <c r="AN7" s="122">
        <f>AO7*7</f>
        <v>0.32602739726027397</v>
      </c>
      <c r="AO7" s="118">
        <f>J7/_xlfn.DAYS("10 December 2017","10 December 2016")</f>
        <v>4.6575342465753428E-2</v>
      </c>
      <c r="AP7" s="449">
        <f>'Vital Stats'!Q41</f>
        <v>761.07034252473352</v>
      </c>
      <c r="AQ7" s="165"/>
    </row>
    <row r="8" spans="1:43" x14ac:dyDescent="0.25">
      <c r="B8" s="144" t="s">
        <v>32</v>
      </c>
      <c r="C8" s="7">
        <v>287</v>
      </c>
      <c r="D8" s="8" t="s">
        <v>125</v>
      </c>
      <c r="E8" s="8" t="s">
        <v>125</v>
      </c>
      <c r="F8" s="8" t="s">
        <v>125</v>
      </c>
      <c r="G8" s="9" t="s">
        <v>125</v>
      </c>
      <c r="H8" s="7">
        <v>6</v>
      </c>
      <c r="I8" s="8">
        <v>10</v>
      </c>
      <c r="J8" s="8">
        <v>7</v>
      </c>
      <c r="K8" s="9">
        <v>3</v>
      </c>
      <c r="L8" s="7">
        <v>0</v>
      </c>
      <c r="M8" s="8">
        <v>1</v>
      </c>
      <c r="N8" s="8">
        <v>0</v>
      </c>
      <c r="O8" s="8">
        <v>1</v>
      </c>
      <c r="P8" s="8">
        <v>1</v>
      </c>
      <c r="Q8" s="8">
        <v>0</v>
      </c>
      <c r="R8" s="8">
        <v>0</v>
      </c>
      <c r="S8" s="205">
        <v>0</v>
      </c>
      <c r="T8" s="9"/>
      <c r="U8" s="40">
        <f>IF(I8=0,"NA",J8/I8)</f>
        <v>0.7</v>
      </c>
      <c r="V8" s="41">
        <f>IF(I8=0,"NA",K8/I8)</f>
        <v>0.3</v>
      </c>
      <c r="W8" s="42">
        <f>IF(I8=0,"NA",L8/I8)</f>
        <v>0</v>
      </c>
      <c r="X8" s="42">
        <f>IF(I8=0,"NA",M8/I8)</f>
        <v>0.1</v>
      </c>
      <c r="Y8" s="42">
        <f>IF(I8=0,"NA",N8/I8)</f>
        <v>0</v>
      </c>
      <c r="Z8" s="42">
        <f>IF(I8=0,"NA",O8/I8)</f>
        <v>0.1</v>
      </c>
      <c r="AA8" s="42">
        <f>IF(I8=0,"NA",P8/I8)</f>
        <v>0.1</v>
      </c>
      <c r="AB8" s="42">
        <f>IF(I8=0,"NA",Q8/I8)</f>
        <v>0</v>
      </c>
      <c r="AC8" s="298">
        <f>IF(I8=0,"NA",R8/I8)</f>
        <v>0</v>
      </c>
      <c r="AD8" s="44">
        <f>IF(I8=0,"NA",S8/I8)</f>
        <v>0</v>
      </c>
      <c r="AE8" s="147"/>
      <c r="AF8" s="8">
        <f>IF(C8=0,"NA",(H8/C8)*100000)</f>
        <v>2090.5923344947737</v>
      </c>
      <c r="AG8" s="149"/>
      <c r="AH8" s="8">
        <f>IF(C8=0,"NA",(I8/C8)*100000)</f>
        <v>3484.320557491289</v>
      </c>
      <c r="AI8" s="149"/>
      <c r="AJ8" s="8">
        <f>IF(C8=0,"NA",(J8/C8)*100000)</f>
        <v>2439.0243902439024</v>
      </c>
      <c r="AK8" s="151"/>
      <c r="AL8" s="116">
        <f>AM8*7</f>
        <v>0.38461538461538458</v>
      </c>
      <c r="AM8" s="117">
        <f>I8/_xlfn.DAYS("10 June 2017","10 December 2016")</f>
        <v>5.4945054945054944E-2</v>
      </c>
      <c r="AN8" s="116">
        <f>AO8*7</f>
        <v>0.26923076923076927</v>
      </c>
      <c r="AO8" s="117">
        <f>J8/_xlfn.DAYS("10 June 2017","10 December 2016")</f>
        <v>3.8461538461538464E-2</v>
      </c>
      <c r="AP8" s="448"/>
      <c r="AQ8" s="164"/>
    </row>
    <row r="9" spans="1:43" x14ac:dyDescent="0.25">
      <c r="B9" s="144" t="s">
        <v>33</v>
      </c>
      <c r="C9" s="7">
        <f>SUM(D9:G9)</f>
        <v>0</v>
      </c>
      <c r="D9" s="8" t="s">
        <v>125</v>
      </c>
      <c r="E9" s="8" t="s">
        <v>125</v>
      </c>
      <c r="F9" s="8" t="s">
        <v>125</v>
      </c>
      <c r="G9" s="9" t="s">
        <v>125</v>
      </c>
      <c r="H9" s="7">
        <v>4</v>
      </c>
      <c r="I9" s="8">
        <v>15</v>
      </c>
      <c r="J9" s="8">
        <v>10</v>
      </c>
      <c r="K9" s="9">
        <v>5</v>
      </c>
      <c r="L9" s="7">
        <v>1</v>
      </c>
      <c r="M9" s="8">
        <v>1</v>
      </c>
      <c r="N9" s="8">
        <v>0</v>
      </c>
      <c r="O9" s="8">
        <v>3</v>
      </c>
      <c r="P9" s="8">
        <v>0</v>
      </c>
      <c r="Q9" s="8">
        <v>0</v>
      </c>
      <c r="R9" s="8">
        <v>0</v>
      </c>
      <c r="S9" s="205">
        <v>0</v>
      </c>
      <c r="T9" s="9"/>
      <c r="U9" s="40">
        <f>IF(I9=0,"NA",J9/I9)</f>
        <v>0.66666666666666663</v>
      </c>
      <c r="V9" s="41">
        <f>IF(I9=0,"NA",K9/I9)</f>
        <v>0.33333333333333331</v>
      </c>
      <c r="W9" s="42">
        <f>IF(I9=0,"NA",L9/I9)</f>
        <v>6.6666666666666666E-2</v>
      </c>
      <c r="X9" s="42">
        <f>IF(I9=0,"NA",M9/I9)</f>
        <v>6.6666666666666666E-2</v>
      </c>
      <c r="Y9" s="42">
        <f>IF(I9=0,"NA",N9/I9)</f>
        <v>0</v>
      </c>
      <c r="Z9" s="42">
        <f>IF(I9=0,"NA",O9/I9)</f>
        <v>0.2</v>
      </c>
      <c r="AA9" s="42">
        <f>IF(I9=0,"NA",P9/I9)</f>
        <v>0</v>
      </c>
      <c r="AB9" s="42">
        <f>IF(I9=0,"NA",Q9/I9)</f>
        <v>0</v>
      </c>
      <c r="AC9" s="298">
        <f>IF(I9=0,"NA",R9/I9)</f>
        <v>0</v>
      </c>
      <c r="AD9" s="44">
        <f>IF(I9=0,"NA",S9/I9)</f>
        <v>0</v>
      </c>
      <c r="AE9" s="147"/>
      <c r="AF9" s="8" t="str">
        <f>IF(C9=0,"NA",(H9/C9)*100000)</f>
        <v>NA</v>
      </c>
      <c r="AG9" s="149"/>
      <c r="AH9" s="8" t="str">
        <f>IF(C9=0,"NA",(I9/C9)*100000)</f>
        <v>NA</v>
      </c>
      <c r="AI9" s="149"/>
      <c r="AJ9" s="8" t="str">
        <f>IF(C9=0,"NA",(J9/C9)*100000)</f>
        <v>NA</v>
      </c>
      <c r="AK9" s="151"/>
      <c r="AL9" s="116">
        <f>AM9*7</f>
        <v>0.57377049180327866</v>
      </c>
      <c r="AM9" s="117">
        <f>I9/_xlfn.DAYS("10 December 2017","10 June 2017")</f>
        <v>8.1967213114754092E-2</v>
      </c>
      <c r="AN9" s="116">
        <f>AO9*7</f>
        <v>0.38251366120218577</v>
      </c>
      <c r="AO9" s="117">
        <f>J9/_xlfn.DAYS("10 December 2017","10 June 2017")</f>
        <v>5.4644808743169397E-2</v>
      </c>
      <c r="AP9" s="448"/>
      <c r="AQ9" s="164"/>
    </row>
    <row r="10" spans="1:43" x14ac:dyDescent="0.25">
      <c r="C10" s="7"/>
      <c r="D10" s="8"/>
      <c r="E10" s="8"/>
      <c r="F10" s="8"/>
      <c r="G10" s="9"/>
      <c r="H10" s="7"/>
      <c r="I10" s="8"/>
      <c r="J10" s="8"/>
      <c r="K10" s="9"/>
      <c r="L10" s="7"/>
      <c r="M10" s="8"/>
      <c r="N10" s="8"/>
      <c r="O10" s="8"/>
      <c r="P10" s="8"/>
      <c r="Q10" s="8"/>
      <c r="R10" s="8"/>
      <c r="S10" s="205"/>
      <c r="T10" s="9"/>
      <c r="U10" s="8"/>
      <c r="V10" s="9"/>
      <c r="W10" s="7"/>
      <c r="X10" s="8"/>
      <c r="Y10" s="8"/>
      <c r="Z10" s="8"/>
      <c r="AA10" s="8"/>
      <c r="AB10" s="8"/>
      <c r="AC10" s="205"/>
      <c r="AD10" s="9"/>
      <c r="AE10" s="7"/>
      <c r="AF10" s="8"/>
      <c r="AG10" s="8"/>
      <c r="AH10" s="8"/>
      <c r="AI10" s="8"/>
      <c r="AJ10" s="8"/>
      <c r="AK10" s="10"/>
      <c r="AL10" s="113"/>
      <c r="AM10" s="14"/>
      <c r="AN10" s="113"/>
      <c r="AO10" s="14"/>
      <c r="AP10" s="105"/>
      <c r="AQ10" s="109"/>
    </row>
    <row r="11" spans="1:43" x14ac:dyDescent="0.25">
      <c r="C11" s="7"/>
      <c r="D11" s="8"/>
      <c r="E11" s="8"/>
      <c r="F11" s="8"/>
      <c r="G11" s="9"/>
      <c r="H11" s="7"/>
      <c r="I11" s="8"/>
      <c r="J11" s="8"/>
      <c r="K11" s="9"/>
      <c r="L11" s="7"/>
      <c r="M11" s="8"/>
      <c r="N11" s="8"/>
      <c r="O11" s="8"/>
      <c r="P11" s="8"/>
      <c r="Q11" s="8"/>
      <c r="R11" s="8"/>
      <c r="S11" s="205"/>
      <c r="T11" s="9"/>
      <c r="U11" s="8"/>
      <c r="V11" s="9"/>
      <c r="W11" s="7"/>
      <c r="X11" s="8"/>
      <c r="Y11" s="8"/>
      <c r="Z11" s="8"/>
      <c r="AA11" s="8"/>
      <c r="AB11" s="8"/>
      <c r="AC11" s="205"/>
      <c r="AD11" s="9"/>
      <c r="AE11" s="7"/>
      <c r="AF11" s="8"/>
      <c r="AG11" s="8"/>
      <c r="AH11" s="8"/>
      <c r="AI11" s="8"/>
      <c r="AJ11" s="8"/>
      <c r="AK11" s="10"/>
      <c r="AL11" s="113"/>
      <c r="AM11" s="14"/>
      <c r="AN11" s="113"/>
      <c r="AO11" s="14"/>
      <c r="AP11" s="105"/>
      <c r="AQ11" s="109"/>
    </row>
    <row r="12" spans="1:43" x14ac:dyDescent="0.25">
      <c r="C12" s="7"/>
      <c r="D12" s="8"/>
      <c r="E12" s="8"/>
      <c r="F12" s="8"/>
      <c r="G12" s="9"/>
      <c r="H12" s="7"/>
      <c r="I12" s="8"/>
      <c r="J12" s="8"/>
      <c r="K12" s="9"/>
      <c r="L12" s="7"/>
      <c r="M12" s="8"/>
      <c r="N12" s="8"/>
      <c r="O12" s="8"/>
      <c r="P12" s="8"/>
      <c r="Q12" s="8"/>
      <c r="R12" s="8"/>
      <c r="S12" s="205"/>
      <c r="T12" s="9"/>
      <c r="U12" s="8"/>
      <c r="V12" s="9"/>
      <c r="W12" s="7"/>
      <c r="X12" s="8"/>
      <c r="Y12" s="8"/>
      <c r="Z12" s="8"/>
      <c r="AA12" s="8"/>
      <c r="AB12" s="8"/>
      <c r="AC12" s="205"/>
      <c r="AD12" s="9"/>
      <c r="AE12" s="7"/>
      <c r="AF12" s="8"/>
      <c r="AG12" s="8"/>
      <c r="AH12" s="8"/>
      <c r="AI12" s="8"/>
      <c r="AJ12" s="8"/>
      <c r="AK12" s="10"/>
      <c r="AL12" s="113"/>
      <c r="AM12" s="14"/>
      <c r="AN12" s="113"/>
      <c r="AO12" s="14"/>
      <c r="AP12" s="105"/>
      <c r="AQ12" s="109"/>
    </row>
    <row r="13" spans="1:43" x14ac:dyDescent="0.25">
      <c r="C13" s="7"/>
      <c r="D13" s="8"/>
      <c r="E13" s="8"/>
      <c r="F13" s="8"/>
      <c r="G13" s="9"/>
      <c r="H13" s="7"/>
      <c r="I13" s="8"/>
      <c r="J13" s="8"/>
      <c r="K13" s="9"/>
      <c r="L13" s="7"/>
      <c r="M13" s="8"/>
      <c r="N13" s="8"/>
      <c r="O13" s="8"/>
      <c r="P13" s="8"/>
      <c r="Q13" s="8"/>
      <c r="R13" s="8"/>
      <c r="S13" s="205"/>
      <c r="T13" s="9"/>
      <c r="U13" s="8"/>
      <c r="V13" s="9"/>
      <c r="W13" s="7"/>
      <c r="X13" s="8"/>
      <c r="Y13" s="8"/>
      <c r="Z13" s="8"/>
      <c r="AA13" s="8"/>
      <c r="AB13" s="8"/>
      <c r="AC13" s="205"/>
      <c r="AD13" s="9"/>
      <c r="AE13" s="7"/>
      <c r="AF13" s="8"/>
      <c r="AG13" s="8"/>
      <c r="AH13" s="8"/>
      <c r="AI13" s="8"/>
      <c r="AJ13" s="8"/>
      <c r="AK13" s="10"/>
      <c r="AL13" s="113"/>
      <c r="AM13" s="14"/>
      <c r="AN13" s="113"/>
      <c r="AO13" s="14"/>
      <c r="AP13" s="105"/>
      <c r="AQ13" s="109"/>
    </row>
    <row r="14" spans="1:43" x14ac:dyDescent="0.25">
      <c r="C14" s="7"/>
      <c r="D14" s="8"/>
      <c r="E14" s="8"/>
      <c r="F14" s="8"/>
      <c r="G14" s="9"/>
      <c r="H14" s="7"/>
      <c r="I14" s="8"/>
      <c r="J14" s="8"/>
      <c r="K14" s="9"/>
      <c r="L14" s="7"/>
      <c r="M14" s="8"/>
      <c r="N14" s="8"/>
      <c r="O14" s="8"/>
      <c r="P14" s="8"/>
      <c r="Q14" s="8"/>
      <c r="R14" s="8"/>
      <c r="S14" s="205"/>
      <c r="T14" s="9"/>
      <c r="U14" s="8"/>
      <c r="V14" s="9"/>
      <c r="W14" s="7"/>
      <c r="X14" s="8"/>
      <c r="Y14" s="8"/>
      <c r="Z14" s="8"/>
      <c r="AA14" s="8"/>
      <c r="AB14" s="8"/>
      <c r="AC14" s="205"/>
      <c r="AD14" s="9"/>
      <c r="AE14" s="7"/>
      <c r="AF14" s="8"/>
      <c r="AG14" s="8"/>
      <c r="AH14" s="8"/>
      <c r="AI14" s="8"/>
      <c r="AJ14" s="8"/>
      <c r="AK14" s="10"/>
      <c r="AL14" s="113"/>
      <c r="AM14" s="14"/>
      <c r="AN14" s="113"/>
      <c r="AO14" s="14"/>
      <c r="AP14" s="105"/>
      <c r="AQ14" s="109"/>
    </row>
    <row r="15" spans="1:43" x14ac:dyDescent="0.25">
      <c r="C15" s="7"/>
      <c r="D15" s="8"/>
      <c r="E15" s="8"/>
      <c r="F15" s="8"/>
      <c r="G15" s="9"/>
      <c r="H15" s="7"/>
      <c r="I15" s="8"/>
      <c r="J15" s="8"/>
      <c r="K15" s="9"/>
      <c r="L15" s="7"/>
      <c r="M15" s="8"/>
      <c r="N15" s="8"/>
      <c r="O15" s="8"/>
      <c r="P15" s="8"/>
      <c r="Q15" s="8"/>
      <c r="R15" s="8"/>
      <c r="S15" s="205"/>
      <c r="T15" s="9"/>
      <c r="U15" s="8"/>
      <c r="V15" s="9"/>
      <c r="W15" s="7"/>
      <c r="X15" s="8"/>
      <c r="Y15" s="8"/>
      <c r="Z15" s="8"/>
      <c r="AA15" s="8"/>
      <c r="AB15" s="8"/>
      <c r="AC15" s="205"/>
      <c r="AD15" s="9"/>
      <c r="AE15" s="7"/>
      <c r="AF15" s="8"/>
      <c r="AG15" s="8"/>
      <c r="AH15" s="8"/>
      <c r="AI15" s="8"/>
      <c r="AJ15" s="8"/>
      <c r="AK15" s="10"/>
      <c r="AL15" s="113"/>
      <c r="AM15" s="14"/>
      <c r="AN15" s="113"/>
      <c r="AO15" s="14"/>
      <c r="AP15" s="105"/>
      <c r="AQ15" s="109"/>
    </row>
    <row r="16" spans="1:43" x14ac:dyDescent="0.25">
      <c r="C16" s="7"/>
      <c r="D16" s="8"/>
      <c r="E16" s="8"/>
      <c r="F16" s="8"/>
      <c r="G16" s="9"/>
      <c r="H16" s="7"/>
      <c r="I16" s="8"/>
      <c r="J16" s="8"/>
      <c r="K16" s="9"/>
      <c r="L16" s="7"/>
      <c r="M16" s="8"/>
      <c r="N16" s="8"/>
      <c r="O16" s="8"/>
      <c r="P16" s="8"/>
      <c r="Q16" s="8"/>
      <c r="R16" s="8"/>
      <c r="S16" s="205"/>
      <c r="T16" s="9"/>
      <c r="U16" s="8"/>
      <c r="V16" s="9"/>
      <c r="W16" s="7"/>
      <c r="X16" s="8"/>
      <c r="Y16" s="8"/>
      <c r="Z16" s="8"/>
      <c r="AA16" s="8"/>
      <c r="AB16" s="8"/>
      <c r="AC16" s="205"/>
      <c r="AD16" s="9"/>
      <c r="AE16" s="7"/>
      <c r="AF16" s="8"/>
      <c r="AG16" s="8"/>
      <c r="AH16" s="8"/>
      <c r="AI16" s="8"/>
      <c r="AJ16" s="8"/>
      <c r="AK16" s="10"/>
      <c r="AL16" s="113"/>
      <c r="AM16" s="14"/>
      <c r="AN16" s="113"/>
      <c r="AO16" s="14"/>
      <c r="AP16" s="105"/>
      <c r="AQ16" s="109"/>
    </row>
    <row r="17" spans="3:43" x14ac:dyDescent="0.25">
      <c r="C17" s="7"/>
      <c r="D17" s="8"/>
      <c r="E17" s="8"/>
      <c r="F17" s="8"/>
      <c r="G17" s="9"/>
      <c r="H17" s="7"/>
      <c r="I17" s="8"/>
      <c r="J17" s="8"/>
      <c r="K17" s="9"/>
      <c r="L17" s="7"/>
      <c r="M17" s="8"/>
      <c r="N17" s="8"/>
      <c r="O17" s="8"/>
      <c r="P17" s="8"/>
      <c r="Q17" s="8"/>
      <c r="R17" s="8"/>
      <c r="S17" s="205"/>
      <c r="T17" s="9"/>
      <c r="U17" s="8"/>
      <c r="V17" s="9"/>
      <c r="W17" s="7"/>
      <c r="X17" s="8"/>
      <c r="Y17" s="8"/>
      <c r="Z17" s="8"/>
      <c r="AA17" s="8"/>
      <c r="AB17" s="8"/>
      <c r="AC17" s="205"/>
      <c r="AD17" s="9"/>
      <c r="AE17" s="7"/>
      <c r="AF17" s="8"/>
      <c r="AG17" s="8"/>
      <c r="AH17" s="8"/>
      <c r="AI17" s="8"/>
      <c r="AJ17" s="8"/>
      <c r="AK17" s="10"/>
      <c r="AL17" s="113"/>
      <c r="AM17" s="14"/>
      <c r="AN17" s="113"/>
      <c r="AO17" s="14"/>
      <c r="AP17" s="105"/>
      <c r="AQ17" s="109"/>
    </row>
    <row r="18" spans="3:43" x14ac:dyDescent="0.25">
      <c r="C18" s="7"/>
      <c r="D18" s="8"/>
      <c r="E18" s="8"/>
      <c r="F18" s="8"/>
      <c r="G18" s="9"/>
      <c r="H18" s="7"/>
      <c r="I18" s="8"/>
      <c r="J18" s="8"/>
      <c r="K18" s="9"/>
      <c r="L18" s="7"/>
      <c r="M18" s="8"/>
      <c r="N18" s="8"/>
      <c r="O18" s="8"/>
      <c r="P18" s="8"/>
      <c r="Q18" s="8"/>
      <c r="R18" s="8"/>
      <c r="S18" s="205"/>
      <c r="T18" s="9"/>
      <c r="U18" s="8"/>
      <c r="V18" s="9"/>
      <c r="W18" s="7"/>
      <c r="X18" s="8"/>
      <c r="Y18" s="8"/>
      <c r="Z18" s="8"/>
      <c r="AA18" s="8"/>
      <c r="AB18" s="8"/>
      <c r="AC18" s="205"/>
      <c r="AD18" s="9"/>
      <c r="AE18" s="7"/>
      <c r="AF18" s="8"/>
      <c r="AG18" s="8"/>
      <c r="AH18" s="8"/>
      <c r="AI18" s="8"/>
      <c r="AJ18" s="8"/>
      <c r="AK18" s="10"/>
      <c r="AL18" s="113"/>
      <c r="AM18" s="14"/>
      <c r="AN18" s="113"/>
      <c r="AO18" s="14"/>
      <c r="AP18" s="105"/>
      <c r="AQ18" s="109"/>
    </row>
    <row r="19" spans="3:43" x14ac:dyDescent="0.25">
      <c r="C19" s="7"/>
      <c r="D19" s="8"/>
      <c r="E19" s="8"/>
      <c r="F19" s="8"/>
      <c r="G19" s="9"/>
      <c r="H19" s="7"/>
      <c r="I19" s="8"/>
      <c r="J19" s="8"/>
      <c r="K19" s="9"/>
      <c r="L19" s="7"/>
      <c r="M19" s="8"/>
      <c r="N19" s="8"/>
      <c r="O19" s="8"/>
      <c r="P19" s="8"/>
      <c r="Q19" s="8"/>
      <c r="R19" s="8"/>
      <c r="S19" s="205"/>
      <c r="T19" s="9"/>
      <c r="U19" s="8"/>
      <c r="V19" s="9"/>
      <c r="W19" s="7"/>
      <c r="X19" s="8"/>
      <c r="Y19" s="8"/>
      <c r="Z19" s="8"/>
      <c r="AA19" s="8"/>
      <c r="AB19" s="8"/>
      <c r="AC19" s="205"/>
      <c r="AD19" s="9"/>
      <c r="AE19" s="7"/>
      <c r="AF19" s="8"/>
      <c r="AG19" s="8"/>
      <c r="AH19" s="8"/>
      <c r="AI19" s="8"/>
      <c r="AJ19" s="8"/>
      <c r="AK19" s="10"/>
      <c r="AL19" s="113"/>
      <c r="AM19" s="14"/>
      <c r="AN19" s="113"/>
      <c r="AO19" s="14"/>
      <c r="AP19" s="105"/>
      <c r="AQ19" s="109"/>
    </row>
    <row r="20" spans="3:43" x14ac:dyDescent="0.25">
      <c r="C20" s="7"/>
      <c r="D20" s="8"/>
      <c r="E20" s="8"/>
      <c r="F20" s="8"/>
      <c r="G20" s="9"/>
      <c r="H20" s="7"/>
      <c r="I20" s="8"/>
      <c r="J20" s="8"/>
      <c r="K20" s="9"/>
      <c r="L20" s="7"/>
      <c r="M20" s="8"/>
      <c r="N20" s="8"/>
      <c r="O20" s="8"/>
      <c r="P20" s="8"/>
      <c r="Q20" s="8"/>
      <c r="R20" s="8"/>
      <c r="S20" s="205"/>
      <c r="T20" s="9"/>
      <c r="U20" s="8"/>
      <c r="V20" s="9"/>
      <c r="W20" s="7"/>
      <c r="X20" s="8"/>
      <c r="Y20" s="8"/>
      <c r="Z20" s="8"/>
      <c r="AA20" s="8"/>
      <c r="AB20" s="8"/>
      <c r="AC20" s="205"/>
      <c r="AD20" s="9"/>
      <c r="AE20" s="7"/>
      <c r="AF20" s="8"/>
      <c r="AG20" s="8"/>
      <c r="AH20" s="8"/>
      <c r="AI20" s="8"/>
      <c r="AJ20" s="8"/>
      <c r="AK20" s="10"/>
      <c r="AL20" s="113"/>
      <c r="AM20" s="14"/>
      <c r="AN20" s="113"/>
      <c r="AO20" s="14"/>
      <c r="AP20" s="105"/>
      <c r="AQ20" s="109"/>
    </row>
    <row r="21" spans="3:43" x14ac:dyDescent="0.25">
      <c r="C21" s="7"/>
      <c r="D21" s="8"/>
      <c r="E21" s="8"/>
      <c r="F21" s="8"/>
      <c r="G21" s="9"/>
      <c r="H21" s="7"/>
      <c r="I21" s="8"/>
      <c r="J21" s="8"/>
      <c r="K21" s="9"/>
      <c r="L21" s="7"/>
      <c r="M21" s="8"/>
      <c r="N21" s="8"/>
      <c r="O21" s="8"/>
      <c r="P21" s="8"/>
      <c r="Q21" s="8"/>
      <c r="R21" s="8"/>
      <c r="S21" s="205"/>
      <c r="T21" s="9"/>
      <c r="U21" s="8"/>
      <c r="V21" s="9"/>
      <c r="W21" s="7"/>
      <c r="X21" s="8"/>
      <c r="Y21" s="8"/>
      <c r="Z21" s="8"/>
      <c r="AA21" s="8"/>
      <c r="AB21" s="8"/>
      <c r="AC21" s="205"/>
      <c r="AD21" s="9"/>
      <c r="AE21" s="7"/>
      <c r="AF21" s="8"/>
      <c r="AG21" s="8"/>
      <c r="AH21" s="8"/>
      <c r="AI21" s="8"/>
      <c r="AJ21" s="8"/>
      <c r="AK21" s="10"/>
      <c r="AL21" s="113"/>
      <c r="AM21" s="14"/>
      <c r="AN21" s="113"/>
      <c r="AO21" s="14"/>
      <c r="AP21" s="105"/>
      <c r="AQ21" s="109"/>
    </row>
    <row r="22" spans="3:43" x14ac:dyDescent="0.25">
      <c r="C22" s="7"/>
      <c r="D22" s="8"/>
      <c r="E22" s="8"/>
      <c r="F22" s="8"/>
      <c r="G22" s="9"/>
      <c r="H22" s="7"/>
      <c r="I22" s="8"/>
      <c r="J22" s="8"/>
      <c r="K22" s="9"/>
      <c r="L22" s="7"/>
      <c r="M22" s="8"/>
      <c r="N22" s="8"/>
      <c r="O22" s="8"/>
      <c r="P22" s="8"/>
      <c r="Q22" s="8"/>
      <c r="R22" s="8"/>
      <c r="S22" s="205"/>
      <c r="T22" s="9"/>
      <c r="U22" s="8"/>
      <c r="V22" s="9"/>
      <c r="W22" s="7"/>
      <c r="X22" s="8"/>
      <c r="Y22" s="8"/>
      <c r="Z22" s="8"/>
      <c r="AA22" s="8"/>
      <c r="AB22" s="8"/>
      <c r="AC22" s="205"/>
      <c r="AD22" s="9"/>
      <c r="AE22" s="7"/>
      <c r="AF22" s="8"/>
      <c r="AG22" s="8"/>
      <c r="AH22" s="8"/>
      <c r="AI22" s="8"/>
      <c r="AJ22" s="8"/>
      <c r="AK22" s="10"/>
      <c r="AL22" s="113"/>
      <c r="AM22" s="14"/>
      <c r="AN22" s="113"/>
      <c r="AO22" s="14"/>
      <c r="AP22" s="105"/>
      <c r="AQ22" s="109"/>
    </row>
    <row r="23" spans="3:43" x14ac:dyDescent="0.25">
      <c r="C23" s="7"/>
      <c r="D23" s="8"/>
      <c r="E23" s="8"/>
      <c r="F23" s="8"/>
      <c r="G23" s="9"/>
      <c r="H23" s="7"/>
      <c r="I23" s="8"/>
      <c r="J23" s="8"/>
      <c r="K23" s="9"/>
      <c r="L23" s="7"/>
      <c r="M23" s="8"/>
      <c r="N23" s="8"/>
      <c r="O23" s="8"/>
      <c r="P23" s="8"/>
      <c r="Q23" s="8"/>
      <c r="R23" s="8"/>
      <c r="S23" s="205"/>
      <c r="T23" s="9"/>
      <c r="U23" s="8"/>
      <c r="V23" s="9"/>
      <c r="W23" s="7"/>
      <c r="X23" s="8"/>
      <c r="Y23" s="8"/>
      <c r="Z23" s="8"/>
      <c r="AA23" s="8"/>
      <c r="AB23" s="8"/>
      <c r="AC23" s="205"/>
      <c r="AD23" s="9"/>
      <c r="AE23" s="7"/>
      <c r="AF23" s="8"/>
      <c r="AG23" s="8"/>
      <c r="AH23" s="8"/>
      <c r="AI23" s="8"/>
      <c r="AJ23" s="8"/>
      <c r="AK23" s="10"/>
      <c r="AL23" s="113"/>
      <c r="AM23" s="14"/>
      <c r="AN23" s="113"/>
      <c r="AO23" s="14"/>
      <c r="AP23" s="105"/>
      <c r="AQ23" s="109"/>
    </row>
    <row r="24" spans="3:43" x14ac:dyDescent="0.25">
      <c r="C24" s="7"/>
      <c r="D24" s="8"/>
      <c r="E24" s="8"/>
      <c r="F24" s="8"/>
      <c r="G24" s="9"/>
      <c r="H24" s="7"/>
      <c r="I24" s="8"/>
      <c r="J24" s="8"/>
      <c r="K24" s="9"/>
      <c r="L24" s="7"/>
      <c r="M24" s="8"/>
      <c r="N24" s="8"/>
      <c r="O24" s="8"/>
      <c r="P24" s="8"/>
      <c r="Q24" s="8"/>
      <c r="R24" s="8"/>
      <c r="S24" s="205"/>
      <c r="T24" s="9"/>
      <c r="U24" s="8"/>
      <c r="V24" s="9"/>
      <c r="W24" s="7"/>
      <c r="X24" s="8"/>
      <c r="Y24" s="8"/>
      <c r="Z24" s="8"/>
      <c r="AA24" s="8"/>
      <c r="AB24" s="8"/>
      <c r="AC24" s="205"/>
      <c r="AD24" s="9"/>
      <c r="AE24" s="7"/>
      <c r="AF24" s="8"/>
      <c r="AG24" s="8"/>
      <c r="AH24" s="8"/>
      <c r="AI24" s="8"/>
      <c r="AJ24" s="8"/>
      <c r="AK24" s="10"/>
      <c r="AL24" s="113"/>
      <c r="AM24" s="14"/>
      <c r="AN24" s="113"/>
      <c r="AO24" s="14"/>
      <c r="AP24" s="105"/>
      <c r="AQ24" s="109"/>
    </row>
    <row r="25" spans="3:43" x14ac:dyDescent="0.25">
      <c r="C25" s="7"/>
      <c r="D25" s="8"/>
      <c r="E25" s="8"/>
      <c r="F25" s="8"/>
      <c r="G25" s="9"/>
      <c r="H25" s="7"/>
      <c r="I25" s="8"/>
      <c r="J25" s="8"/>
      <c r="K25" s="9"/>
      <c r="L25" s="7"/>
      <c r="M25" s="8"/>
      <c r="N25" s="8"/>
      <c r="O25" s="8"/>
      <c r="P25" s="8"/>
      <c r="Q25" s="8"/>
      <c r="R25" s="8"/>
      <c r="S25" s="205"/>
      <c r="T25" s="9"/>
      <c r="U25" s="8"/>
      <c r="V25" s="9"/>
      <c r="W25" s="7"/>
      <c r="X25" s="8"/>
      <c r="Y25" s="8"/>
      <c r="Z25" s="8"/>
      <c r="AA25" s="8"/>
      <c r="AB25" s="8"/>
      <c r="AC25" s="205"/>
      <c r="AD25" s="9"/>
      <c r="AE25" s="7"/>
      <c r="AF25" s="8"/>
      <c r="AG25" s="8"/>
      <c r="AH25" s="8"/>
      <c r="AI25" s="8"/>
      <c r="AJ25" s="8"/>
      <c r="AK25" s="10"/>
      <c r="AL25" s="113"/>
      <c r="AM25" s="14"/>
      <c r="AN25" s="113"/>
      <c r="AO25" s="14"/>
      <c r="AP25" s="105"/>
      <c r="AQ25" s="109"/>
    </row>
    <row r="26" spans="3:43" x14ac:dyDescent="0.25">
      <c r="C26" s="7"/>
      <c r="D26" s="8"/>
      <c r="E26" s="8"/>
      <c r="F26" s="8"/>
      <c r="G26" s="9"/>
      <c r="H26" s="7"/>
      <c r="I26" s="8"/>
      <c r="J26" s="8"/>
      <c r="K26" s="9"/>
      <c r="L26" s="7"/>
      <c r="M26" s="8"/>
      <c r="N26" s="8"/>
      <c r="O26" s="8"/>
      <c r="P26" s="8"/>
      <c r="Q26" s="8"/>
      <c r="R26" s="8"/>
      <c r="S26" s="205"/>
      <c r="T26" s="9"/>
      <c r="U26" s="8"/>
      <c r="V26" s="9"/>
      <c r="W26" s="7"/>
      <c r="X26" s="8"/>
      <c r="Y26" s="8"/>
      <c r="Z26" s="8"/>
      <c r="AA26" s="8"/>
      <c r="AB26" s="8"/>
      <c r="AC26" s="205"/>
      <c r="AD26" s="9"/>
      <c r="AE26" s="7"/>
      <c r="AF26" s="8"/>
      <c r="AG26" s="8"/>
      <c r="AH26" s="8"/>
      <c r="AI26" s="8"/>
      <c r="AJ26" s="8"/>
      <c r="AK26" s="10"/>
      <c r="AL26" s="113"/>
      <c r="AM26" s="14"/>
      <c r="AN26" s="113"/>
      <c r="AO26" s="14"/>
      <c r="AP26" s="105"/>
      <c r="AQ26" s="109"/>
    </row>
    <row r="27" spans="3:43" x14ac:dyDescent="0.25">
      <c r="C27" s="7"/>
      <c r="D27" s="8"/>
      <c r="E27" s="8"/>
      <c r="F27" s="8"/>
      <c r="G27" s="9"/>
      <c r="H27" s="7"/>
      <c r="I27" s="8"/>
      <c r="J27" s="8"/>
      <c r="K27" s="9"/>
      <c r="L27" s="7"/>
      <c r="M27" s="8"/>
      <c r="N27" s="8"/>
      <c r="O27" s="8"/>
      <c r="P27" s="8"/>
      <c r="Q27" s="8"/>
      <c r="R27" s="8"/>
      <c r="S27" s="205"/>
      <c r="T27" s="9"/>
      <c r="U27" s="8"/>
      <c r="V27" s="9"/>
      <c r="W27" s="7"/>
      <c r="X27" s="8"/>
      <c r="Y27" s="8"/>
      <c r="Z27" s="8"/>
      <c r="AA27" s="8"/>
      <c r="AB27" s="8"/>
      <c r="AC27" s="205"/>
      <c r="AD27" s="9"/>
      <c r="AE27" s="7"/>
      <c r="AF27" s="8"/>
      <c r="AG27" s="8"/>
      <c r="AH27" s="8"/>
      <c r="AI27" s="8"/>
      <c r="AJ27" s="8"/>
      <c r="AK27" s="10"/>
      <c r="AL27" s="113"/>
      <c r="AM27" s="14"/>
      <c r="AN27" s="113"/>
      <c r="AO27" s="14"/>
      <c r="AP27" s="105"/>
      <c r="AQ27" s="109"/>
    </row>
    <row r="28" spans="3:43" x14ac:dyDescent="0.25">
      <c r="C28" s="7"/>
      <c r="D28" s="8"/>
      <c r="E28" s="8"/>
      <c r="F28" s="8"/>
      <c r="G28" s="9"/>
      <c r="H28" s="7"/>
      <c r="I28" s="8"/>
      <c r="J28" s="8"/>
      <c r="K28" s="9"/>
      <c r="L28" s="7"/>
      <c r="M28" s="8"/>
      <c r="N28" s="8"/>
      <c r="O28" s="8"/>
      <c r="P28" s="8"/>
      <c r="Q28" s="8"/>
      <c r="R28" s="8"/>
      <c r="S28" s="205"/>
      <c r="T28" s="9"/>
      <c r="U28" s="8"/>
      <c r="V28" s="9"/>
      <c r="W28" s="7"/>
      <c r="X28" s="8"/>
      <c r="Y28" s="8"/>
      <c r="Z28" s="8"/>
      <c r="AA28" s="8"/>
      <c r="AB28" s="8"/>
      <c r="AC28" s="205"/>
      <c r="AD28" s="9"/>
      <c r="AE28" s="7"/>
      <c r="AF28" s="8"/>
      <c r="AG28" s="8"/>
      <c r="AH28" s="8"/>
      <c r="AI28" s="8"/>
      <c r="AJ28" s="8"/>
      <c r="AK28" s="10"/>
      <c r="AL28" s="113"/>
      <c r="AM28" s="14"/>
      <c r="AN28" s="113"/>
      <c r="AO28" s="14"/>
      <c r="AP28" s="105"/>
      <c r="AQ28" s="109"/>
    </row>
    <row r="29" spans="3:43" x14ac:dyDescent="0.25">
      <c r="C29" s="7"/>
      <c r="D29" s="8"/>
      <c r="E29" s="8"/>
      <c r="F29" s="8"/>
      <c r="G29" s="9"/>
      <c r="H29" s="7"/>
      <c r="I29" s="8"/>
      <c r="J29" s="8"/>
      <c r="K29" s="9"/>
      <c r="L29" s="7"/>
      <c r="M29" s="8"/>
      <c r="N29" s="8"/>
      <c r="O29" s="8"/>
      <c r="P29" s="8"/>
      <c r="Q29" s="8"/>
      <c r="R29" s="8"/>
      <c r="S29" s="205"/>
      <c r="T29" s="9"/>
      <c r="U29" s="8"/>
      <c r="V29" s="9"/>
      <c r="W29" s="7"/>
      <c r="X29" s="8"/>
      <c r="Y29" s="8"/>
      <c r="Z29" s="8"/>
      <c r="AA29" s="8"/>
      <c r="AB29" s="8"/>
      <c r="AC29" s="205"/>
      <c r="AD29" s="9"/>
      <c r="AE29" s="7"/>
      <c r="AF29" s="8"/>
      <c r="AG29" s="8"/>
      <c r="AH29" s="8"/>
      <c r="AI29" s="8"/>
      <c r="AJ29" s="8"/>
      <c r="AK29" s="10"/>
      <c r="AL29" s="113"/>
      <c r="AM29" s="14"/>
      <c r="AN29" s="113"/>
      <c r="AO29" s="14"/>
      <c r="AP29" s="105"/>
      <c r="AQ29" s="109"/>
    </row>
    <row r="30" spans="3:43" x14ac:dyDescent="0.25">
      <c r="C30" s="7"/>
      <c r="D30" s="8"/>
      <c r="E30" s="8"/>
      <c r="F30" s="8"/>
      <c r="G30" s="9"/>
      <c r="H30" s="7"/>
      <c r="I30" s="8"/>
      <c r="J30" s="8"/>
      <c r="K30" s="9"/>
      <c r="L30" s="7"/>
      <c r="M30" s="8"/>
      <c r="N30" s="8"/>
      <c r="O30" s="8"/>
      <c r="P30" s="8"/>
      <c r="Q30" s="8"/>
      <c r="R30" s="8"/>
      <c r="S30" s="205"/>
      <c r="T30" s="9"/>
      <c r="U30" s="8"/>
      <c r="V30" s="9"/>
      <c r="W30" s="7"/>
      <c r="X30" s="8"/>
      <c r="Y30" s="8"/>
      <c r="Z30" s="8"/>
      <c r="AA30" s="8"/>
      <c r="AB30" s="8"/>
      <c r="AC30" s="205"/>
      <c r="AD30" s="9"/>
      <c r="AE30" s="7"/>
      <c r="AF30" s="8"/>
      <c r="AG30" s="8"/>
      <c r="AH30" s="8"/>
      <c r="AI30" s="8"/>
      <c r="AJ30" s="8"/>
      <c r="AK30" s="10"/>
      <c r="AL30" s="113"/>
      <c r="AM30" s="14"/>
      <c r="AN30" s="113"/>
      <c r="AO30" s="14"/>
      <c r="AP30" s="105"/>
      <c r="AQ30" s="109"/>
    </row>
    <row r="31" spans="3:43" x14ac:dyDescent="0.25">
      <c r="C31" s="7"/>
      <c r="D31" s="8"/>
      <c r="E31" s="8"/>
      <c r="F31" s="8"/>
      <c r="G31" s="9"/>
      <c r="H31" s="7"/>
      <c r="I31" s="8"/>
      <c r="J31" s="8"/>
      <c r="K31" s="9"/>
      <c r="L31" s="7"/>
      <c r="M31" s="8"/>
      <c r="N31" s="8"/>
      <c r="O31" s="8"/>
      <c r="P31" s="8"/>
      <c r="Q31" s="8"/>
      <c r="R31" s="8"/>
      <c r="S31" s="205"/>
      <c r="T31" s="9"/>
      <c r="U31" s="8"/>
      <c r="V31" s="9"/>
      <c r="W31" s="7"/>
      <c r="X31" s="8"/>
      <c r="Y31" s="8"/>
      <c r="Z31" s="8"/>
      <c r="AA31" s="8"/>
      <c r="AB31" s="8"/>
      <c r="AC31" s="205"/>
      <c r="AD31" s="9"/>
      <c r="AE31" s="7"/>
      <c r="AF31" s="8"/>
      <c r="AG31" s="8"/>
      <c r="AH31" s="8"/>
      <c r="AI31" s="8"/>
      <c r="AJ31" s="8"/>
      <c r="AK31" s="10"/>
      <c r="AL31" s="113"/>
      <c r="AM31" s="14"/>
      <c r="AN31" s="113"/>
      <c r="AO31" s="14"/>
      <c r="AP31" s="105"/>
      <c r="AQ31" s="109"/>
    </row>
    <row r="32" spans="3:43" x14ac:dyDescent="0.25">
      <c r="C32" s="7"/>
      <c r="D32" s="8"/>
      <c r="E32" s="8"/>
      <c r="F32" s="8"/>
      <c r="G32" s="9"/>
      <c r="H32" s="7"/>
      <c r="I32" s="8"/>
      <c r="J32" s="8"/>
      <c r="K32" s="9"/>
      <c r="L32" s="7"/>
      <c r="M32" s="8"/>
      <c r="N32" s="8"/>
      <c r="O32" s="8"/>
      <c r="P32" s="8"/>
      <c r="Q32" s="8"/>
      <c r="R32" s="8"/>
      <c r="S32" s="205"/>
      <c r="T32" s="9"/>
      <c r="U32" s="8"/>
      <c r="V32" s="9"/>
      <c r="W32" s="7"/>
      <c r="X32" s="8"/>
      <c r="Y32" s="8"/>
      <c r="Z32" s="8"/>
      <c r="AA32" s="8"/>
      <c r="AB32" s="8"/>
      <c r="AC32" s="205"/>
      <c r="AD32" s="9"/>
      <c r="AE32" s="7"/>
      <c r="AF32" s="8"/>
      <c r="AG32" s="8"/>
      <c r="AH32" s="8"/>
      <c r="AI32" s="8"/>
      <c r="AJ32" s="8"/>
      <c r="AK32" s="10"/>
      <c r="AL32" s="113"/>
      <c r="AM32" s="14"/>
      <c r="AN32" s="113"/>
      <c r="AO32" s="14"/>
      <c r="AP32" s="105"/>
      <c r="AQ32" s="109"/>
    </row>
    <row r="33" spans="3:43" x14ac:dyDescent="0.25">
      <c r="C33" s="7"/>
      <c r="D33" s="8"/>
      <c r="E33" s="8"/>
      <c r="F33" s="8"/>
      <c r="G33" s="9"/>
      <c r="H33" s="7"/>
      <c r="I33" s="8"/>
      <c r="J33" s="8"/>
      <c r="K33" s="9"/>
      <c r="L33" s="7"/>
      <c r="M33" s="8"/>
      <c r="N33" s="8"/>
      <c r="O33" s="8"/>
      <c r="P33" s="8"/>
      <c r="Q33" s="8"/>
      <c r="R33" s="8"/>
      <c r="S33" s="205"/>
      <c r="T33" s="9"/>
      <c r="U33" s="8"/>
      <c r="V33" s="9"/>
      <c r="W33" s="7"/>
      <c r="X33" s="8"/>
      <c r="Y33" s="8"/>
      <c r="Z33" s="8"/>
      <c r="AA33" s="8"/>
      <c r="AB33" s="8"/>
      <c r="AC33" s="205"/>
      <c r="AD33" s="9"/>
      <c r="AE33" s="7"/>
      <c r="AF33" s="8"/>
      <c r="AG33" s="8"/>
      <c r="AH33" s="8"/>
      <c r="AI33" s="8"/>
      <c r="AJ33" s="8"/>
      <c r="AK33" s="10"/>
      <c r="AL33" s="113"/>
      <c r="AM33" s="14"/>
      <c r="AN33" s="113"/>
      <c r="AO33" s="14"/>
      <c r="AP33" s="105"/>
      <c r="AQ33" s="109"/>
    </row>
    <row r="34" spans="3:43" x14ac:dyDescent="0.25">
      <c r="C34" s="7"/>
      <c r="D34" s="8"/>
      <c r="E34" s="8"/>
      <c r="F34" s="8"/>
      <c r="G34" s="9"/>
      <c r="H34" s="7"/>
      <c r="I34" s="8"/>
      <c r="J34" s="8"/>
      <c r="K34" s="9"/>
      <c r="L34" s="7"/>
      <c r="M34" s="8"/>
      <c r="N34" s="8"/>
      <c r="O34" s="8"/>
      <c r="P34" s="8"/>
      <c r="Q34" s="8"/>
      <c r="R34" s="8"/>
      <c r="S34" s="205"/>
      <c r="T34" s="9"/>
      <c r="U34" s="8"/>
      <c r="V34" s="9"/>
      <c r="W34" s="7"/>
      <c r="X34" s="8"/>
      <c r="Y34" s="8"/>
      <c r="Z34" s="8"/>
      <c r="AA34" s="8"/>
      <c r="AB34" s="8"/>
      <c r="AC34" s="205"/>
      <c r="AD34" s="9"/>
      <c r="AE34" s="7"/>
      <c r="AF34" s="8"/>
      <c r="AG34" s="8"/>
      <c r="AH34" s="8"/>
      <c r="AI34" s="8"/>
      <c r="AJ34" s="8"/>
      <c r="AK34" s="10"/>
      <c r="AL34" s="113"/>
      <c r="AM34" s="14"/>
      <c r="AN34" s="113"/>
      <c r="AO34" s="14"/>
      <c r="AP34" s="105"/>
      <c r="AQ34" s="109"/>
    </row>
    <row r="35" spans="3:43" x14ac:dyDescent="0.25">
      <c r="C35" s="7"/>
      <c r="D35" s="8"/>
      <c r="E35" s="8"/>
      <c r="F35" s="8"/>
      <c r="G35" s="9"/>
      <c r="H35" s="7"/>
      <c r="I35" s="8"/>
      <c r="J35" s="8"/>
      <c r="K35" s="9"/>
      <c r="L35" s="7"/>
      <c r="M35" s="8"/>
      <c r="N35" s="8"/>
      <c r="O35" s="8"/>
      <c r="P35" s="8"/>
      <c r="Q35" s="8"/>
      <c r="R35" s="8"/>
      <c r="S35" s="205"/>
      <c r="T35" s="9"/>
      <c r="U35" s="8"/>
      <c r="V35" s="9"/>
      <c r="W35" s="7"/>
      <c r="X35" s="8"/>
      <c r="Y35" s="8"/>
      <c r="Z35" s="8"/>
      <c r="AA35" s="8"/>
      <c r="AB35" s="8"/>
      <c r="AC35" s="205"/>
      <c r="AD35" s="9"/>
      <c r="AE35" s="7"/>
      <c r="AF35" s="8"/>
      <c r="AG35" s="8"/>
      <c r="AH35" s="8"/>
      <c r="AI35" s="8"/>
      <c r="AJ35" s="8"/>
      <c r="AK35" s="10"/>
      <c r="AL35" s="113"/>
      <c r="AM35" s="14"/>
      <c r="AN35" s="113"/>
      <c r="AO35" s="14"/>
      <c r="AP35" s="105"/>
      <c r="AQ35" s="109"/>
    </row>
    <row r="36" spans="3:43" x14ac:dyDescent="0.25">
      <c r="C36" s="7"/>
      <c r="D36" s="8"/>
      <c r="E36" s="8"/>
      <c r="F36" s="8"/>
      <c r="G36" s="9"/>
      <c r="H36" s="7"/>
      <c r="I36" s="8"/>
      <c r="J36" s="8"/>
      <c r="K36" s="9"/>
      <c r="L36" s="7"/>
      <c r="M36" s="8"/>
      <c r="N36" s="8"/>
      <c r="O36" s="8"/>
      <c r="P36" s="8"/>
      <c r="Q36" s="8"/>
      <c r="R36" s="8"/>
      <c r="S36" s="205"/>
      <c r="T36" s="9"/>
      <c r="U36" s="8"/>
      <c r="V36" s="9"/>
      <c r="W36" s="7"/>
      <c r="X36" s="8"/>
      <c r="Y36" s="8"/>
      <c r="Z36" s="8"/>
      <c r="AA36" s="8"/>
      <c r="AB36" s="8"/>
      <c r="AC36" s="205"/>
      <c r="AD36" s="9"/>
      <c r="AE36" s="7"/>
      <c r="AF36" s="8"/>
      <c r="AG36" s="8"/>
      <c r="AH36" s="8"/>
      <c r="AI36" s="8"/>
      <c r="AJ36" s="8"/>
      <c r="AK36" s="10"/>
      <c r="AL36" s="113"/>
      <c r="AM36" s="14"/>
      <c r="AN36" s="113"/>
      <c r="AO36" s="14"/>
      <c r="AP36" s="105"/>
      <c r="AQ36" s="109"/>
    </row>
    <row r="37" spans="3:43" x14ac:dyDescent="0.25">
      <c r="C37" s="7"/>
      <c r="D37" s="8"/>
      <c r="E37" s="8"/>
      <c r="F37" s="8"/>
      <c r="G37" s="9"/>
      <c r="H37" s="7"/>
      <c r="I37" s="8"/>
      <c r="J37" s="8"/>
      <c r="K37" s="9"/>
      <c r="L37" s="7"/>
      <c r="M37" s="8"/>
      <c r="N37" s="8"/>
      <c r="O37" s="8"/>
      <c r="P37" s="8"/>
      <c r="Q37" s="8"/>
      <c r="R37" s="8"/>
      <c r="S37" s="205"/>
      <c r="T37" s="9"/>
      <c r="U37" s="8"/>
      <c r="V37" s="9"/>
      <c r="W37" s="7"/>
      <c r="X37" s="8"/>
      <c r="Y37" s="8"/>
      <c r="Z37" s="8"/>
      <c r="AA37" s="8"/>
      <c r="AB37" s="8"/>
      <c r="AC37" s="205"/>
      <c r="AD37" s="9"/>
      <c r="AE37" s="7"/>
      <c r="AF37" s="8"/>
      <c r="AG37" s="8"/>
      <c r="AH37" s="8"/>
      <c r="AI37" s="8"/>
      <c r="AJ37" s="8"/>
      <c r="AK37" s="10"/>
      <c r="AL37" s="113"/>
      <c r="AM37" s="14"/>
      <c r="AN37" s="113"/>
      <c r="AO37" s="14"/>
      <c r="AP37" s="105"/>
      <c r="AQ37" s="109"/>
    </row>
    <row r="38" spans="3:43" x14ac:dyDescent="0.25">
      <c r="C38" s="7"/>
      <c r="D38" s="8"/>
      <c r="E38" s="8"/>
      <c r="F38" s="8"/>
      <c r="G38" s="9"/>
      <c r="H38" s="7"/>
      <c r="I38" s="8"/>
      <c r="J38" s="8"/>
      <c r="K38" s="9"/>
      <c r="L38" s="7"/>
      <c r="M38" s="8"/>
      <c r="N38" s="8"/>
      <c r="O38" s="8"/>
      <c r="P38" s="8"/>
      <c r="Q38" s="8"/>
      <c r="R38" s="8"/>
      <c r="S38" s="205"/>
      <c r="T38" s="9"/>
      <c r="U38" s="8"/>
      <c r="V38" s="9"/>
      <c r="W38" s="7"/>
      <c r="X38" s="8"/>
      <c r="Y38" s="8"/>
      <c r="Z38" s="8"/>
      <c r="AA38" s="8"/>
      <c r="AB38" s="8"/>
      <c r="AC38" s="205"/>
      <c r="AD38" s="9"/>
      <c r="AE38" s="7"/>
      <c r="AF38" s="8"/>
      <c r="AG38" s="8"/>
      <c r="AH38" s="8"/>
      <c r="AI38" s="8"/>
      <c r="AJ38" s="8"/>
      <c r="AK38" s="10"/>
      <c r="AL38" s="113"/>
      <c r="AM38" s="14"/>
      <c r="AN38" s="113"/>
      <c r="AO38" s="14"/>
      <c r="AP38" s="105"/>
      <c r="AQ38" s="109"/>
    </row>
    <row r="39" spans="3:43" x14ac:dyDescent="0.25">
      <c r="C39" s="7"/>
      <c r="D39" s="8"/>
      <c r="E39" s="8"/>
      <c r="F39" s="8"/>
      <c r="G39" s="9"/>
      <c r="H39" s="7"/>
      <c r="I39" s="8"/>
      <c r="J39" s="8"/>
      <c r="K39" s="9"/>
      <c r="L39" s="7"/>
      <c r="M39" s="8"/>
      <c r="N39" s="8"/>
      <c r="O39" s="8"/>
      <c r="P39" s="8"/>
      <c r="Q39" s="8"/>
      <c r="R39" s="8"/>
      <c r="S39" s="205"/>
      <c r="T39" s="9"/>
      <c r="U39" s="8"/>
      <c r="V39" s="9"/>
      <c r="W39" s="7"/>
      <c r="X39" s="8"/>
      <c r="Y39" s="8"/>
      <c r="Z39" s="8"/>
      <c r="AA39" s="8"/>
      <c r="AB39" s="8"/>
      <c r="AC39" s="205"/>
      <c r="AD39" s="9"/>
      <c r="AE39" s="7"/>
      <c r="AF39" s="8"/>
      <c r="AG39" s="8"/>
      <c r="AH39" s="8"/>
      <c r="AI39" s="8"/>
      <c r="AJ39" s="8"/>
      <c r="AK39" s="10"/>
      <c r="AL39" s="113"/>
      <c r="AM39" s="14"/>
      <c r="AN39" s="113"/>
      <c r="AO39" s="14"/>
      <c r="AP39" s="105"/>
      <c r="AQ39" s="109"/>
    </row>
    <row r="40" spans="3:43" x14ac:dyDescent="0.25">
      <c r="C40" s="7"/>
      <c r="D40" s="8"/>
      <c r="E40" s="8"/>
      <c r="F40" s="8"/>
      <c r="G40" s="9"/>
      <c r="H40" s="7"/>
      <c r="I40" s="8"/>
      <c r="J40" s="8"/>
      <c r="K40" s="9"/>
      <c r="L40" s="7"/>
      <c r="M40" s="8"/>
      <c r="N40" s="8"/>
      <c r="O40" s="8"/>
      <c r="P40" s="8"/>
      <c r="Q40" s="8"/>
      <c r="R40" s="8"/>
      <c r="S40" s="205"/>
      <c r="T40" s="9"/>
      <c r="U40" s="8"/>
      <c r="V40" s="9"/>
      <c r="W40" s="7"/>
      <c r="X40" s="8"/>
      <c r="Y40" s="8"/>
      <c r="Z40" s="8"/>
      <c r="AA40" s="8"/>
      <c r="AB40" s="8"/>
      <c r="AC40" s="205"/>
      <c r="AD40" s="9"/>
      <c r="AE40" s="7"/>
      <c r="AF40" s="8"/>
      <c r="AG40" s="8"/>
      <c r="AH40" s="8"/>
      <c r="AI40" s="8"/>
      <c r="AJ40" s="8"/>
      <c r="AK40" s="10"/>
      <c r="AL40" s="113"/>
      <c r="AM40" s="14"/>
      <c r="AN40" s="113"/>
      <c r="AO40" s="14"/>
      <c r="AP40" s="105"/>
      <c r="AQ40" s="109"/>
    </row>
    <row r="41" spans="3:43" x14ac:dyDescent="0.25">
      <c r="C41" s="7"/>
      <c r="D41" s="8"/>
      <c r="E41" s="8"/>
      <c r="F41" s="8"/>
      <c r="G41" s="9"/>
      <c r="H41" s="7"/>
      <c r="I41" s="8"/>
      <c r="J41" s="8"/>
      <c r="K41" s="9"/>
      <c r="L41" s="7"/>
      <c r="M41" s="8"/>
      <c r="N41" s="8"/>
      <c r="O41" s="8"/>
      <c r="P41" s="8"/>
      <c r="Q41" s="8"/>
      <c r="R41" s="8"/>
      <c r="S41" s="205"/>
      <c r="T41" s="9"/>
      <c r="U41" s="8"/>
      <c r="V41" s="9"/>
      <c r="W41" s="7"/>
      <c r="X41" s="8"/>
      <c r="Y41" s="8"/>
      <c r="Z41" s="8"/>
      <c r="AA41" s="8"/>
      <c r="AB41" s="8"/>
      <c r="AC41" s="205"/>
      <c r="AD41" s="9"/>
      <c r="AE41" s="7"/>
      <c r="AF41" s="8"/>
      <c r="AG41" s="8"/>
      <c r="AH41" s="8"/>
      <c r="AI41" s="8"/>
      <c r="AJ41" s="8"/>
      <c r="AK41" s="10"/>
      <c r="AL41" s="113"/>
      <c r="AM41" s="14"/>
      <c r="AN41" s="113"/>
      <c r="AO41" s="14"/>
      <c r="AP41" s="105"/>
      <c r="AQ41" s="109"/>
    </row>
    <row r="42" spans="3:43" x14ac:dyDescent="0.25">
      <c r="C42" s="7"/>
      <c r="D42" s="8"/>
      <c r="E42" s="8"/>
      <c r="F42" s="8"/>
      <c r="G42" s="9"/>
      <c r="H42" s="7"/>
      <c r="I42" s="8"/>
      <c r="J42" s="8"/>
      <c r="K42" s="9"/>
      <c r="L42" s="7"/>
      <c r="M42" s="8"/>
      <c r="N42" s="8"/>
      <c r="O42" s="8"/>
      <c r="P42" s="8"/>
      <c r="Q42" s="8"/>
      <c r="R42" s="8"/>
      <c r="S42" s="205"/>
      <c r="T42" s="9"/>
      <c r="U42" s="8"/>
      <c r="V42" s="9"/>
      <c r="W42" s="7"/>
      <c r="X42" s="8"/>
      <c r="Y42" s="8"/>
      <c r="Z42" s="8"/>
      <c r="AA42" s="8"/>
      <c r="AB42" s="8"/>
      <c r="AC42" s="205"/>
      <c r="AD42" s="9"/>
      <c r="AE42" s="7"/>
      <c r="AF42" s="8"/>
      <c r="AG42" s="8"/>
      <c r="AH42" s="8"/>
      <c r="AI42" s="8"/>
      <c r="AJ42" s="8"/>
      <c r="AK42" s="10"/>
      <c r="AL42" s="113"/>
      <c r="AM42" s="14"/>
      <c r="AN42" s="113"/>
      <c r="AO42" s="14"/>
      <c r="AP42" s="105"/>
      <c r="AQ42" s="109"/>
    </row>
    <row r="43" spans="3:43" x14ac:dyDescent="0.25">
      <c r="C43" s="7"/>
      <c r="D43" s="8"/>
      <c r="E43" s="8"/>
      <c r="F43" s="8"/>
      <c r="G43" s="9"/>
      <c r="H43" s="7"/>
      <c r="I43" s="8"/>
      <c r="J43" s="8"/>
      <c r="K43" s="9"/>
      <c r="L43" s="7"/>
      <c r="M43" s="8"/>
      <c r="N43" s="8"/>
      <c r="O43" s="8"/>
      <c r="P43" s="8"/>
      <c r="Q43" s="8"/>
      <c r="R43" s="8"/>
      <c r="S43" s="205"/>
      <c r="T43" s="9"/>
      <c r="U43" s="8"/>
      <c r="V43" s="9"/>
      <c r="W43" s="7"/>
      <c r="X43" s="8"/>
      <c r="Y43" s="8"/>
      <c r="Z43" s="8"/>
      <c r="AA43" s="8"/>
      <c r="AB43" s="8"/>
      <c r="AC43" s="205"/>
      <c r="AD43" s="9"/>
      <c r="AE43" s="7"/>
      <c r="AF43" s="8"/>
      <c r="AG43" s="8"/>
      <c r="AH43" s="8"/>
      <c r="AI43" s="8"/>
      <c r="AJ43" s="8"/>
      <c r="AK43" s="10"/>
      <c r="AL43" s="113"/>
      <c r="AM43" s="14"/>
      <c r="AN43" s="113"/>
      <c r="AO43" s="14"/>
      <c r="AP43" s="105"/>
      <c r="AQ43" s="109"/>
    </row>
    <row r="44" spans="3:43" x14ac:dyDescent="0.25">
      <c r="C44" s="7"/>
      <c r="D44" s="8"/>
      <c r="E44" s="8"/>
      <c r="F44" s="8"/>
      <c r="G44" s="9"/>
      <c r="H44" s="7"/>
      <c r="I44" s="8"/>
      <c r="J44" s="8"/>
      <c r="K44" s="9"/>
      <c r="L44" s="7"/>
      <c r="M44" s="8"/>
      <c r="N44" s="8"/>
      <c r="O44" s="8"/>
      <c r="P44" s="8"/>
      <c r="Q44" s="8"/>
      <c r="R44" s="8"/>
      <c r="S44" s="205"/>
      <c r="T44" s="9"/>
      <c r="U44" s="8"/>
      <c r="V44" s="9"/>
      <c r="W44" s="7"/>
      <c r="X44" s="8"/>
      <c r="Y44" s="8"/>
      <c r="Z44" s="8"/>
      <c r="AA44" s="8"/>
      <c r="AB44" s="8"/>
      <c r="AC44" s="205"/>
      <c r="AD44" s="9"/>
      <c r="AE44" s="7"/>
      <c r="AF44" s="8"/>
      <c r="AG44" s="8"/>
      <c r="AH44" s="8"/>
      <c r="AI44" s="8"/>
      <c r="AJ44" s="8"/>
      <c r="AK44" s="10"/>
      <c r="AL44" s="113"/>
      <c r="AM44" s="14"/>
      <c r="AN44" s="113"/>
      <c r="AO44" s="14"/>
      <c r="AP44" s="105"/>
      <c r="AQ44" s="109"/>
    </row>
    <row r="45" spans="3:43" x14ac:dyDescent="0.25">
      <c r="C45" s="7"/>
      <c r="D45" s="8"/>
      <c r="E45" s="8"/>
      <c r="F45" s="8"/>
      <c r="G45" s="9"/>
      <c r="H45" s="7"/>
      <c r="I45" s="8"/>
      <c r="J45" s="8"/>
      <c r="K45" s="9"/>
      <c r="L45" s="7"/>
      <c r="M45" s="8"/>
      <c r="N45" s="8"/>
      <c r="O45" s="8"/>
      <c r="P45" s="8"/>
      <c r="Q45" s="8"/>
      <c r="R45" s="8"/>
      <c r="S45" s="205"/>
      <c r="T45" s="9"/>
      <c r="U45" s="8"/>
      <c r="V45" s="9"/>
      <c r="W45" s="7"/>
      <c r="X45" s="8"/>
      <c r="Y45" s="8"/>
      <c r="Z45" s="8"/>
      <c r="AA45" s="8"/>
      <c r="AB45" s="8"/>
      <c r="AC45" s="205"/>
      <c r="AD45" s="9"/>
      <c r="AE45" s="7"/>
      <c r="AF45" s="8"/>
      <c r="AG45" s="8"/>
      <c r="AH45" s="8"/>
      <c r="AI45" s="8"/>
      <c r="AJ45" s="8"/>
      <c r="AK45" s="10"/>
      <c r="AL45" s="113"/>
      <c r="AM45" s="14"/>
      <c r="AN45" s="113"/>
      <c r="AO45" s="14"/>
      <c r="AP45" s="105"/>
      <c r="AQ45" s="109"/>
    </row>
    <row r="46" spans="3:43" x14ac:dyDescent="0.25">
      <c r="C46" s="7"/>
      <c r="D46" s="8"/>
      <c r="E46" s="8"/>
      <c r="F46" s="8"/>
      <c r="G46" s="9"/>
      <c r="H46" s="7"/>
      <c r="I46" s="8"/>
      <c r="J46" s="8"/>
      <c r="K46" s="9"/>
      <c r="L46" s="7"/>
      <c r="M46" s="8"/>
      <c r="N46" s="8"/>
      <c r="O46" s="8"/>
      <c r="P46" s="8"/>
      <c r="Q46" s="8"/>
      <c r="R46" s="8"/>
      <c r="S46" s="205"/>
      <c r="T46" s="9"/>
      <c r="U46" s="8"/>
      <c r="V46" s="9"/>
      <c r="W46" s="7"/>
      <c r="X46" s="8"/>
      <c r="Y46" s="8"/>
      <c r="Z46" s="8"/>
      <c r="AA46" s="8"/>
      <c r="AB46" s="8"/>
      <c r="AC46" s="205"/>
      <c r="AD46" s="9"/>
      <c r="AE46" s="7"/>
      <c r="AF46" s="8"/>
      <c r="AG46" s="8"/>
      <c r="AH46" s="8"/>
      <c r="AI46" s="8"/>
      <c r="AJ46" s="8"/>
      <c r="AK46" s="10"/>
      <c r="AL46" s="113"/>
      <c r="AM46" s="14"/>
      <c r="AN46" s="113"/>
      <c r="AO46" s="14"/>
      <c r="AP46" s="105"/>
      <c r="AQ46" s="109"/>
    </row>
    <row r="47" spans="3:43" x14ac:dyDescent="0.25">
      <c r="C47" s="7"/>
      <c r="D47" s="8"/>
      <c r="E47" s="8"/>
      <c r="F47" s="8"/>
      <c r="G47" s="9"/>
      <c r="H47" s="7"/>
      <c r="I47" s="8"/>
      <c r="J47" s="8"/>
      <c r="K47" s="9"/>
      <c r="L47" s="7"/>
      <c r="M47" s="8"/>
      <c r="N47" s="8"/>
      <c r="O47" s="8"/>
      <c r="P47" s="8"/>
      <c r="Q47" s="8"/>
      <c r="R47" s="8"/>
      <c r="S47" s="205"/>
      <c r="T47" s="9"/>
      <c r="U47" s="8"/>
      <c r="V47" s="9"/>
      <c r="W47" s="7"/>
      <c r="X47" s="8"/>
      <c r="Y47" s="8"/>
      <c r="Z47" s="8"/>
      <c r="AA47" s="8"/>
      <c r="AB47" s="8"/>
      <c r="AC47" s="205"/>
      <c r="AD47" s="9"/>
      <c r="AE47" s="7"/>
      <c r="AF47" s="8"/>
      <c r="AG47" s="8"/>
      <c r="AH47" s="8"/>
      <c r="AI47" s="8"/>
      <c r="AJ47" s="8"/>
      <c r="AK47" s="10"/>
      <c r="AL47" s="113"/>
      <c r="AM47" s="14"/>
      <c r="AN47" s="113"/>
      <c r="AO47" s="14"/>
      <c r="AP47" s="105"/>
      <c r="AQ47" s="109"/>
    </row>
    <row r="48" spans="3:43" x14ac:dyDescent="0.25">
      <c r="C48" s="7"/>
      <c r="D48" s="8"/>
      <c r="E48" s="8"/>
      <c r="F48" s="8"/>
      <c r="G48" s="9"/>
      <c r="H48" s="7"/>
      <c r="I48" s="8"/>
      <c r="J48" s="8"/>
      <c r="K48" s="9"/>
      <c r="L48" s="7"/>
      <c r="M48" s="8"/>
      <c r="N48" s="8"/>
      <c r="O48" s="8"/>
      <c r="P48" s="8"/>
      <c r="Q48" s="8"/>
      <c r="R48" s="8"/>
      <c r="S48" s="205"/>
      <c r="T48" s="9"/>
      <c r="U48" s="8"/>
      <c r="V48" s="9"/>
      <c r="W48" s="7"/>
      <c r="X48" s="8"/>
      <c r="Y48" s="8"/>
      <c r="Z48" s="8"/>
      <c r="AA48" s="8"/>
      <c r="AB48" s="8"/>
      <c r="AC48" s="205"/>
      <c r="AD48" s="9"/>
      <c r="AE48" s="7"/>
      <c r="AF48" s="8"/>
      <c r="AG48" s="8"/>
      <c r="AH48" s="8"/>
      <c r="AI48" s="8"/>
      <c r="AJ48" s="8"/>
      <c r="AK48" s="10"/>
      <c r="AL48" s="113"/>
      <c r="AM48" s="14"/>
      <c r="AN48" s="113"/>
      <c r="AO48" s="14"/>
      <c r="AP48" s="105"/>
      <c r="AQ48" s="109"/>
    </row>
    <row r="49" spans="3:43" x14ac:dyDescent="0.25">
      <c r="C49" s="7"/>
      <c r="D49" s="8"/>
      <c r="E49" s="8"/>
      <c r="F49" s="8"/>
      <c r="G49" s="8"/>
      <c r="H49" s="8"/>
      <c r="I49" s="8"/>
      <c r="J49" s="8"/>
      <c r="K49" s="9"/>
      <c r="L49" s="7"/>
      <c r="M49" s="8"/>
      <c r="N49" s="8"/>
      <c r="O49" s="8"/>
      <c r="P49" s="8"/>
      <c r="Q49" s="8"/>
      <c r="R49" s="8"/>
      <c r="S49" s="205"/>
      <c r="T49" s="9"/>
      <c r="U49" s="8"/>
      <c r="V49" s="9"/>
      <c r="W49" s="7"/>
      <c r="X49" s="8"/>
      <c r="Y49" s="8"/>
      <c r="Z49" s="8"/>
      <c r="AA49" s="8"/>
      <c r="AB49" s="8"/>
      <c r="AC49" s="205"/>
      <c r="AD49" s="9"/>
      <c r="AE49" s="7"/>
      <c r="AF49" s="8"/>
      <c r="AG49" s="8"/>
      <c r="AH49" s="8"/>
      <c r="AI49" s="8"/>
      <c r="AJ49" s="8"/>
      <c r="AK49" s="10"/>
      <c r="AL49" s="113"/>
      <c r="AM49" s="14"/>
      <c r="AN49" s="113"/>
      <c r="AO49" s="14"/>
      <c r="AP49" s="105"/>
      <c r="AQ49" s="109"/>
    </row>
    <row r="50" spans="3:43" x14ac:dyDescent="0.25">
      <c r="C50" s="7"/>
      <c r="D50" s="8"/>
      <c r="E50" s="8"/>
      <c r="F50" s="8"/>
      <c r="G50" s="8"/>
      <c r="H50" s="8"/>
      <c r="I50" s="8"/>
      <c r="J50" s="8"/>
      <c r="K50" s="9"/>
      <c r="L50" s="7"/>
      <c r="M50" s="8"/>
      <c r="N50" s="8"/>
      <c r="O50" s="8"/>
      <c r="P50" s="8"/>
      <c r="Q50" s="8"/>
      <c r="R50" s="8"/>
      <c r="S50" s="205"/>
      <c r="T50" s="9"/>
      <c r="U50" s="8"/>
      <c r="V50" s="9"/>
      <c r="W50" s="7"/>
      <c r="X50" s="8"/>
      <c r="Y50" s="8"/>
      <c r="Z50" s="8"/>
      <c r="AA50" s="8"/>
      <c r="AB50" s="8"/>
      <c r="AC50" s="205"/>
      <c r="AD50" s="9"/>
      <c r="AE50" s="7"/>
      <c r="AF50" s="8"/>
      <c r="AG50" s="8"/>
      <c r="AH50" s="8"/>
      <c r="AI50" s="8"/>
      <c r="AJ50" s="8"/>
      <c r="AK50" s="10"/>
      <c r="AL50" s="113"/>
      <c r="AM50" s="14"/>
      <c r="AN50" s="113"/>
      <c r="AO50" s="14"/>
      <c r="AP50" s="105"/>
      <c r="AQ50" s="109"/>
    </row>
    <row r="51" spans="3:43" x14ac:dyDescent="0.25">
      <c r="C51" s="7"/>
      <c r="D51" s="8"/>
      <c r="E51" s="8"/>
      <c r="F51" s="8"/>
      <c r="G51" s="8"/>
      <c r="H51" s="8"/>
      <c r="I51" s="8"/>
      <c r="J51" s="8"/>
      <c r="K51" s="9"/>
      <c r="L51" s="7"/>
      <c r="M51" s="8"/>
      <c r="N51" s="8"/>
      <c r="O51" s="8"/>
      <c r="P51" s="8"/>
      <c r="Q51" s="8"/>
      <c r="R51" s="8"/>
      <c r="S51" s="205"/>
      <c r="T51" s="9"/>
      <c r="U51" s="8"/>
      <c r="V51" s="9"/>
      <c r="W51" s="7"/>
      <c r="X51" s="8"/>
      <c r="Y51" s="8"/>
      <c r="Z51" s="8"/>
      <c r="AA51" s="8"/>
      <c r="AB51" s="8"/>
      <c r="AC51" s="205"/>
      <c r="AD51" s="9"/>
      <c r="AE51" s="7"/>
      <c r="AF51" s="8"/>
      <c r="AG51" s="8"/>
      <c r="AH51" s="8"/>
      <c r="AI51" s="8"/>
      <c r="AJ51" s="8"/>
      <c r="AK51" s="10"/>
      <c r="AL51" s="113"/>
      <c r="AM51" s="14"/>
      <c r="AN51" s="113"/>
      <c r="AO51" s="14"/>
      <c r="AP51" s="105"/>
      <c r="AQ51" s="109"/>
    </row>
    <row r="52" spans="3:43" x14ac:dyDescent="0.25">
      <c r="C52" s="7"/>
      <c r="D52" s="8"/>
      <c r="E52" s="8"/>
      <c r="F52" s="8"/>
      <c r="G52" s="8"/>
      <c r="H52" s="8"/>
      <c r="I52" s="8"/>
      <c r="J52" s="8"/>
      <c r="K52" s="9"/>
      <c r="L52" s="7"/>
      <c r="M52" s="8"/>
      <c r="N52" s="8"/>
      <c r="O52" s="8"/>
      <c r="P52" s="8"/>
      <c r="Q52" s="8"/>
      <c r="R52" s="8"/>
      <c r="S52" s="205"/>
      <c r="T52" s="9"/>
      <c r="U52" s="8"/>
      <c r="V52" s="9"/>
      <c r="W52" s="7"/>
      <c r="X52" s="8"/>
      <c r="Y52" s="8"/>
      <c r="Z52" s="8"/>
      <c r="AA52" s="8"/>
      <c r="AB52" s="8"/>
      <c r="AC52" s="205"/>
      <c r="AD52" s="9"/>
      <c r="AE52" s="7"/>
      <c r="AF52" s="8"/>
      <c r="AG52" s="8"/>
      <c r="AH52" s="8"/>
      <c r="AI52" s="8"/>
      <c r="AJ52" s="8"/>
      <c r="AK52" s="10"/>
      <c r="AL52" s="113"/>
      <c r="AM52" s="14"/>
      <c r="AN52" s="113"/>
      <c r="AO52" s="14"/>
      <c r="AP52" s="105"/>
      <c r="AQ52" s="109"/>
    </row>
    <row r="53" spans="3:43" x14ac:dyDescent="0.25">
      <c r="C53" s="7"/>
      <c r="D53" s="8"/>
      <c r="E53" s="8"/>
      <c r="F53" s="8"/>
      <c r="G53" s="8"/>
      <c r="H53" s="8"/>
      <c r="I53" s="8"/>
      <c r="J53" s="8"/>
      <c r="K53" s="9"/>
      <c r="L53" s="7"/>
      <c r="M53" s="8"/>
      <c r="N53" s="8"/>
      <c r="O53" s="8"/>
      <c r="P53" s="8"/>
      <c r="Q53" s="8"/>
      <c r="R53" s="8"/>
      <c r="S53" s="205"/>
      <c r="T53" s="9"/>
      <c r="U53" s="8"/>
      <c r="V53" s="9"/>
      <c r="W53" s="7"/>
      <c r="X53" s="8"/>
      <c r="Y53" s="8"/>
      <c r="Z53" s="8"/>
      <c r="AA53" s="8"/>
      <c r="AB53" s="8"/>
      <c r="AC53" s="205"/>
      <c r="AD53" s="9"/>
      <c r="AE53" s="7"/>
      <c r="AF53" s="8"/>
      <c r="AG53" s="8"/>
      <c r="AH53" s="8"/>
      <c r="AI53" s="8"/>
      <c r="AJ53" s="8"/>
      <c r="AK53" s="10"/>
      <c r="AL53" s="113"/>
      <c r="AM53" s="14"/>
      <c r="AN53" s="113"/>
      <c r="AO53" s="14"/>
      <c r="AP53" s="105"/>
      <c r="AQ53" s="109"/>
    </row>
    <row r="54" spans="3:43" x14ac:dyDescent="0.25">
      <c r="C54" s="7"/>
      <c r="D54" s="8"/>
      <c r="E54" s="8"/>
      <c r="F54" s="8"/>
      <c r="G54" s="8"/>
      <c r="H54" s="8"/>
      <c r="I54" s="8"/>
      <c r="J54" s="8"/>
      <c r="K54" s="9"/>
      <c r="L54" s="7"/>
      <c r="M54" s="8"/>
      <c r="N54" s="8"/>
      <c r="O54" s="8"/>
      <c r="P54" s="8"/>
      <c r="Q54" s="8"/>
      <c r="R54" s="8"/>
      <c r="S54" s="205"/>
      <c r="T54" s="9"/>
      <c r="U54" s="8"/>
      <c r="V54" s="9"/>
      <c r="W54" s="7"/>
      <c r="X54" s="8"/>
      <c r="Y54" s="8"/>
      <c r="Z54" s="8"/>
      <c r="AA54" s="8"/>
      <c r="AB54" s="8"/>
      <c r="AC54" s="205"/>
      <c r="AD54" s="9"/>
      <c r="AE54" s="7"/>
      <c r="AF54" s="8"/>
      <c r="AG54" s="8"/>
      <c r="AH54" s="8"/>
      <c r="AI54" s="8"/>
      <c r="AJ54" s="8"/>
      <c r="AK54" s="10"/>
      <c r="AL54" s="113"/>
      <c r="AM54" s="14"/>
      <c r="AN54" s="113"/>
      <c r="AO54" s="14"/>
      <c r="AP54" s="105"/>
      <c r="AQ54" s="109"/>
    </row>
    <row r="55" spans="3:43" x14ac:dyDescent="0.25">
      <c r="C55" s="7"/>
      <c r="D55" s="8"/>
      <c r="E55" s="8"/>
      <c r="F55" s="8"/>
      <c r="G55" s="8"/>
      <c r="H55" s="8"/>
      <c r="I55" s="8"/>
      <c r="J55" s="8"/>
      <c r="K55" s="8"/>
      <c r="L55" s="8"/>
      <c r="M55" s="8"/>
      <c r="N55" s="8"/>
      <c r="O55" s="8"/>
      <c r="P55" s="8"/>
      <c r="Q55" s="8"/>
      <c r="R55" s="8"/>
      <c r="S55" s="205"/>
      <c r="T55" s="9"/>
      <c r="U55" s="8"/>
      <c r="V55" s="8"/>
      <c r="W55" s="8"/>
      <c r="X55" s="8"/>
      <c r="Y55" s="8"/>
      <c r="Z55" s="8"/>
      <c r="AA55" s="8"/>
      <c r="AB55" s="8"/>
      <c r="AC55" s="205"/>
      <c r="AD55" s="9"/>
      <c r="AE55" s="7"/>
      <c r="AF55" s="8"/>
      <c r="AG55" s="8"/>
      <c r="AH55" s="8"/>
      <c r="AI55" s="8"/>
      <c r="AJ55" s="8"/>
      <c r="AK55" s="10"/>
      <c r="AL55" s="113"/>
      <c r="AM55" s="14"/>
      <c r="AN55" s="113"/>
      <c r="AO55" s="14"/>
      <c r="AP55" s="105"/>
      <c r="AQ55" s="109"/>
    </row>
    <row r="56" spans="3:43" x14ac:dyDescent="0.25">
      <c r="C56" s="7"/>
      <c r="D56" s="8"/>
      <c r="E56" s="8"/>
      <c r="F56" s="8"/>
      <c r="G56" s="8"/>
      <c r="H56" s="8"/>
      <c r="I56" s="8"/>
      <c r="J56" s="8"/>
      <c r="K56" s="8"/>
      <c r="L56" s="8"/>
      <c r="M56" s="8"/>
      <c r="N56" s="8"/>
      <c r="O56" s="8"/>
      <c r="P56" s="8"/>
      <c r="Q56" s="8"/>
      <c r="R56" s="8"/>
      <c r="S56" s="205"/>
      <c r="T56" s="9"/>
      <c r="U56" s="8"/>
      <c r="V56" s="8"/>
      <c r="W56" s="8"/>
      <c r="X56" s="8"/>
      <c r="Y56" s="8"/>
      <c r="Z56" s="8"/>
      <c r="AA56" s="8"/>
      <c r="AB56" s="8"/>
      <c r="AC56" s="205"/>
      <c r="AD56" s="9"/>
      <c r="AE56" s="7"/>
      <c r="AF56" s="8"/>
      <c r="AG56" s="8"/>
      <c r="AH56" s="8"/>
      <c r="AI56" s="8"/>
      <c r="AJ56" s="8"/>
      <c r="AK56" s="10"/>
      <c r="AL56" s="113"/>
      <c r="AM56" s="14"/>
      <c r="AN56" s="113"/>
      <c r="AO56" s="14"/>
      <c r="AP56" s="105"/>
      <c r="AQ56" s="109"/>
    </row>
    <row r="57" spans="3:43" x14ac:dyDescent="0.25">
      <c r="C57" s="7"/>
      <c r="D57" s="8"/>
      <c r="E57" s="8"/>
      <c r="F57" s="8"/>
      <c r="G57" s="8"/>
      <c r="H57" s="8"/>
      <c r="I57" s="8"/>
      <c r="J57" s="8"/>
      <c r="K57" s="8"/>
      <c r="L57" s="8"/>
      <c r="M57" s="8"/>
      <c r="N57" s="8"/>
      <c r="O57" s="8"/>
      <c r="P57" s="8"/>
      <c r="Q57" s="8"/>
      <c r="R57" s="8"/>
      <c r="S57" s="205"/>
      <c r="T57" s="9"/>
      <c r="U57" s="8"/>
      <c r="V57" s="8"/>
      <c r="W57" s="8"/>
      <c r="X57" s="8"/>
      <c r="Y57" s="8"/>
      <c r="Z57" s="8"/>
      <c r="AA57" s="8"/>
      <c r="AB57" s="8"/>
      <c r="AC57" s="205"/>
      <c r="AD57" s="9"/>
      <c r="AE57" s="7"/>
      <c r="AF57" s="8"/>
      <c r="AG57" s="8"/>
      <c r="AH57" s="8"/>
      <c r="AI57" s="8"/>
      <c r="AJ57" s="8"/>
      <c r="AK57" s="10"/>
      <c r="AL57" s="113"/>
      <c r="AM57" s="14"/>
      <c r="AN57" s="113"/>
      <c r="AO57" s="14"/>
      <c r="AP57" s="105"/>
      <c r="AQ57" s="109"/>
    </row>
    <row r="58" spans="3:43" x14ac:dyDescent="0.25">
      <c r="C58" s="7"/>
      <c r="D58" s="8"/>
      <c r="E58" s="8"/>
      <c r="F58" s="8"/>
      <c r="G58" s="8"/>
      <c r="H58" s="8"/>
      <c r="I58" s="8"/>
      <c r="J58" s="8"/>
      <c r="K58" s="8"/>
      <c r="L58" s="8"/>
      <c r="M58" s="8"/>
      <c r="N58" s="8"/>
      <c r="O58" s="8"/>
      <c r="P58" s="8"/>
      <c r="Q58" s="8"/>
      <c r="R58" s="8"/>
      <c r="S58" s="205"/>
      <c r="T58" s="9"/>
      <c r="U58" s="8"/>
      <c r="V58" s="8"/>
      <c r="W58" s="8"/>
      <c r="X58" s="8"/>
      <c r="Y58" s="8"/>
      <c r="Z58" s="8"/>
      <c r="AA58" s="8"/>
      <c r="AB58" s="8"/>
      <c r="AC58" s="205"/>
      <c r="AD58" s="9"/>
      <c r="AE58" s="7"/>
      <c r="AF58" s="8"/>
      <c r="AG58" s="8"/>
      <c r="AH58" s="8"/>
      <c r="AI58" s="8"/>
      <c r="AJ58" s="8"/>
      <c r="AK58" s="10"/>
      <c r="AL58" s="113"/>
      <c r="AM58" s="14"/>
      <c r="AN58" s="113"/>
      <c r="AO58" s="14"/>
      <c r="AP58" s="105"/>
      <c r="AQ58" s="109"/>
    </row>
    <row r="59" spans="3:43" x14ac:dyDescent="0.25">
      <c r="C59" s="7"/>
      <c r="D59" s="8"/>
      <c r="E59" s="8"/>
      <c r="F59" s="8"/>
      <c r="G59" s="8"/>
      <c r="H59" s="8"/>
      <c r="I59" s="8"/>
      <c r="J59" s="8"/>
      <c r="K59" s="8"/>
      <c r="L59" s="8"/>
      <c r="M59" s="8"/>
      <c r="N59" s="8"/>
      <c r="O59" s="8"/>
      <c r="P59" s="8"/>
      <c r="Q59" s="8"/>
      <c r="R59" s="8"/>
      <c r="S59" s="205"/>
      <c r="T59" s="9"/>
      <c r="U59" s="8"/>
      <c r="V59" s="8"/>
      <c r="W59" s="8"/>
      <c r="X59" s="8"/>
      <c r="Y59" s="8"/>
      <c r="Z59" s="8"/>
      <c r="AA59" s="8"/>
      <c r="AB59" s="8"/>
      <c r="AC59" s="205"/>
      <c r="AD59" s="9"/>
      <c r="AE59" s="7"/>
      <c r="AF59" s="8"/>
      <c r="AG59" s="8"/>
      <c r="AH59" s="8"/>
      <c r="AI59" s="8"/>
      <c r="AJ59" s="8"/>
      <c r="AK59" s="10"/>
      <c r="AL59" s="113"/>
      <c r="AM59" s="14"/>
      <c r="AN59" s="113"/>
      <c r="AO59" s="14"/>
      <c r="AP59" s="105"/>
      <c r="AQ59" s="109"/>
    </row>
    <row r="60" spans="3:43" x14ac:dyDescent="0.25">
      <c r="C60" s="7"/>
      <c r="D60" s="8"/>
      <c r="E60" s="8"/>
      <c r="F60" s="8"/>
      <c r="G60" s="8"/>
      <c r="H60" s="8"/>
      <c r="I60" s="8"/>
      <c r="J60" s="8"/>
      <c r="K60" s="8"/>
      <c r="L60" s="8"/>
      <c r="M60" s="8"/>
      <c r="N60" s="8"/>
      <c r="O60" s="8"/>
      <c r="P60" s="8"/>
      <c r="Q60" s="8"/>
      <c r="R60" s="8"/>
      <c r="S60" s="205"/>
      <c r="T60" s="9"/>
      <c r="U60" s="8"/>
      <c r="V60" s="8"/>
      <c r="W60" s="8"/>
      <c r="X60" s="8"/>
      <c r="Y60" s="8"/>
      <c r="Z60" s="8"/>
      <c r="AA60" s="8"/>
      <c r="AB60" s="8"/>
      <c r="AC60" s="205"/>
      <c r="AD60" s="9"/>
      <c r="AE60" s="7"/>
      <c r="AF60" s="8"/>
      <c r="AG60" s="8"/>
      <c r="AH60" s="8"/>
      <c r="AI60" s="8"/>
      <c r="AJ60" s="8"/>
      <c r="AK60" s="10"/>
      <c r="AL60" s="113"/>
      <c r="AM60" s="14"/>
      <c r="AN60" s="113"/>
      <c r="AO60" s="14"/>
      <c r="AP60" s="105"/>
      <c r="AQ60" s="109"/>
    </row>
    <row r="61" spans="3:43" x14ac:dyDescent="0.25">
      <c r="C61" s="7"/>
      <c r="D61" s="8"/>
      <c r="E61" s="8"/>
      <c r="F61" s="8"/>
      <c r="G61" s="8"/>
      <c r="H61" s="8"/>
      <c r="I61" s="8"/>
      <c r="J61" s="8"/>
      <c r="K61" s="8"/>
      <c r="L61" s="8"/>
      <c r="M61" s="8"/>
      <c r="N61" s="8"/>
      <c r="O61" s="8"/>
      <c r="P61" s="8"/>
      <c r="Q61" s="8"/>
      <c r="R61" s="8"/>
      <c r="S61" s="205"/>
      <c r="T61" s="9"/>
      <c r="U61" s="8"/>
      <c r="V61" s="8"/>
      <c r="W61" s="8"/>
      <c r="X61" s="8"/>
      <c r="Y61" s="8"/>
      <c r="Z61" s="8"/>
      <c r="AA61" s="8"/>
      <c r="AB61" s="8"/>
      <c r="AC61" s="205"/>
      <c r="AD61" s="9"/>
      <c r="AE61" s="7"/>
      <c r="AF61" s="8"/>
      <c r="AG61" s="8"/>
      <c r="AH61" s="8"/>
      <c r="AI61" s="8"/>
      <c r="AJ61" s="8"/>
      <c r="AK61" s="10"/>
      <c r="AL61" s="113"/>
      <c r="AM61" s="14"/>
      <c r="AN61" s="113"/>
      <c r="AO61" s="14"/>
      <c r="AP61" s="105"/>
      <c r="AQ61" s="109"/>
    </row>
    <row r="62" spans="3:43" x14ac:dyDescent="0.25">
      <c r="C62" s="7"/>
      <c r="D62" s="8"/>
      <c r="E62" s="8"/>
      <c r="F62" s="8"/>
      <c r="G62" s="8"/>
      <c r="H62" s="8"/>
      <c r="I62" s="8"/>
      <c r="J62" s="8"/>
      <c r="K62" s="8"/>
      <c r="L62" s="8"/>
      <c r="M62" s="8"/>
      <c r="N62" s="8"/>
      <c r="O62" s="8"/>
      <c r="P62" s="8"/>
      <c r="Q62" s="8"/>
      <c r="R62" s="8"/>
      <c r="S62" s="205"/>
      <c r="T62" s="9"/>
      <c r="U62" s="8"/>
      <c r="V62" s="8"/>
      <c r="W62" s="8"/>
      <c r="X62" s="8"/>
      <c r="Y62" s="8"/>
      <c r="Z62" s="8"/>
      <c r="AA62" s="8"/>
      <c r="AB62" s="8"/>
      <c r="AC62" s="205"/>
      <c r="AD62" s="9"/>
      <c r="AE62" s="7"/>
      <c r="AF62" s="8"/>
      <c r="AG62" s="8"/>
      <c r="AH62" s="8"/>
      <c r="AI62" s="8"/>
      <c r="AJ62" s="8"/>
      <c r="AK62" s="10"/>
      <c r="AL62" s="113"/>
      <c r="AM62" s="14"/>
      <c r="AN62" s="113"/>
      <c r="AO62" s="14"/>
      <c r="AP62" s="105"/>
      <c r="AQ62" s="109"/>
    </row>
    <row r="63" spans="3:43" x14ac:dyDescent="0.25">
      <c r="C63" s="7"/>
      <c r="D63" s="8"/>
      <c r="E63" s="8"/>
      <c r="F63" s="8"/>
      <c r="G63" s="8"/>
      <c r="H63" s="8"/>
      <c r="I63" s="8"/>
      <c r="J63" s="8"/>
      <c r="K63" s="8"/>
      <c r="L63" s="8"/>
      <c r="M63" s="8"/>
      <c r="N63" s="8"/>
      <c r="O63" s="8"/>
      <c r="P63" s="8"/>
      <c r="Q63" s="8"/>
      <c r="R63" s="8"/>
      <c r="S63" s="205"/>
      <c r="T63" s="9"/>
      <c r="U63" s="8"/>
      <c r="V63" s="8"/>
      <c r="W63" s="8"/>
      <c r="X63" s="8"/>
      <c r="Y63" s="8"/>
      <c r="Z63" s="8"/>
      <c r="AA63" s="8"/>
      <c r="AB63" s="8"/>
      <c r="AC63" s="205"/>
      <c r="AD63" s="9"/>
      <c r="AE63" s="7"/>
      <c r="AF63" s="8"/>
      <c r="AG63" s="8"/>
      <c r="AH63" s="8"/>
      <c r="AI63" s="8"/>
      <c r="AJ63" s="8"/>
      <c r="AK63" s="10"/>
      <c r="AL63" s="113"/>
      <c r="AM63" s="14"/>
      <c r="AN63" s="113"/>
      <c r="AO63" s="14"/>
      <c r="AP63" s="105"/>
      <c r="AQ63" s="109"/>
    </row>
    <row r="64" spans="3:43" x14ac:dyDescent="0.25">
      <c r="C64" s="7"/>
      <c r="D64" s="8"/>
      <c r="E64" s="8"/>
      <c r="F64" s="8"/>
      <c r="G64" s="8"/>
      <c r="H64" s="8"/>
      <c r="I64" s="8"/>
      <c r="J64" s="8"/>
      <c r="K64" s="8"/>
      <c r="L64" s="8"/>
      <c r="M64" s="8"/>
      <c r="N64" s="8"/>
      <c r="O64" s="8"/>
      <c r="P64" s="8"/>
      <c r="Q64" s="8"/>
      <c r="R64" s="8"/>
      <c r="S64" s="205"/>
      <c r="T64" s="9"/>
      <c r="U64" s="8"/>
      <c r="V64" s="8"/>
      <c r="W64" s="8"/>
      <c r="X64" s="8"/>
      <c r="Y64" s="8"/>
      <c r="Z64" s="8"/>
      <c r="AA64" s="8"/>
      <c r="AB64" s="8"/>
      <c r="AC64" s="205"/>
      <c r="AD64" s="9"/>
      <c r="AE64" s="7"/>
      <c r="AF64" s="8"/>
      <c r="AG64" s="8"/>
      <c r="AH64" s="8"/>
      <c r="AI64" s="8"/>
      <c r="AJ64" s="8"/>
      <c r="AK64" s="10"/>
      <c r="AL64" s="113"/>
      <c r="AM64" s="14"/>
      <c r="AN64" s="113"/>
      <c r="AO64" s="14"/>
      <c r="AP64" s="105"/>
      <c r="AQ64" s="109"/>
    </row>
    <row r="65" spans="3:43" x14ac:dyDescent="0.25">
      <c r="C65" s="7"/>
      <c r="D65" s="8"/>
      <c r="E65" s="8"/>
      <c r="F65" s="8"/>
      <c r="G65" s="8"/>
      <c r="H65" s="8"/>
      <c r="I65" s="8"/>
      <c r="J65" s="8"/>
      <c r="K65" s="8"/>
      <c r="L65" s="8"/>
      <c r="M65" s="8"/>
      <c r="N65" s="8"/>
      <c r="O65" s="8"/>
      <c r="P65" s="8"/>
      <c r="Q65" s="8"/>
      <c r="R65" s="8"/>
      <c r="S65" s="205"/>
      <c r="T65" s="9"/>
      <c r="U65" s="8"/>
      <c r="V65" s="8"/>
      <c r="W65" s="8"/>
      <c r="X65" s="8"/>
      <c r="Y65" s="8"/>
      <c r="Z65" s="8"/>
      <c r="AA65" s="8"/>
      <c r="AB65" s="8"/>
      <c r="AC65" s="205"/>
      <c r="AD65" s="9"/>
      <c r="AE65" s="7"/>
      <c r="AF65" s="8"/>
      <c r="AG65" s="8"/>
      <c r="AH65" s="8"/>
      <c r="AI65" s="8"/>
      <c r="AJ65" s="8"/>
      <c r="AK65" s="10"/>
      <c r="AL65" s="113"/>
      <c r="AM65" s="14"/>
      <c r="AN65" s="113"/>
      <c r="AO65" s="14"/>
      <c r="AP65" s="105"/>
      <c r="AQ65" s="109"/>
    </row>
    <row r="66" spans="3:43" x14ac:dyDescent="0.25">
      <c r="C66" s="7"/>
      <c r="D66" s="8"/>
      <c r="E66" s="8"/>
      <c r="F66" s="8"/>
      <c r="G66" s="8"/>
      <c r="H66" s="8"/>
      <c r="I66" s="8"/>
      <c r="J66" s="8"/>
      <c r="K66" s="8"/>
      <c r="L66" s="8"/>
      <c r="M66" s="8"/>
      <c r="N66" s="8"/>
      <c r="O66" s="8"/>
      <c r="P66" s="8"/>
      <c r="Q66" s="8"/>
      <c r="R66" s="8"/>
      <c r="S66" s="205"/>
      <c r="T66" s="9"/>
      <c r="U66" s="8"/>
      <c r="V66" s="8"/>
      <c r="W66" s="8"/>
      <c r="X66" s="8"/>
      <c r="Y66" s="8"/>
      <c r="Z66" s="8"/>
      <c r="AA66" s="8"/>
      <c r="AB66" s="8"/>
      <c r="AC66" s="205"/>
      <c r="AD66" s="9"/>
      <c r="AE66" s="7"/>
      <c r="AF66" s="8"/>
      <c r="AG66" s="8"/>
      <c r="AH66" s="8"/>
      <c r="AI66" s="8"/>
      <c r="AJ66" s="8"/>
      <c r="AK66" s="10"/>
      <c r="AL66" s="113"/>
      <c r="AM66" s="14"/>
      <c r="AN66" s="113"/>
      <c r="AO66" s="14"/>
      <c r="AP66" s="105"/>
      <c r="AQ66" s="109"/>
    </row>
    <row r="67" spans="3:43" x14ac:dyDescent="0.25">
      <c r="C67" s="7"/>
      <c r="D67" s="8"/>
      <c r="E67" s="8"/>
      <c r="F67" s="8"/>
      <c r="G67" s="8"/>
      <c r="H67" s="8"/>
      <c r="I67" s="8"/>
      <c r="J67" s="8"/>
      <c r="K67" s="8"/>
      <c r="L67" s="8"/>
      <c r="M67" s="8"/>
      <c r="N67" s="8"/>
      <c r="O67" s="8"/>
      <c r="P67" s="8"/>
      <c r="Q67" s="8"/>
      <c r="R67" s="8"/>
      <c r="S67" s="205"/>
      <c r="T67" s="9"/>
      <c r="U67" s="8"/>
      <c r="V67" s="8"/>
      <c r="W67" s="8"/>
      <c r="X67" s="8"/>
      <c r="Y67" s="8"/>
      <c r="Z67" s="8"/>
      <c r="AA67" s="8"/>
      <c r="AB67" s="8"/>
      <c r="AC67" s="205"/>
      <c r="AD67" s="9"/>
      <c r="AE67" s="7"/>
      <c r="AF67" s="8"/>
      <c r="AG67" s="8"/>
      <c r="AH67" s="8"/>
      <c r="AI67" s="8"/>
      <c r="AJ67" s="8"/>
      <c r="AK67" s="10"/>
      <c r="AL67" s="113"/>
      <c r="AM67" s="14"/>
      <c r="AN67" s="113"/>
      <c r="AO67" s="14"/>
      <c r="AP67" s="105"/>
      <c r="AQ67" s="109"/>
    </row>
    <row r="68" spans="3:43" x14ac:dyDescent="0.25">
      <c r="C68" s="7"/>
      <c r="D68" s="8"/>
      <c r="E68" s="8"/>
      <c r="F68" s="8"/>
      <c r="G68" s="8"/>
      <c r="H68" s="8"/>
      <c r="I68" s="8"/>
      <c r="J68" s="8"/>
      <c r="K68" s="8"/>
      <c r="L68" s="8"/>
      <c r="M68" s="8"/>
      <c r="N68" s="8"/>
      <c r="O68" s="8"/>
      <c r="P68" s="8"/>
      <c r="Q68" s="8"/>
      <c r="R68" s="8"/>
      <c r="S68" s="205"/>
      <c r="T68" s="9"/>
      <c r="U68" s="8"/>
      <c r="V68" s="8"/>
      <c r="W68" s="8"/>
      <c r="X68" s="8"/>
      <c r="Y68" s="8"/>
      <c r="Z68" s="8"/>
      <c r="AA68" s="8"/>
      <c r="AB68" s="8"/>
      <c r="AC68" s="205"/>
      <c r="AD68" s="9"/>
      <c r="AE68" s="7"/>
      <c r="AF68" s="8"/>
      <c r="AG68" s="8"/>
      <c r="AH68" s="8"/>
      <c r="AI68" s="8"/>
      <c r="AJ68" s="8"/>
      <c r="AK68" s="10"/>
      <c r="AL68" s="113"/>
      <c r="AM68" s="14"/>
      <c r="AN68" s="113"/>
      <c r="AO68" s="14"/>
      <c r="AP68" s="105"/>
      <c r="AQ68" s="109"/>
    </row>
    <row r="69" spans="3:43" x14ac:dyDescent="0.25">
      <c r="C69" s="7"/>
      <c r="D69" s="8"/>
      <c r="E69" s="8"/>
      <c r="F69" s="8"/>
      <c r="G69" s="8"/>
      <c r="H69" s="8"/>
      <c r="I69" s="8"/>
      <c r="J69" s="8"/>
      <c r="K69" s="8"/>
      <c r="L69" s="8"/>
      <c r="M69" s="8"/>
      <c r="N69" s="8"/>
      <c r="O69" s="8"/>
      <c r="P69" s="8"/>
      <c r="Q69" s="8"/>
      <c r="R69" s="8"/>
      <c r="S69" s="205"/>
      <c r="T69" s="9"/>
      <c r="U69" s="8"/>
      <c r="V69" s="8"/>
      <c r="W69" s="8"/>
      <c r="X69" s="8"/>
      <c r="Y69" s="8"/>
      <c r="Z69" s="8"/>
      <c r="AA69" s="8"/>
      <c r="AB69" s="8"/>
      <c r="AC69" s="205"/>
      <c r="AD69" s="9"/>
      <c r="AE69" s="7"/>
      <c r="AF69" s="8"/>
      <c r="AG69" s="8"/>
      <c r="AH69" s="8"/>
      <c r="AI69" s="8"/>
      <c r="AJ69" s="8"/>
      <c r="AK69" s="10"/>
      <c r="AL69" s="113"/>
      <c r="AM69" s="14"/>
      <c r="AN69" s="113"/>
      <c r="AO69" s="14"/>
      <c r="AP69" s="105"/>
      <c r="AQ69" s="109"/>
    </row>
    <row r="70" spans="3:43" x14ac:dyDescent="0.25">
      <c r="C70" s="7"/>
      <c r="D70" s="8"/>
      <c r="E70" s="8"/>
      <c r="F70" s="8"/>
      <c r="G70" s="8"/>
      <c r="H70" s="8"/>
      <c r="I70" s="8"/>
      <c r="J70" s="8"/>
      <c r="K70" s="8"/>
      <c r="L70" s="8"/>
      <c r="M70" s="8"/>
      <c r="N70" s="8"/>
      <c r="O70" s="8"/>
      <c r="P70" s="8"/>
      <c r="Q70" s="8"/>
      <c r="R70" s="8"/>
      <c r="S70" s="205"/>
      <c r="T70" s="9"/>
      <c r="U70" s="8"/>
      <c r="V70" s="8"/>
      <c r="W70" s="8"/>
      <c r="X70" s="8"/>
      <c r="Y70" s="8"/>
      <c r="Z70" s="8"/>
      <c r="AA70" s="8"/>
      <c r="AB70" s="8"/>
      <c r="AC70" s="205"/>
      <c r="AD70" s="9"/>
      <c r="AE70" s="7"/>
      <c r="AF70" s="8"/>
      <c r="AG70" s="8"/>
      <c r="AH70" s="8"/>
      <c r="AI70" s="8"/>
      <c r="AJ70" s="8"/>
      <c r="AK70" s="10"/>
      <c r="AL70" s="113"/>
      <c r="AM70" s="14"/>
      <c r="AN70" s="113"/>
      <c r="AO70" s="14"/>
      <c r="AP70" s="105"/>
      <c r="AQ70" s="109"/>
    </row>
    <row r="71" spans="3:43" x14ac:dyDescent="0.25">
      <c r="C71" s="7"/>
      <c r="D71" s="8"/>
      <c r="E71" s="8"/>
      <c r="F71" s="8"/>
      <c r="G71" s="8"/>
      <c r="H71" s="8"/>
      <c r="I71" s="8"/>
      <c r="J71" s="8"/>
      <c r="K71" s="8"/>
      <c r="L71" s="8"/>
      <c r="M71" s="8"/>
      <c r="N71" s="8"/>
      <c r="O71" s="8"/>
      <c r="P71" s="8"/>
      <c r="Q71" s="8"/>
      <c r="R71" s="8"/>
      <c r="S71" s="205"/>
      <c r="T71" s="9"/>
      <c r="U71" s="8"/>
      <c r="V71" s="8"/>
      <c r="W71" s="8"/>
      <c r="X71" s="8"/>
      <c r="Y71" s="8"/>
      <c r="Z71" s="8"/>
      <c r="AA71" s="8"/>
      <c r="AB71" s="8"/>
      <c r="AC71" s="205"/>
      <c r="AD71" s="9"/>
      <c r="AE71" s="7"/>
      <c r="AF71" s="8"/>
      <c r="AG71" s="8"/>
      <c r="AH71" s="8"/>
      <c r="AI71" s="8"/>
      <c r="AJ71" s="8"/>
      <c r="AK71" s="10"/>
      <c r="AL71" s="113"/>
      <c r="AM71" s="14"/>
      <c r="AN71" s="113"/>
      <c r="AO71" s="14"/>
      <c r="AP71" s="105"/>
      <c r="AQ71" s="109"/>
    </row>
    <row r="72" spans="3:43" x14ac:dyDescent="0.25">
      <c r="C72" s="7"/>
      <c r="D72" s="8"/>
      <c r="E72" s="8"/>
      <c r="F72" s="8"/>
      <c r="G72" s="8"/>
      <c r="H72" s="8"/>
      <c r="I72" s="8"/>
      <c r="J72" s="8"/>
      <c r="K72" s="8"/>
      <c r="L72" s="8"/>
      <c r="M72" s="8"/>
      <c r="N72" s="8"/>
      <c r="O72" s="8"/>
      <c r="P72" s="8"/>
      <c r="Q72" s="8"/>
      <c r="R72" s="8"/>
      <c r="S72" s="205"/>
      <c r="T72" s="9"/>
      <c r="U72" s="8"/>
      <c r="V72" s="8"/>
      <c r="W72" s="8"/>
      <c r="X72" s="8"/>
      <c r="Y72" s="8"/>
      <c r="Z72" s="8"/>
      <c r="AA72" s="8"/>
      <c r="AB72" s="8"/>
      <c r="AC72" s="205"/>
      <c r="AD72" s="9"/>
      <c r="AE72" s="7"/>
      <c r="AF72" s="8"/>
      <c r="AG72" s="8"/>
      <c r="AH72" s="8"/>
      <c r="AI72" s="8"/>
      <c r="AJ72" s="8"/>
      <c r="AK72" s="10"/>
      <c r="AL72" s="113"/>
      <c r="AM72" s="14"/>
      <c r="AN72" s="113"/>
      <c r="AO72" s="14"/>
      <c r="AP72" s="105"/>
      <c r="AQ72" s="109"/>
    </row>
    <row r="73" spans="3:43" x14ac:dyDescent="0.25">
      <c r="C73" s="7"/>
      <c r="D73" s="8"/>
      <c r="E73" s="8"/>
      <c r="F73" s="8"/>
      <c r="G73" s="8"/>
      <c r="H73" s="8"/>
      <c r="I73" s="8"/>
      <c r="J73" s="8"/>
      <c r="K73" s="8"/>
      <c r="L73" s="8"/>
      <c r="M73" s="8"/>
      <c r="N73" s="8"/>
      <c r="O73" s="8"/>
      <c r="P73" s="8"/>
      <c r="Q73" s="8"/>
      <c r="R73" s="8"/>
      <c r="S73" s="205"/>
      <c r="T73" s="9"/>
      <c r="U73" s="8"/>
      <c r="V73" s="8"/>
      <c r="W73" s="8"/>
      <c r="X73" s="8"/>
      <c r="Y73" s="8"/>
      <c r="Z73" s="8"/>
      <c r="AA73" s="8"/>
      <c r="AB73" s="8"/>
      <c r="AC73" s="205"/>
      <c r="AD73" s="9"/>
      <c r="AE73" s="7"/>
      <c r="AF73" s="8"/>
      <c r="AG73" s="8"/>
      <c r="AH73" s="8"/>
      <c r="AI73" s="8"/>
      <c r="AJ73" s="8"/>
      <c r="AK73" s="10"/>
      <c r="AL73" s="113"/>
      <c r="AM73" s="14"/>
      <c r="AN73" s="113"/>
      <c r="AO73" s="14"/>
      <c r="AP73" s="105"/>
      <c r="AQ73" s="109"/>
    </row>
    <row r="74" spans="3:43" x14ac:dyDescent="0.25">
      <c r="C74" s="7"/>
      <c r="D74" s="8"/>
      <c r="E74" s="8"/>
      <c r="F74" s="8"/>
      <c r="G74" s="8"/>
      <c r="H74" s="8"/>
      <c r="I74" s="8"/>
      <c r="J74" s="8"/>
      <c r="K74" s="8"/>
      <c r="L74" s="8"/>
      <c r="M74" s="8"/>
      <c r="N74" s="8"/>
      <c r="O74" s="8"/>
      <c r="P74" s="8"/>
      <c r="Q74" s="8"/>
      <c r="R74" s="8"/>
      <c r="S74" s="205"/>
      <c r="T74" s="9"/>
      <c r="U74" s="8"/>
      <c r="V74" s="8"/>
      <c r="W74" s="8"/>
      <c r="X74" s="8"/>
      <c r="Y74" s="8"/>
      <c r="Z74" s="8"/>
      <c r="AA74" s="8"/>
      <c r="AB74" s="8"/>
      <c r="AC74" s="205"/>
      <c r="AD74" s="9"/>
      <c r="AE74" s="7"/>
      <c r="AF74" s="8"/>
      <c r="AG74" s="8"/>
      <c r="AH74" s="8"/>
      <c r="AI74" s="8"/>
      <c r="AJ74" s="8"/>
      <c r="AK74" s="10"/>
      <c r="AL74" s="113"/>
      <c r="AM74" s="14"/>
      <c r="AN74" s="113"/>
      <c r="AO74" s="14"/>
      <c r="AP74" s="105"/>
      <c r="AQ74" s="109"/>
    </row>
    <row r="75" spans="3:43" x14ac:dyDescent="0.25">
      <c r="C75" s="7"/>
      <c r="D75" s="8"/>
      <c r="E75" s="8"/>
      <c r="F75" s="8"/>
      <c r="G75" s="8"/>
      <c r="H75" s="8"/>
      <c r="I75" s="8"/>
      <c r="J75" s="8"/>
      <c r="K75" s="8"/>
      <c r="L75" s="8"/>
      <c r="M75" s="8"/>
      <c r="N75" s="8"/>
      <c r="O75" s="8"/>
      <c r="P75" s="8"/>
      <c r="Q75" s="8"/>
      <c r="R75" s="8"/>
      <c r="S75" s="205"/>
      <c r="T75" s="9"/>
      <c r="U75" s="8"/>
      <c r="V75" s="8"/>
      <c r="W75" s="8"/>
      <c r="X75" s="8"/>
      <c r="Y75" s="8"/>
      <c r="Z75" s="8"/>
      <c r="AA75" s="8"/>
      <c r="AB75" s="8"/>
      <c r="AC75" s="205"/>
      <c r="AD75" s="9"/>
      <c r="AE75" s="7"/>
      <c r="AF75" s="8"/>
      <c r="AG75" s="8"/>
      <c r="AH75" s="8"/>
      <c r="AI75" s="8"/>
      <c r="AJ75" s="8"/>
      <c r="AK75" s="10"/>
      <c r="AL75" s="113"/>
      <c r="AM75" s="14"/>
      <c r="AN75" s="113"/>
      <c r="AO75" s="14"/>
      <c r="AP75" s="105"/>
      <c r="AQ75" s="109"/>
    </row>
    <row r="76" spans="3:43" x14ac:dyDescent="0.25">
      <c r="C76" s="7"/>
      <c r="D76" s="8"/>
      <c r="E76" s="8"/>
      <c r="F76" s="8"/>
      <c r="G76" s="8"/>
      <c r="H76" s="8"/>
      <c r="I76" s="8"/>
      <c r="J76" s="8"/>
      <c r="K76" s="8"/>
      <c r="L76" s="8"/>
      <c r="M76" s="8"/>
      <c r="N76" s="8"/>
      <c r="O76" s="8"/>
      <c r="P76" s="8"/>
      <c r="Q76" s="8"/>
      <c r="R76" s="8"/>
      <c r="S76" s="205"/>
      <c r="T76" s="9"/>
      <c r="U76" s="8"/>
      <c r="V76" s="8"/>
      <c r="W76" s="8"/>
      <c r="X76" s="8"/>
      <c r="Y76" s="8"/>
      <c r="Z76" s="8"/>
      <c r="AA76" s="8"/>
      <c r="AB76" s="8"/>
      <c r="AC76" s="205"/>
      <c r="AD76" s="9"/>
      <c r="AE76" s="7"/>
      <c r="AF76" s="8"/>
      <c r="AG76" s="8"/>
      <c r="AH76" s="8"/>
      <c r="AI76" s="8"/>
      <c r="AJ76" s="8"/>
      <c r="AK76" s="10"/>
      <c r="AL76" s="113"/>
      <c r="AM76" s="14"/>
      <c r="AN76" s="113"/>
      <c r="AO76" s="14"/>
      <c r="AP76" s="105"/>
      <c r="AQ76" s="109"/>
    </row>
    <row r="77" spans="3:43" x14ac:dyDescent="0.25">
      <c r="C77" s="7"/>
      <c r="D77" s="8"/>
      <c r="E77" s="8"/>
      <c r="F77" s="8"/>
      <c r="G77" s="8"/>
      <c r="H77" s="8"/>
      <c r="I77" s="8"/>
      <c r="J77" s="8"/>
      <c r="K77" s="8"/>
      <c r="L77" s="8"/>
      <c r="M77" s="8"/>
      <c r="N77" s="8"/>
      <c r="O77" s="8"/>
      <c r="P77" s="8"/>
      <c r="Q77" s="8"/>
      <c r="R77" s="8"/>
      <c r="S77" s="205"/>
      <c r="T77" s="9"/>
      <c r="U77" s="8"/>
      <c r="V77" s="8"/>
      <c r="W77" s="8"/>
      <c r="X77" s="8"/>
      <c r="Y77" s="8"/>
      <c r="Z77" s="8"/>
      <c r="AA77" s="8"/>
      <c r="AB77" s="8"/>
      <c r="AC77" s="205"/>
      <c r="AD77" s="9"/>
      <c r="AE77" s="7"/>
      <c r="AF77" s="8"/>
      <c r="AG77" s="8"/>
      <c r="AH77" s="8"/>
      <c r="AI77" s="8"/>
      <c r="AJ77" s="8"/>
      <c r="AK77" s="10"/>
      <c r="AL77" s="113"/>
      <c r="AM77" s="14"/>
      <c r="AN77" s="113"/>
      <c r="AO77" s="14"/>
      <c r="AP77" s="105"/>
      <c r="AQ77" s="109"/>
    </row>
    <row r="78" spans="3:43" x14ac:dyDescent="0.25">
      <c r="C78" s="7"/>
      <c r="D78" s="8"/>
      <c r="E78" s="8"/>
      <c r="F78" s="8"/>
      <c r="G78" s="8"/>
      <c r="H78" s="8"/>
      <c r="I78" s="8"/>
      <c r="J78" s="8"/>
      <c r="K78" s="8"/>
      <c r="L78" s="8"/>
      <c r="M78" s="8"/>
      <c r="N78" s="8"/>
      <c r="O78" s="8"/>
      <c r="P78" s="8"/>
      <c r="Q78" s="8"/>
      <c r="R78" s="8"/>
      <c r="S78" s="205"/>
      <c r="T78" s="9"/>
      <c r="U78" s="8"/>
      <c r="V78" s="8"/>
      <c r="W78" s="8"/>
      <c r="X78" s="8"/>
      <c r="Y78" s="8"/>
      <c r="Z78" s="8"/>
      <c r="AA78" s="8"/>
      <c r="AB78" s="8"/>
      <c r="AC78" s="205"/>
      <c r="AD78" s="9"/>
      <c r="AE78" s="7"/>
      <c r="AF78" s="8"/>
      <c r="AG78" s="8"/>
      <c r="AH78" s="8"/>
      <c r="AI78" s="8"/>
      <c r="AJ78" s="8"/>
      <c r="AK78" s="10"/>
      <c r="AL78" s="113"/>
      <c r="AM78" s="14"/>
      <c r="AN78" s="113"/>
      <c r="AO78" s="14"/>
      <c r="AP78" s="105"/>
      <c r="AQ78" s="109"/>
    </row>
    <row r="79" spans="3:43" x14ac:dyDescent="0.25">
      <c r="C79" s="7"/>
      <c r="D79" s="8"/>
      <c r="E79" s="8"/>
      <c r="F79" s="8"/>
      <c r="G79" s="8"/>
      <c r="H79" s="8"/>
      <c r="I79" s="8"/>
      <c r="J79" s="8"/>
      <c r="K79" s="8"/>
      <c r="L79" s="8"/>
      <c r="M79" s="8"/>
      <c r="N79" s="8"/>
      <c r="O79" s="8"/>
      <c r="P79" s="8"/>
      <c r="Q79" s="8"/>
      <c r="R79" s="8"/>
      <c r="S79" s="205"/>
      <c r="T79" s="9"/>
      <c r="U79" s="8"/>
      <c r="V79" s="8"/>
      <c r="W79" s="8"/>
      <c r="X79" s="8"/>
      <c r="Y79" s="8"/>
      <c r="Z79" s="8"/>
      <c r="AA79" s="8"/>
      <c r="AB79" s="8"/>
      <c r="AC79" s="205"/>
      <c r="AD79" s="9"/>
      <c r="AE79" s="7"/>
      <c r="AF79" s="8"/>
      <c r="AG79" s="8"/>
      <c r="AH79" s="8"/>
      <c r="AI79" s="8"/>
      <c r="AJ79" s="8"/>
      <c r="AK79" s="10"/>
      <c r="AL79" s="113"/>
      <c r="AM79" s="14"/>
      <c r="AN79" s="113"/>
      <c r="AO79" s="14"/>
      <c r="AP79" s="105"/>
      <c r="AQ79" s="109"/>
    </row>
    <row r="80" spans="3:43" x14ac:dyDescent="0.25">
      <c r="C80" s="7"/>
      <c r="D80" s="8"/>
      <c r="E80" s="8"/>
      <c r="F80" s="8"/>
      <c r="G80" s="8"/>
      <c r="H80" s="8"/>
      <c r="I80" s="8"/>
      <c r="J80" s="8"/>
      <c r="K80" s="8"/>
      <c r="L80" s="8"/>
      <c r="M80" s="8"/>
      <c r="N80" s="8"/>
      <c r="O80" s="8"/>
      <c r="P80" s="8"/>
      <c r="Q80" s="8"/>
      <c r="R80" s="8"/>
      <c r="S80" s="205"/>
      <c r="T80" s="9"/>
      <c r="U80" s="8"/>
      <c r="V80" s="8"/>
      <c r="W80" s="8"/>
      <c r="X80" s="8"/>
      <c r="Y80" s="8"/>
      <c r="Z80" s="8"/>
      <c r="AA80" s="8"/>
      <c r="AB80" s="8"/>
      <c r="AC80" s="205"/>
      <c r="AD80" s="9"/>
      <c r="AE80" s="7"/>
      <c r="AF80" s="8"/>
      <c r="AG80" s="8"/>
      <c r="AH80" s="8"/>
      <c r="AI80" s="8"/>
      <c r="AJ80" s="8"/>
      <c r="AK80" s="10"/>
      <c r="AL80" s="113"/>
      <c r="AM80" s="14"/>
      <c r="AN80" s="113"/>
      <c r="AO80" s="14"/>
      <c r="AP80" s="105"/>
      <c r="AQ80" s="109"/>
    </row>
    <row r="81" spans="3:43" x14ac:dyDescent="0.25">
      <c r="C81" s="7"/>
      <c r="D81" s="8"/>
      <c r="E81" s="8"/>
      <c r="F81" s="8"/>
      <c r="G81" s="8"/>
      <c r="H81" s="8"/>
      <c r="I81" s="8"/>
      <c r="J81" s="8"/>
      <c r="K81" s="8"/>
      <c r="L81" s="8"/>
      <c r="M81" s="8"/>
      <c r="N81" s="8"/>
      <c r="O81" s="8"/>
      <c r="P81" s="8"/>
      <c r="Q81" s="8"/>
      <c r="R81" s="8"/>
      <c r="S81" s="205"/>
      <c r="T81" s="9"/>
      <c r="U81" s="8"/>
      <c r="V81" s="8"/>
      <c r="W81" s="8"/>
      <c r="X81" s="8"/>
      <c r="Y81" s="8"/>
      <c r="Z81" s="8"/>
      <c r="AA81" s="8"/>
      <c r="AB81" s="8"/>
      <c r="AC81" s="205"/>
      <c r="AD81" s="9"/>
      <c r="AE81" s="7"/>
      <c r="AF81" s="8"/>
      <c r="AG81" s="8"/>
      <c r="AH81" s="8"/>
      <c r="AI81" s="8"/>
      <c r="AJ81" s="8"/>
      <c r="AK81" s="10"/>
      <c r="AL81" s="113"/>
      <c r="AM81" s="14"/>
      <c r="AN81" s="113"/>
      <c r="AO81" s="14"/>
      <c r="AP81" s="105"/>
      <c r="AQ81" s="109"/>
    </row>
    <row r="82" spans="3:43" x14ac:dyDescent="0.25">
      <c r="C82" s="7"/>
      <c r="D82" s="8"/>
      <c r="E82" s="8"/>
      <c r="F82" s="8"/>
      <c r="G82" s="8"/>
      <c r="H82" s="8"/>
      <c r="I82" s="8"/>
      <c r="J82" s="8"/>
      <c r="K82" s="8"/>
      <c r="L82" s="8"/>
      <c r="M82" s="8"/>
      <c r="N82" s="8"/>
      <c r="O82" s="8"/>
      <c r="P82" s="8"/>
      <c r="Q82" s="8"/>
      <c r="R82" s="8"/>
      <c r="S82" s="205"/>
      <c r="T82" s="9"/>
      <c r="U82" s="8"/>
      <c r="V82" s="8"/>
      <c r="W82" s="8"/>
      <c r="X82" s="8"/>
      <c r="Y82" s="8"/>
      <c r="Z82" s="8"/>
      <c r="AA82" s="8"/>
      <c r="AB82" s="8"/>
      <c r="AC82" s="205"/>
      <c r="AD82" s="9"/>
      <c r="AE82" s="7"/>
      <c r="AF82" s="8"/>
      <c r="AG82" s="8"/>
      <c r="AH82" s="8"/>
      <c r="AI82" s="8"/>
      <c r="AJ82" s="8"/>
      <c r="AK82" s="10"/>
      <c r="AL82" s="113"/>
      <c r="AM82" s="14"/>
      <c r="AN82" s="113"/>
      <c r="AO82" s="14"/>
      <c r="AP82" s="105"/>
      <c r="AQ82" s="109"/>
    </row>
    <row r="83" spans="3:43" x14ac:dyDescent="0.25">
      <c r="C83" s="7"/>
      <c r="D83" s="8"/>
      <c r="E83" s="8"/>
      <c r="F83" s="8"/>
      <c r="G83" s="8"/>
      <c r="H83" s="8"/>
      <c r="I83" s="8"/>
      <c r="J83" s="8"/>
      <c r="K83" s="8"/>
      <c r="L83" s="8"/>
      <c r="M83" s="8"/>
      <c r="N83" s="8"/>
      <c r="O83" s="8"/>
      <c r="P83" s="8"/>
      <c r="Q83" s="8"/>
      <c r="R83" s="8"/>
      <c r="S83" s="205"/>
      <c r="T83" s="9"/>
      <c r="U83" s="8"/>
      <c r="V83" s="8"/>
      <c r="W83" s="8"/>
      <c r="X83" s="8"/>
      <c r="Y83" s="8"/>
      <c r="Z83" s="8"/>
      <c r="AA83" s="8"/>
      <c r="AB83" s="8"/>
      <c r="AC83" s="205"/>
      <c r="AD83" s="9"/>
      <c r="AE83" s="7"/>
      <c r="AF83" s="8"/>
      <c r="AG83" s="8"/>
      <c r="AH83" s="8"/>
      <c r="AI83" s="8"/>
      <c r="AJ83" s="8"/>
      <c r="AK83" s="10"/>
      <c r="AL83" s="113"/>
      <c r="AM83" s="14"/>
      <c r="AN83" s="113"/>
      <c r="AO83" s="14"/>
      <c r="AP83" s="105"/>
      <c r="AQ83" s="109"/>
    </row>
    <row r="84" spans="3:43" x14ac:dyDescent="0.25">
      <c r="C84" s="7"/>
      <c r="D84" s="8"/>
      <c r="E84" s="8"/>
      <c r="F84" s="8"/>
      <c r="G84" s="8"/>
      <c r="H84" s="8"/>
      <c r="I84" s="8"/>
      <c r="J84" s="8"/>
      <c r="K84" s="8"/>
      <c r="L84" s="8"/>
      <c r="M84" s="8"/>
      <c r="N84" s="8"/>
      <c r="O84" s="8"/>
      <c r="P84" s="8"/>
      <c r="Q84" s="8"/>
      <c r="R84" s="8"/>
      <c r="S84" s="205"/>
      <c r="T84" s="9"/>
      <c r="U84" s="8"/>
      <c r="V84" s="8"/>
      <c r="W84" s="8"/>
      <c r="X84" s="8"/>
      <c r="Y84" s="8"/>
      <c r="Z84" s="8"/>
      <c r="AA84" s="8"/>
      <c r="AB84" s="8"/>
      <c r="AC84" s="205"/>
      <c r="AD84" s="9"/>
      <c r="AE84" s="7"/>
      <c r="AF84" s="8"/>
      <c r="AG84" s="8"/>
      <c r="AH84" s="8"/>
      <c r="AI84" s="8"/>
      <c r="AJ84" s="8"/>
      <c r="AK84" s="10"/>
      <c r="AL84" s="113"/>
      <c r="AM84" s="14"/>
      <c r="AN84" s="113"/>
      <c r="AO84" s="14"/>
      <c r="AP84" s="105"/>
      <c r="AQ84" s="109"/>
    </row>
    <row r="85" spans="3:43" x14ac:dyDescent="0.25">
      <c r="C85" s="7"/>
      <c r="D85" s="8"/>
      <c r="E85" s="8"/>
      <c r="F85" s="8"/>
      <c r="G85" s="8"/>
      <c r="H85" s="8"/>
      <c r="I85" s="8"/>
      <c r="J85" s="8"/>
      <c r="K85" s="8"/>
      <c r="L85" s="8"/>
      <c r="M85" s="8"/>
      <c r="N85" s="8"/>
      <c r="O85" s="8"/>
      <c r="P85" s="8"/>
      <c r="Q85" s="8"/>
      <c r="R85" s="8"/>
      <c r="S85" s="205"/>
      <c r="T85" s="9"/>
      <c r="U85" s="8"/>
      <c r="V85" s="8"/>
      <c r="W85" s="8"/>
      <c r="X85" s="8"/>
      <c r="Y85" s="8"/>
      <c r="Z85" s="8"/>
      <c r="AA85" s="8"/>
      <c r="AB85" s="8"/>
      <c r="AC85" s="205"/>
      <c r="AD85" s="9"/>
      <c r="AE85" s="7"/>
      <c r="AF85" s="8"/>
      <c r="AG85" s="8"/>
      <c r="AH85" s="8"/>
      <c r="AI85" s="8"/>
      <c r="AJ85" s="8"/>
      <c r="AK85" s="10"/>
      <c r="AL85" s="113"/>
      <c r="AM85" s="14"/>
      <c r="AN85" s="113"/>
      <c r="AO85" s="14"/>
      <c r="AP85" s="105"/>
      <c r="AQ85" s="109"/>
    </row>
    <row r="86" spans="3:43" x14ac:dyDescent="0.25">
      <c r="C86" s="7"/>
      <c r="D86" s="8"/>
      <c r="E86" s="8"/>
      <c r="F86" s="8"/>
      <c r="G86" s="8"/>
      <c r="H86" s="8"/>
      <c r="I86" s="8"/>
      <c r="J86" s="8"/>
      <c r="K86" s="8"/>
      <c r="L86" s="8"/>
      <c r="M86" s="8"/>
      <c r="N86" s="8"/>
      <c r="O86" s="8"/>
      <c r="P86" s="8"/>
      <c r="Q86" s="8"/>
      <c r="R86" s="8"/>
      <c r="S86" s="205"/>
      <c r="T86" s="9"/>
      <c r="U86" s="8"/>
      <c r="V86" s="8"/>
      <c r="W86" s="8"/>
      <c r="X86" s="8"/>
      <c r="Y86" s="8"/>
      <c r="Z86" s="8"/>
      <c r="AA86" s="8"/>
      <c r="AB86" s="8"/>
      <c r="AC86" s="205"/>
      <c r="AD86" s="9"/>
      <c r="AE86" s="7"/>
      <c r="AF86" s="8"/>
      <c r="AG86" s="8"/>
      <c r="AH86" s="8"/>
      <c r="AI86" s="8"/>
      <c r="AJ86" s="8"/>
      <c r="AK86" s="10"/>
      <c r="AL86" s="113"/>
      <c r="AM86" s="14"/>
      <c r="AN86" s="113"/>
      <c r="AO86" s="14"/>
      <c r="AP86" s="105"/>
      <c r="AQ86" s="109"/>
    </row>
    <row r="87" spans="3:43" x14ac:dyDescent="0.25">
      <c r="C87" s="7"/>
      <c r="D87" s="8"/>
      <c r="E87" s="8"/>
      <c r="F87" s="8"/>
      <c r="G87" s="8"/>
      <c r="H87" s="8"/>
      <c r="I87" s="8"/>
      <c r="J87" s="8"/>
      <c r="K87" s="8"/>
      <c r="L87" s="8"/>
      <c r="M87" s="8"/>
      <c r="N87" s="8"/>
      <c r="O87" s="8"/>
      <c r="P87" s="8"/>
      <c r="Q87" s="8"/>
      <c r="R87" s="8"/>
      <c r="S87" s="205"/>
      <c r="T87" s="9"/>
      <c r="U87" s="8"/>
      <c r="V87" s="8"/>
      <c r="W87" s="8"/>
      <c r="X87" s="8"/>
      <c r="Y87" s="8"/>
      <c r="Z87" s="8"/>
      <c r="AA87" s="8"/>
      <c r="AB87" s="8"/>
      <c r="AC87" s="205"/>
      <c r="AD87" s="9"/>
      <c r="AE87" s="7"/>
      <c r="AF87" s="8"/>
      <c r="AG87" s="8"/>
      <c r="AH87" s="8"/>
      <c r="AI87" s="8"/>
      <c r="AJ87" s="8"/>
      <c r="AK87" s="10"/>
      <c r="AL87" s="113"/>
      <c r="AM87" s="14"/>
      <c r="AN87" s="113"/>
      <c r="AO87" s="14"/>
      <c r="AP87" s="105"/>
      <c r="AQ87" s="109"/>
    </row>
    <row r="88" spans="3:43" x14ac:dyDescent="0.25">
      <c r="C88" s="7"/>
      <c r="D88" s="8"/>
      <c r="E88" s="8"/>
      <c r="F88" s="8"/>
      <c r="G88" s="8"/>
      <c r="H88" s="8"/>
      <c r="I88" s="8"/>
      <c r="J88" s="8"/>
      <c r="K88" s="8"/>
      <c r="L88" s="8"/>
      <c r="M88" s="8"/>
      <c r="N88" s="8"/>
      <c r="O88" s="8"/>
      <c r="P88" s="8"/>
      <c r="Q88" s="8"/>
      <c r="R88" s="8"/>
      <c r="S88" s="205"/>
      <c r="T88" s="9"/>
      <c r="U88" s="8"/>
      <c r="V88" s="8"/>
      <c r="W88" s="8"/>
      <c r="X88" s="8"/>
      <c r="Y88" s="8"/>
      <c r="Z88" s="8"/>
      <c r="AA88" s="8"/>
      <c r="AB88" s="8"/>
      <c r="AC88" s="205"/>
      <c r="AD88" s="9"/>
      <c r="AE88" s="7"/>
      <c r="AF88" s="8"/>
      <c r="AG88" s="8"/>
      <c r="AH88" s="8"/>
      <c r="AI88" s="8"/>
      <c r="AJ88" s="8"/>
      <c r="AK88" s="10"/>
      <c r="AL88" s="113"/>
      <c r="AM88" s="14"/>
      <c r="AN88" s="113"/>
      <c r="AO88" s="14"/>
      <c r="AP88" s="105"/>
      <c r="AQ88" s="109"/>
    </row>
    <row r="89" spans="3:43" x14ac:dyDescent="0.25">
      <c r="C89" s="7"/>
      <c r="D89" s="8"/>
      <c r="E89" s="8"/>
      <c r="F89" s="8"/>
      <c r="G89" s="8"/>
      <c r="H89" s="8"/>
      <c r="I89" s="8"/>
      <c r="J89" s="8"/>
      <c r="K89" s="8"/>
      <c r="L89" s="8"/>
      <c r="M89" s="8"/>
      <c r="N89" s="8"/>
      <c r="O89" s="8"/>
      <c r="P89" s="8"/>
      <c r="Q89" s="8"/>
      <c r="R89" s="8"/>
      <c r="S89" s="205"/>
      <c r="T89" s="9"/>
      <c r="U89" s="8"/>
      <c r="V89" s="8"/>
      <c r="W89" s="8"/>
      <c r="X89" s="8"/>
      <c r="Y89" s="8"/>
      <c r="Z89" s="8"/>
      <c r="AA89" s="8"/>
      <c r="AB89" s="8"/>
      <c r="AC89" s="205"/>
      <c r="AD89" s="9"/>
      <c r="AE89" s="7"/>
      <c r="AF89" s="8"/>
      <c r="AG89" s="8"/>
      <c r="AH89" s="8"/>
      <c r="AI89" s="8"/>
      <c r="AJ89" s="8"/>
      <c r="AK89" s="10"/>
      <c r="AL89" s="113"/>
      <c r="AM89" s="14"/>
      <c r="AN89" s="113"/>
      <c r="AO89" s="14"/>
      <c r="AP89" s="105"/>
      <c r="AQ89" s="109"/>
    </row>
    <row r="90" spans="3:43" x14ac:dyDescent="0.25">
      <c r="C90" s="7"/>
      <c r="D90" s="8"/>
      <c r="E90" s="8"/>
      <c r="F90" s="8"/>
      <c r="G90" s="8"/>
      <c r="H90" s="8"/>
      <c r="I90" s="8"/>
      <c r="J90" s="8"/>
      <c r="K90" s="8"/>
      <c r="L90" s="8"/>
      <c r="M90" s="8"/>
      <c r="N90" s="8"/>
      <c r="O90" s="8"/>
      <c r="P90" s="8"/>
      <c r="Q90" s="8"/>
      <c r="R90" s="8"/>
      <c r="S90" s="205"/>
      <c r="T90" s="9"/>
      <c r="U90" s="8"/>
      <c r="V90" s="8"/>
      <c r="W90" s="8"/>
      <c r="X90" s="8"/>
      <c r="Y90" s="8"/>
      <c r="Z90" s="8"/>
      <c r="AA90" s="8"/>
      <c r="AB90" s="8"/>
      <c r="AC90" s="205"/>
      <c r="AD90" s="9"/>
      <c r="AE90" s="7"/>
      <c r="AF90" s="8"/>
      <c r="AG90" s="8"/>
      <c r="AH90" s="8"/>
      <c r="AI90" s="8"/>
      <c r="AJ90" s="8"/>
      <c r="AK90" s="10"/>
      <c r="AL90" s="113"/>
      <c r="AM90" s="14"/>
      <c r="AN90" s="113"/>
      <c r="AO90" s="14"/>
      <c r="AP90" s="105"/>
      <c r="AQ90" s="109"/>
    </row>
    <row r="91" spans="3:43" x14ac:dyDescent="0.25">
      <c r="C91" s="7"/>
      <c r="D91" s="8"/>
      <c r="E91" s="8"/>
      <c r="F91" s="8"/>
      <c r="G91" s="8"/>
      <c r="H91" s="8"/>
      <c r="I91" s="8"/>
      <c r="J91" s="8"/>
      <c r="K91" s="8"/>
      <c r="L91" s="8"/>
      <c r="M91" s="8"/>
      <c r="N91" s="8"/>
      <c r="O91" s="8"/>
      <c r="P91" s="8"/>
      <c r="Q91" s="8"/>
      <c r="R91" s="8"/>
      <c r="S91" s="205"/>
      <c r="T91" s="9"/>
      <c r="U91" s="8"/>
      <c r="V91" s="8"/>
      <c r="W91" s="8"/>
      <c r="X91" s="8"/>
      <c r="Y91" s="8"/>
      <c r="Z91" s="8"/>
      <c r="AA91" s="8"/>
      <c r="AB91" s="8"/>
      <c r="AC91" s="205"/>
      <c r="AD91" s="9"/>
      <c r="AE91" s="7"/>
      <c r="AF91" s="8"/>
      <c r="AG91" s="8"/>
      <c r="AH91" s="8"/>
      <c r="AI91" s="8"/>
      <c r="AJ91" s="8"/>
      <c r="AK91" s="10"/>
      <c r="AL91" s="113"/>
      <c r="AM91" s="14"/>
      <c r="AN91" s="113"/>
      <c r="AO91" s="14"/>
      <c r="AP91" s="105"/>
      <c r="AQ91" s="109"/>
    </row>
    <row r="92" spans="3:43" x14ac:dyDescent="0.25">
      <c r="C92" s="7"/>
      <c r="D92" s="8"/>
      <c r="E92" s="8"/>
      <c r="F92" s="8"/>
      <c r="G92" s="8"/>
      <c r="H92" s="8"/>
      <c r="I92" s="8"/>
      <c r="J92" s="8"/>
      <c r="K92" s="8"/>
      <c r="L92" s="8"/>
      <c r="M92" s="8"/>
      <c r="N92" s="8"/>
      <c r="O92" s="8"/>
      <c r="P92" s="8"/>
      <c r="Q92" s="8"/>
      <c r="R92" s="8"/>
      <c r="S92" s="205"/>
      <c r="T92" s="9"/>
      <c r="U92" s="8"/>
      <c r="V92" s="8"/>
      <c r="W92" s="8"/>
      <c r="X92" s="8"/>
      <c r="Y92" s="8"/>
      <c r="Z92" s="8"/>
      <c r="AA92" s="8"/>
      <c r="AB92" s="8"/>
      <c r="AC92" s="205"/>
      <c r="AD92" s="9"/>
      <c r="AE92" s="7"/>
      <c r="AF92" s="8"/>
      <c r="AG92" s="8"/>
      <c r="AH92" s="8"/>
      <c r="AI92" s="8"/>
      <c r="AJ92" s="8"/>
      <c r="AK92" s="10"/>
      <c r="AL92" s="113"/>
      <c r="AM92" s="14"/>
      <c r="AN92" s="113"/>
      <c r="AO92" s="14"/>
      <c r="AP92" s="105"/>
      <c r="AQ92" s="109"/>
    </row>
    <row r="93" spans="3:43" x14ac:dyDescent="0.25">
      <c r="C93" s="7"/>
      <c r="D93" s="8"/>
      <c r="E93" s="8"/>
      <c r="F93" s="8"/>
      <c r="G93" s="8"/>
      <c r="H93" s="8"/>
      <c r="I93" s="8"/>
      <c r="J93" s="8"/>
      <c r="K93" s="8"/>
      <c r="L93" s="8"/>
      <c r="M93" s="8"/>
      <c r="N93" s="8"/>
      <c r="O93" s="8"/>
      <c r="P93" s="8"/>
      <c r="Q93" s="8"/>
      <c r="R93" s="8"/>
      <c r="S93" s="205"/>
      <c r="T93" s="9"/>
      <c r="U93" s="8"/>
      <c r="V93" s="8"/>
      <c r="W93" s="8"/>
      <c r="X93" s="8"/>
      <c r="Y93" s="8"/>
      <c r="Z93" s="8"/>
      <c r="AA93" s="8"/>
      <c r="AB93" s="8"/>
      <c r="AC93" s="205"/>
      <c r="AD93" s="9"/>
      <c r="AE93" s="7"/>
      <c r="AF93" s="8"/>
      <c r="AG93" s="8"/>
      <c r="AH93" s="8"/>
      <c r="AI93" s="8"/>
      <c r="AJ93" s="8"/>
      <c r="AK93" s="10"/>
      <c r="AL93" s="113"/>
      <c r="AM93" s="14"/>
      <c r="AN93" s="113"/>
      <c r="AO93" s="14"/>
      <c r="AP93" s="105"/>
      <c r="AQ93" s="109"/>
    </row>
    <row r="94" spans="3:43" x14ac:dyDescent="0.25">
      <c r="C94" s="7"/>
      <c r="D94" s="8"/>
      <c r="E94" s="8"/>
      <c r="F94" s="8"/>
      <c r="G94" s="8"/>
      <c r="H94" s="8"/>
      <c r="I94" s="8"/>
      <c r="J94" s="8"/>
      <c r="K94" s="8"/>
      <c r="L94" s="8"/>
      <c r="M94" s="8"/>
      <c r="N94" s="8"/>
      <c r="O94" s="8"/>
      <c r="P94" s="8"/>
      <c r="Q94" s="8"/>
      <c r="R94" s="8"/>
      <c r="S94" s="205"/>
      <c r="T94" s="9"/>
      <c r="U94" s="8"/>
      <c r="V94" s="8"/>
      <c r="W94" s="8"/>
      <c r="X94" s="8"/>
      <c r="Y94" s="8"/>
      <c r="Z94" s="8"/>
      <c r="AA94" s="8"/>
      <c r="AB94" s="8"/>
      <c r="AC94" s="205"/>
      <c r="AD94" s="9"/>
      <c r="AE94" s="7"/>
      <c r="AF94" s="8"/>
      <c r="AG94" s="8"/>
      <c r="AH94" s="8"/>
      <c r="AI94" s="8"/>
      <c r="AJ94" s="8"/>
      <c r="AK94" s="10"/>
      <c r="AL94" s="113"/>
      <c r="AM94" s="14"/>
      <c r="AN94" s="113"/>
      <c r="AO94" s="14"/>
      <c r="AP94" s="105"/>
      <c r="AQ94" s="109"/>
    </row>
    <row r="95" spans="3:43" x14ac:dyDescent="0.25">
      <c r="C95" s="7"/>
      <c r="D95" s="8"/>
      <c r="E95" s="8"/>
      <c r="F95" s="8"/>
      <c r="G95" s="8"/>
      <c r="H95" s="8"/>
      <c r="I95" s="8"/>
      <c r="J95" s="8"/>
      <c r="K95" s="8"/>
      <c r="L95" s="8"/>
      <c r="M95" s="8"/>
      <c r="N95" s="8"/>
      <c r="O95" s="8"/>
      <c r="P95" s="8"/>
      <c r="Q95" s="8"/>
      <c r="R95" s="8"/>
      <c r="S95" s="205"/>
      <c r="T95" s="9"/>
      <c r="U95" s="8"/>
      <c r="V95" s="8"/>
      <c r="W95" s="8"/>
      <c r="X95" s="8"/>
      <c r="Y95" s="8"/>
      <c r="Z95" s="8"/>
      <c r="AA95" s="8"/>
      <c r="AB95" s="8"/>
      <c r="AC95" s="205"/>
      <c r="AD95" s="9"/>
      <c r="AE95" s="7"/>
      <c r="AF95" s="8"/>
      <c r="AG95" s="8"/>
      <c r="AH95" s="8"/>
      <c r="AI95" s="8"/>
      <c r="AJ95" s="8"/>
      <c r="AK95" s="10"/>
      <c r="AL95" s="113"/>
      <c r="AM95" s="14"/>
      <c r="AN95" s="113"/>
      <c r="AO95" s="14"/>
      <c r="AP95" s="105"/>
      <c r="AQ95" s="109"/>
    </row>
    <row r="96" spans="3:43" x14ac:dyDescent="0.25">
      <c r="C96" s="7"/>
      <c r="D96" s="8"/>
      <c r="E96" s="8"/>
      <c r="F96" s="8"/>
      <c r="G96" s="8"/>
      <c r="H96" s="8"/>
      <c r="I96" s="8"/>
      <c r="J96" s="8"/>
      <c r="K96" s="8"/>
      <c r="L96" s="8"/>
      <c r="M96" s="8"/>
      <c r="N96" s="8"/>
      <c r="O96" s="8"/>
      <c r="P96" s="8"/>
      <c r="Q96" s="8"/>
      <c r="R96" s="8"/>
      <c r="S96" s="205"/>
      <c r="T96" s="9"/>
      <c r="U96" s="8"/>
      <c r="V96" s="8"/>
      <c r="W96" s="8"/>
      <c r="X96" s="8"/>
      <c r="Y96" s="8"/>
      <c r="Z96" s="8"/>
      <c r="AA96" s="8"/>
      <c r="AB96" s="8"/>
      <c r="AC96" s="205"/>
      <c r="AD96" s="9"/>
      <c r="AE96" s="7"/>
      <c r="AF96" s="8"/>
      <c r="AG96" s="8"/>
      <c r="AH96" s="8"/>
      <c r="AI96" s="8"/>
      <c r="AJ96" s="8"/>
      <c r="AK96" s="10"/>
      <c r="AL96" s="113"/>
      <c r="AM96" s="14"/>
      <c r="AN96" s="113"/>
      <c r="AO96" s="14"/>
      <c r="AP96" s="105"/>
      <c r="AQ96" s="109"/>
    </row>
    <row r="97" spans="3:43" x14ac:dyDescent="0.25">
      <c r="C97" s="12"/>
      <c r="D97" s="13"/>
      <c r="E97" s="13"/>
      <c r="F97" s="13"/>
      <c r="G97" s="13"/>
      <c r="H97" s="13"/>
      <c r="I97" s="13"/>
      <c r="J97" s="13"/>
      <c r="K97" s="13"/>
      <c r="L97" s="13"/>
      <c r="M97" s="13"/>
      <c r="N97" s="13"/>
      <c r="O97" s="13"/>
      <c r="P97" s="13"/>
      <c r="Q97" s="13"/>
      <c r="R97" s="13"/>
      <c r="S97" s="206"/>
      <c r="T97" s="14"/>
      <c r="U97" s="13"/>
      <c r="V97" s="13"/>
      <c r="W97" s="13"/>
      <c r="X97" s="13"/>
      <c r="Y97" s="13"/>
      <c r="Z97" s="13"/>
      <c r="AA97" s="13"/>
      <c r="AB97" s="13"/>
      <c r="AC97" s="206"/>
      <c r="AD97" s="14"/>
      <c r="AE97" s="12"/>
      <c r="AF97" s="13"/>
      <c r="AG97" s="13"/>
      <c r="AH97" s="13"/>
      <c r="AI97" s="13"/>
      <c r="AJ97" s="13"/>
      <c r="AK97" s="15"/>
      <c r="AL97" s="113"/>
      <c r="AM97" s="14"/>
      <c r="AN97" s="113"/>
      <c r="AO97" s="14"/>
      <c r="AP97" s="105"/>
      <c r="AQ97" s="109"/>
    </row>
    <row r="98" spans="3:43" x14ac:dyDescent="0.25">
      <c r="C98" s="12"/>
      <c r="D98" s="13"/>
      <c r="E98" s="13"/>
      <c r="F98" s="13"/>
      <c r="G98" s="13"/>
      <c r="H98" s="13"/>
      <c r="I98" s="13"/>
      <c r="J98" s="13"/>
      <c r="K98" s="13"/>
      <c r="L98" s="13"/>
      <c r="M98" s="13"/>
      <c r="N98" s="13"/>
      <c r="O98" s="13"/>
      <c r="P98" s="13"/>
      <c r="Q98" s="13"/>
      <c r="R98" s="13"/>
      <c r="S98" s="206"/>
      <c r="T98" s="14"/>
      <c r="U98" s="13"/>
      <c r="V98" s="13"/>
      <c r="W98" s="13"/>
      <c r="X98" s="13"/>
      <c r="Y98" s="13"/>
      <c r="Z98" s="13"/>
      <c r="AA98" s="13"/>
      <c r="AB98" s="13"/>
      <c r="AC98" s="206"/>
      <c r="AD98" s="14"/>
      <c r="AE98" s="12"/>
      <c r="AF98" s="13"/>
      <c r="AG98" s="13"/>
      <c r="AH98" s="13"/>
      <c r="AI98" s="13"/>
      <c r="AJ98" s="13"/>
      <c r="AK98" s="15"/>
      <c r="AL98" s="113"/>
      <c r="AM98" s="14"/>
      <c r="AN98" s="113"/>
      <c r="AO98" s="14"/>
      <c r="AP98" s="105"/>
      <c r="AQ98" s="109"/>
    </row>
    <row r="99" spans="3:43" x14ac:dyDescent="0.25">
      <c r="C99" s="12"/>
      <c r="D99" s="13"/>
      <c r="E99" s="13"/>
      <c r="F99" s="13"/>
      <c r="G99" s="13"/>
      <c r="H99" s="13"/>
      <c r="I99" s="13"/>
      <c r="J99" s="13"/>
      <c r="K99" s="13"/>
      <c r="L99" s="13"/>
      <c r="M99" s="13"/>
      <c r="N99" s="13"/>
      <c r="O99" s="13"/>
      <c r="P99" s="13"/>
      <c r="Q99" s="13"/>
      <c r="R99" s="13"/>
      <c r="S99" s="206"/>
      <c r="T99" s="14"/>
      <c r="U99" s="13"/>
      <c r="V99" s="13"/>
      <c r="W99" s="13"/>
      <c r="X99" s="13"/>
      <c r="Y99" s="13"/>
      <c r="Z99" s="13"/>
      <c r="AA99" s="13"/>
      <c r="AB99" s="13"/>
      <c r="AC99" s="206"/>
      <c r="AD99" s="14"/>
      <c r="AE99" s="12"/>
      <c r="AF99" s="13"/>
      <c r="AG99" s="13"/>
      <c r="AH99" s="13"/>
      <c r="AI99" s="13"/>
      <c r="AJ99" s="13"/>
      <c r="AK99" s="15"/>
      <c r="AL99" s="113"/>
      <c r="AM99" s="14"/>
      <c r="AN99" s="113"/>
      <c r="AO99" s="14"/>
      <c r="AP99" s="105"/>
      <c r="AQ99" s="109"/>
    </row>
    <row r="100" spans="3:43" x14ac:dyDescent="0.25">
      <c r="C100" s="12"/>
      <c r="D100" s="13"/>
      <c r="E100" s="13"/>
      <c r="F100" s="13"/>
      <c r="G100" s="13"/>
      <c r="H100" s="13"/>
      <c r="I100" s="13"/>
      <c r="J100" s="13"/>
      <c r="K100" s="13"/>
      <c r="L100" s="13"/>
      <c r="M100" s="13"/>
      <c r="N100" s="13"/>
      <c r="O100" s="13"/>
      <c r="P100" s="13"/>
      <c r="Q100" s="13"/>
      <c r="R100" s="13"/>
      <c r="S100" s="206"/>
      <c r="T100" s="14"/>
      <c r="U100" s="13"/>
      <c r="V100" s="13"/>
      <c r="W100" s="13"/>
      <c r="X100" s="13"/>
      <c r="Y100" s="13"/>
      <c r="Z100" s="13"/>
      <c r="AA100" s="13"/>
      <c r="AB100" s="13"/>
      <c r="AC100" s="206"/>
      <c r="AD100" s="14"/>
      <c r="AE100" s="12"/>
      <c r="AF100" s="13"/>
      <c r="AG100" s="13"/>
      <c r="AH100" s="13"/>
      <c r="AI100" s="13"/>
      <c r="AJ100" s="13"/>
      <c r="AK100" s="15"/>
      <c r="AL100" s="113"/>
      <c r="AM100" s="14"/>
      <c r="AN100" s="113"/>
      <c r="AO100" s="14"/>
      <c r="AP100" s="105"/>
      <c r="AQ100" s="109"/>
    </row>
    <row r="101" spans="3:43" x14ac:dyDescent="0.25">
      <c r="C101" s="12"/>
      <c r="D101" s="13"/>
      <c r="E101" s="13"/>
      <c r="F101" s="13"/>
      <c r="G101" s="13"/>
      <c r="H101" s="13"/>
      <c r="I101" s="13"/>
      <c r="J101" s="13"/>
      <c r="K101" s="13"/>
      <c r="L101" s="13"/>
      <c r="M101" s="13"/>
      <c r="N101" s="13"/>
      <c r="O101" s="13"/>
      <c r="P101" s="13"/>
      <c r="Q101" s="13"/>
      <c r="R101" s="13"/>
      <c r="S101" s="206"/>
      <c r="T101" s="14"/>
      <c r="U101" s="13"/>
      <c r="V101" s="13"/>
      <c r="W101" s="13"/>
      <c r="X101" s="13"/>
      <c r="Y101" s="13"/>
      <c r="Z101" s="13"/>
      <c r="AA101" s="13"/>
      <c r="AB101" s="13"/>
      <c r="AC101" s="206"/>
      <c r="AD101" s="14"/>
      <c r="AE101" s="12"/>
      <c r="AF101" s="13"/>
      <c r="AG101" s="13"/>
      <c r="AH101" s="13"/>
      <c r="AI101" s="13"/>
      <c r="AJ101" s="13"/>
      <c r="AK101" s="15"/>
      <c r="AL101" s="113"/>
      <c r="AM101" s="14"/>
      <c r="AN101" s="113"/>
      <c r="AO101" s="14"/>
      <c r="AP101" s="105"/>
      <c r="AQ101" s="109"/>
    </row>
    <row r="102" spans="3:43" x14ac:dyDescent="0.25">
      <c r="C102" s="12"/>
      <c r="D102" s="13"/>
      <c r="E102" s="13"/>
      <c r="F102" s="13"/>
      <c r="G102" s="13"/>
      <c r="H102" s="13"/>
      <c r="I102" s="13"/>
      <c r="J102" s="13"/>
      <c r="K102" s="13"/>
      <c r="L102" s="13"/>
      <c r="M102" s="13"/>
      <c r="N102" s="13"/>
      <c r="O102" s="13"/>
      <c r="P102" s="13"/>
      <c r="Q102" s="13"/>
      <c r="R102" s="13"/>
      <c r="S102" s="206"/>
      <c r="T102" s="14"/>
      <c r="U102" s="13"/>
      <c r="V102" s="13"/>
      <c r="W102" s="13"/>
      <c r="X102" s="13"/>
      <c r="Y102" s="13"/>
      <c r="Z102" s="13"/>
      <c r="AA102" s="13"/>
      <c r="AB102" s="13"/>
      <c r="AC102" s="206"/>
      <c r="AD102" s="14"/>
      <c r="AE102" s="12"/>
      <c r="AF102" s="13"/>
      <c r="AG102" s="13"/>
      <c r="AH102" s="13"/>
      <c r="AI102" s="13"/>
      <c r="AJ102" s="13"/>
      <c r="AK102" s="15"/>
      <c r="AL102" s="113"/>
      <c r="AM102" s="14"/>
      <c r="AN102" s="113"/>
      <c r="AO102" s="14"/>
      <c r="AP102" s="105"/>
      <c r="AQ102" s="109"/>
    </row>
    <row r="103" spans="3:43" x14ac:dyDescent="0.25">
      <c r="C103" s="12"/>
      <c r="D103" s="13"/>
      <c r="E103" s="13"/>
      <c r="F103" s="13"/>
      <c r="G103" s="13"/>
      <c r="H103" s="13"/>
      <c r="I103" s="13"/>
      <c r="J103" s="13"/>
      <c r="K103" s="13"/>
      <c r="L103" s="13"/>
      <c r="M103" s="13"/>
      <c r="N103" s="13"/>
      <c r="O103" s="13"/>
      <c r="P103" s="13"/>
      <c r="Q103" s="13"/>
      <c r="R103" s="13"/>
      <c r="S103" s="206"/>
      <c r="T103" s="14"/>
      <c r="U103" s="13"/>
      <c r="V103" s="13"/>
      <c r="W103" s="13"/>
      <c r="X103" s="13"/>
      <c r="Y103" s="13"/>
      <c r="Z103" s="13"/>
      <c r="AA103" s="13"/>
      <c r="AB103" s="13"/>
      <c r="AC103" s="206"/>
      <c r="AD103" s="14"/>
      <c r="AE103" s="12"/>
      <c r="AF103" s="13"/>
      <c r="AG103" s="13"/>
      <c r="AH103" s="13"/>
      <c r="AI103" s="13"/>
      <c r="AJ103" s="13"/>
      <c r="AK103" s="15"/>
      <c r="AL103" s="113"/>
      <c r="AM103" s="14"/>
      <c r="AN103" s="113"/>
      <c r="AO103" s="14"/>
      <c r="AP103" s="105"/>
      <c r="AQ103" s="109"/>
    </row>
    <row r="104" spans="3:43" x14ac:dyDescent="0.25">
      <c r="C104" s="12"/>
      <c r="D104" s="13"/>
      <c r="E104" s="13"/>
      <c r="F104" s="13"/>
      <c r="G104" s="13"/>
      <c r="H104" s="13"/>
      <c r="I104" s="13"/>
      <c r="J104" s="13"/>
      <c r="K104" s="13"/>
      <c r="L104" s="13"/>
      <c r="M104" s="13"/>
      <c r="N104" s="13"/>
      <c r="O104" s="13"/>
      <c r="P104" s="13"/>
      <c r="Q104" s="13"/>
      <c r="R104" s="13"/>
      <c r="S104" s="206"/>
      <c r="T104" s="14"/>
      <c r="U104" s="13"/>
      <c r="V104" s="13"/>
      <c r="W104" s="13"/>
      <c r="X104" s="13"/>
      <c r="Y104" s="13"/>
      <c r="Z104" s="13"/>
      <c r="AA104" s="13"/>
      <c r="AB104" s="13"/>
      <c r="AC104" s="206"/>
      <c r="AD104" s="14"/>
      <c r="AE104" s="12"/>
      <c r="AF104" s="13"/>
      <c r="AG104" s="13"/>
      <c r="AH104" s="13"/>
      <c r="AI104" s="13"/>
      <c r="AJ104" s="13"/>
      <c r="AK104" s="15"/>
      <c r="AL104" s="113"/>
      <c r="AM104" s="14"/>
      <c r="AN104" s="113"/>
      <c r="AO104" s="14"/>
      <c r="AP104" s="105"/>
      <c r="AQ104" s="109"/>
    </row>
    <row r="105" spans="3:43" x14ac:dyDescent="0.25">
      <c r="C105" s="12"/>
      <c r="D105" s="13"/>
      <c r="E105" s="13"/>
      <c r="F105" s="13"/>
      <c r="G105" s="13"/>
      <c r="H105" s="13"/>
      <c r="I105" s="13"/>
      <c r="J105" s="13"/>
      <c r="K105" s="13"/>
      <c r="L105" s="13"/>
      <c r="M105" s="13"/>
      <c r="N105" s="13"/>
      <c r="O105" s="13"/>
      <c r="P105" s="13"/>
      <c r="Q105" s="13"/>
      <c r="R105" s="13"/>
      <c r="S105" s="206"/>
      <c r="T105" s="14"/>
      <c r="U105" s="13"/>
      <c r="V105" s="13"/>
      <c r="W105" s="13"/>
      <c r="X105" s="13"/>
      <c r="Y105" s="13"/>
      <c r="Z105" s="13"/>
      <c r="AA105" s="13"/>
      <c r="AB105" s="13"/>
      <c r="AC105" s="206"/>
      <c r="AD105" s="14"/>
      <c r="AE105" s="12"/>
      <c r="AF105" s="13"/>
      <c r="AG105" s="13"/>
      <c r="AH105" s="13"/>
      <c r="AI105" s="13"/>
      <c r="AJ105" s="13"/>
      <c r="AK105" s="15"/>
      <c r="AL105" s="113"/>
      <c r="AM105" s="14"/>
      <c r="AN105" s="113"/>
      <c r="AO105" s="14"/>
      <c r="AP105" s="105"/>
      <c r="AQ105" s="109"/>
    </row>
    <row r="106" spans="3:43" x14ac:dyDescent="0.25">
      <c r="C106" s="12"/>
      <c r="D106" s="13"/>
      <c r="E106" s="13"/>
      <c r="F106" s="13"/>
      <c r="G106" s="13"/>
      <c r="H106" s="13"/>
      <c r="I106" s="13"/>
      <c r="J106" s="13"/>
      <c r="K106" s="13"/>
      <c r="L106" s="13"/>
      <c r="M106" s="13"/>
      <c r="N106" s="13"/>
      <c r="O106" s="13"/>
      <c r="P106" s="13"/>
      <c r="Q106" s="13"/>
      <c r="R106" s="13"/>
      <c r="S106" s="206"/>
      <c r="T106" s="14"/>
      <c r="U106" s="13"/>
      <c r="V106" s="13"/>
      <c r="W106" s="13"/>
      <c r="X106" s="13"/>
      <c r="Y106" s="13"/>
      <c r="Z106" s="13"/>
      <c r="AA106" s="13"/>
      <c r="AB106" s="13"/>
      <c r="AC106" s="206"/>
      <c r="AD106" s="14"/>
      <c r="AE106" s="12"/>
      <c r="AF106" s="13"/>
      <c r="AG106" s="13"/>
      <c r="AH106" s="13"/>
      <c r="AI106" s="13"/>
      <c r="AJ106" s="13"/>
      <c r="AK106" s="15"/>
      <c r="AL106" s="113"/>
      <c r="AM106" s="14"/>
      <c r="AN106" s="113"/>
      <c r="AO106" s="14"/>
      <c r="AP106" s="105"/>
      <c r="AQ106" s="109"/>
    </row>
    <row r="107" spans="3:43" x14ac:dyDescent="0.25">
      <c r="C107" s="12"/>
      <c r="D107" s="13"/>
      <c r="E107" s="13"/>
      <c r="F107" s="13"/>
      <c r="G107" s="13"/>
      <c r="H107" s="13"/>
      <c r="I107" s="13"/>
      <c r="J107" s="13"/>
      <c r="K107" s="13"/>
      <c r="L107" s="13"/>
      <c r="M107" s="13"/>
      <c r="N107" s="13"/>
      <c r="O107" s="13"/>
      <c r="P107" s="13"/>
      <c r="Q107" s="13"/>
      <c r="R107" s="13"/>
      <c r="S107" s="206"/>
      <c r="T107" s="14"/>
      <c r="U107" s="13"/>
      <c r="V107" s="13"/>
      <c r="W107" s="13"/>
      <c r="X107" s="13"/>
      <c r="Y107" s="13"/>
      <c r="Z107" s="13"/>
      <c r="AA107" s="13"/>
      <c r="AB107" s="13"/>
      <c r="AC107" s="206"/>
      <c r="AD107" s="14"/>
      <c r="AE107" s="12"/>
      <c r="AF107" s="13"/>
      <c r="AG107" s="13"/>
      <c r="AH107" s="13"/>
      <c r="AI107" s="13"/>
      <c r="AJ107" s="13"/>
      <c r="AK107" s="15"/>
      <c r="AL107" s="113"/>
      <c r="AM107" s="14"/>
      <c r="AN107" s="113"/>
      <c r="AO107" s="14"/>
      <c r="AP107" s="105"/>
      <c r="AQ107" s="109"/>
    </row>
    <row r="108" spans="3:43" x14ac:dyDescent="0.25">
      <c r="C108" s="12"/>
      <c r="D108" s="13"/>
      <c r="E108" s="13"/>
      <c r="F108" s="13"/>
      <c r="G108" s="13"/>
      <c r="H108" s="13"/>
      <c r="I108" s="13"/>
      <c r="J108" s="13"/>
      <c r="K108" s="13"/>
      <c r="L108" s="13"/>
      <c r="M108" s="13"/>
      <c r="N108" s="13"/>
      <c r="O108" s="13"/>
      <c r="P108" s="13"/>
      <c r="Q108" s="13"/>
      <c r="R108" s="13"/>
      <c r="S108" s="206"/>
      <c r="T108" s="14"/>
      <c r="U108" s="13"/>
      <c r="V108" s="13"/>
      <c r="W108" s="13"/>
      <c r="X108" s="13"/>
      <c r="Y108" s="13"/>
      <c r="Z108" s="13"/>
      <c r="AA108" s="13"/>
      <c r="AB108" s="13"/>
      <c r="AC108" s="206"/>
      <c r="AD108" s="14"/>
      <c r="AE108" s="12"/>
      <c r="AF108" s="13"/>
      <c r="AG108" s="13"/>
      <c r="AH108" s="13"/>
      <c r="AI108" s="13"/>
      <c r="AJ108" s="13"/>
      <c r="AK108" s="15"/>
      <c r="AL108" s="113"/>
      <c r="AM108" s="14"/>
      <c r="AN108" s="113"/>
      <c r="AO108" s="14"/>
      <c r="AP108" s="105"/>
      <c r="AQ108" s="109"/>
    </row>
    <row r="109" spans="3:43" x14ac:dyDescent="0.25">
      <c r="C109" s="12"/>
      <c r="D109" s="13"/>
      <c r="E109" s="13"/>
      <c r="F109" s="13"/>
      <c r="G109" s="13"/>
      <c r="H109" s="13"/>
      <c r="I109" s="13"/>
      <c r="J109" s="13"/>
      <c r="K109" s="13"/>
      <c r="L109" s="13"/>
      <c r="M109" s="13"/>
      <c r="N109" s="13"/>
      <c r="O109" s="13"/>
      <c r="P109" s="13"/>
      <c r="Q109" s="13"/>
      <c r="R109" s="13"/>
      <c r="S109" s="206"/>
      <c r="T109" s="14"/>
      <c r="U109" s="13"/>
      <c r="V109" s="13"/>
      <c r="W109" s="13"/>
      <c r="X109" s="13"/>
      <c r="Y109" s="13"/>
      <c r="Z109" s="13"/>
      <c r="AA109" s="13"/>
      <c r="AB109" s="13"/>
      <c r="AC109" s="206"/>
      <c r="AD109" s="14"/>
      <c r="AE109" s="12"/>
      <c r="AF109" s="13"/>
      <c r="AG109" s="13"/>
      <c r="AH109" s="13"/>
      <c r="AI109" s="13"/>
      <c r="AJ109" s="13"/>
      <c r="AK109" s="15"/>
      <c r="AL109" s="113"/>
      <c r="AM109" s="14"/>
      <c r="AN109" s="113"/>
      <c r="AO109" s="14"/>
      <c r="AP109" s="105"/>
      <c r="AQ109" s="109"/>
    </row>
    <row r="110" spans="3:43" x14ac:dyDescent="0.25">
      <c r="C110" s="12"/>
      <c r="D110" s="13"/>
      <c r="E110" s="13"/>
      <c r="F110" s="13"/>
      <c r="G110" s="13"/>
      <c r="H110" s="13"/>
      <c r="I110" s="13"/>
      <c r="J110" s="13"/>
      <c r="K110" s="13"/>
      <c r="L110" s="13"/>
      <c r="M110" s="13"/>
      <c r="N110" s="13"/>
      <c r="O110" s="13"/>
      <c r="P110" s="13"/>
      <c r="Q110" s="13"/>
      <c r="R110" s="13"/>
      <c r="S110" s="206"/>
      <c r="T110" s="14"/>
      <c r="U110" s="13"/>
      <c r="V110" s="13"/>
      <c r="W110" s="13"/>
      <c r="X110" s="13"/>
      <c r="Y110" s="13"/>
      <c r="Z110" s="13"/>
      <c r="AA110" s="13"/>
      <c r="AB110" s="13"/>
      <c r="AC110" s="206"/>
      <c r="AD110" s="14"/>
      <c r="AE110" s="12"/>
      <c r="AF110" s="13"/>
      <c r="AG110" s="13"/>
      <c r="AH110" s="13"/>
      <c r="AI110" s="13"/>
      <c r="AJ110" s="13"/>
      <c r="AK110" s="15"/>
      <c r="AL110" s="113"/>
      <c r="AM110" s="14"/>
      <c r="AN110" s="113"/>
      <c r="AO110" s="14"/>
      <c r="AP110" s="105"/>
      <c r="AQ110" s="109"/>
    </row>
    <row r="111" spans="3:43" x14ac:dyDescent="0.25">
      <c r="C111" s="12"/>
      <c r="D111" s="13"/>
      <c r="E111" s="13"/>
      <c r="F111" s="13"/>
      <c r="G111" s="13"/>
      <c r="H111" s="13"/>
      <c r="I111" s="13"/>
      <c r="J111" s="13"/>
      <c r="K111" s="13"/>
      <c r="L111" s="13"/>
      <c r="M111" s="13"/>
      <c r="N111" s="13"/>
      <c r="O111" s="13"/>
      <c r="P111" s="13"/>
      <c r="Q111" s="13"/>
      <c r="R111" s="13"/>
      <c r="S111" s="206"/>
      <c r="T111" s="14"/>
      <c r="U111" s="13"/>
      <c r="V111" s="13"/>
      <c r="W111" s="13"/>
      <c r="X111" s="13"/>
      <c r="Y111" s="13"/>
      <c r="Z111" s="13"/>
      <c r="AA111" s="13"/>
      <c r="AB111" s="13"/>
      <c r="AC111" s="206"/>
      <c r="AD111" s="14"/>
      <c r="AE111" s="12"/>
      <c r="AF111" s="13"/>
      <c r="AG111" s="13"/>
      <c r="AH111" s="13"/>
      <c r="AI111" s="13"/>
      <c r="AJ111" s="13"/>
      <c r="AK111" s="15"/>
      <c r="AL111" s="113"/>
      <c r="AM111" s="14"/>
      <c r="AN111" s="113"/>
      <c r="AO111" s="14"/>
      <c r="AP111" s="105"/>
      <c r="AQ111" s="109"/>
    </row>
    <row r="112" spans="3:43" x14ac:dyDescent="0.25">
      <c r="C112" s="12"/>
      <c r="D112" s="13"/>
      <c r="E112" s="13"/>
      <c r="F112" s="13"/>
      <c r="G112" s="13"/>
      <c r="H112" s="13"/>
      <c r="I112" s="13"/>
      <c r="J112" s="13"/>
      <c r="K112" s="13"/>
      <c r="L112" s="13"/>
      <c r="M112" s="13"/>
      <c r="N112" s="13"/>
      <c r="O112" s="13"/>
      <c r="P112" s="13"/>
      <c r="Q112" s="13"/>
      <c r="R112" s="13"/>
      <c r="S112" s="206"/>
      <c r="T112" s="14"/>
      <c r="U112" s="13"/>
      <c r="V112" s="13"/>
      <c r="W112" s="13"/>
      <c r="X112" s="13"/>
      <c r="Y112" s="13"/>
      <c r="Z112" s="13"/>
      <c r="AA112" s="13"/>
      <c r="AB112" s="13"/>
      <c r="AC112" s="206"/>
      <c r="AD112" s="14"/>
      <c r="AE112" s="12"/>
      <c r="AF112" s="13"/>
      <c r="AG112" s="13"/>
      <c r="AH112" s="13"/>
      <c r="AI112" s="13"/>
      <c r="AJ112" s="13"/>
      <c r="AK112" s="15"/>
      <c r="AL112" s="113"/>
      <c r="AM112" s="14"/>
      <c r="AN112" s="113"/>
      <c r="AO112" s="14"/>
      <c r="AP112" s="105"/>
      <c r="AQ112" s="109"/>
    </row>
    <row r="113" spans="3:43" x14ac:dyDescent="0.25">
      <c r="C113" s="12"/>
      <c r="D113" s="13"/>
      <c r="E113" s="13"/>
      <c r="F113" s="13"/>
      <c r="G113" s="13"/>
      <c r="H113" s="13"/>
      <c r="I113" s="13"/>
      <c r="J113" s="13"/>
      <c r="K113" s="13"/>
      <c r="L113" s="13"/>
      <c r="M113" s="13"/>
      <c r="N113" s="13"/>
      <c r="O113" s="13"/>
      <c r="P113" s="13"/>
      <c r="Q113" s="13"/>
      <c r="R113" s="13"/>
      <c r="S113" s="206"/>
      <c r="T113" s="14"/>
      <c r="U113" s="13"/>
      <c r="V113" s="13"/>
      <c r="W113" s="13"/>
      <c r="X113" s="13"/>
      <c r="Y113" s="13"/>
      <c r="Z113" s="13"/>
      <c r="AA113" s="13"/>
      <c r="AB113" s="13"/>
      <c r="AC113" s="206"/>
      <c r="AD113" s="14"/>
      <c r="AE113" s="12"/>
      <c r="AF113" s="13"/>
      <c r="AG113" s="13"/>
      <c r="AH113" s="13"/>
      <c r="AI113" s="13"/>
      <c r="AJ113" s="13"/>
      <c r="AK113" s="15"/>
      <c r="AL113" s="113"/>
      <c r="AM113" s="14"/>
      <c r="AN113" s="113"/>
      <c r="AO113" s="14"/>
      <c r="AP113" s="105"/>
      <c r="AQ113" s="109"/>
    </row>
    <row r="114" spans="3:43" x14ac:dyDescent="0.25">
      <c r="C114" s="12"/>
      <c r="D114" s="13"/>
      <c r="E114" s="13"/>
      <c r="F114" s="13"/>
      <c r="G114" s="13"/>
      <c r="H114" s="13"/>
      <c r="I114" s="13"/>
      <c r="J114" s="13"/>
      <c r="K114" s="13"/>
      <c r="L114" s="13"/>
      <c r="M114" s="13"/>
      <c r="N114" s="13"/>
      <c r="O114" s="13"/>
      <c r="P114" s="13"/>
      <c r="Q114" s="13"/>
      <c r="R114" s="13"/>
      <c r="S114" s="206"/>
      <c r="T114" s="14"/>
      <c r="U114" s="13"/>
      <c r="V114" s="13"/>
      <c r="W114" s="13"/>
      <c r="X114" s="13"/>
      <c r="Y114" s="13"/>
      <c r="Z114" s="13"/>
      <c r="AA114" s="13"/>
      <c r="AB114" s="13"/>
      <c r="AC114" s="206"/>
      <c r="AD114" s="14"/>
      <c r="AE114" s="12"/>
      <c r="AF114" s="13"/>
      <c r="AG114" s="13"/>
      <c r="AH114" s="13"/>
      <c r="AI114" s="13"/>
      <c r="AJ114" s="13"/>
      <c r="AK114" s="15"/>
      <c r="AL114" s="113"/>
      <c r="AM114" s="14"/>
      <c r="AN114" s="113"/>
      <c r="AO114" s="14"/>
      <c r="AP114" s="105"/>
      <c r="AQ114" s="109"/>
    </row>
    <row r="115" spans="3:43" x14ac:dyDescent="0.25">
      <c r="C115" s="12"/>
      <c r="D115" s="13"/>
      <c r="E115" s="13"/>
      <c r="F115" s="13"/>
      <c r="G115" s="13"/>
      <c r="H115" s="13"/>
      <c r="I115" s="13"/>
      <c r="J115" s="13"/>
      <c r="K115" s="13"/>
      <c r="L115" s="13"/>
      <c r="M115" s="13"/>
      <c r="N115" s="13"/>
      <c r="O115" s="13"/>
      <c r="P115" s="13"/>
      <c r="Q115" s="13"/>
      <c r="R115" s="13"/>
      <c r="S115" s="206"/>
      <c r="T115" s="14"/>
      <c r="U115" s="13"/>
      <c r="V115" s="13"/>
      <c r="W115" s="13"/>
      <c r="X115" s="13"/>
      <c r="Y115" s="13"/>
      <c r="Z115" s="13"/>
      <c r="AA115" s="13"/>
      <c r="AB115" s="13"/>
      <c r="AC115" s="206"/>
      <c r="AD115" s="14"/>
      <c r="AE115" s="12"/>
      <c r="AF115" s="13"/>
      <c r="AG115" s="13"/>
      <c r="AH115" s="13"/>
      <c r="AI115" s="13"/>
      <c r="AJ115" s="13"/>
      <c r="AK115" s="15"/>
      <c r="AL115" s="113"/>
      <c r="AM115" s="14"/>
      <c r="AN115" s="113"/>
      <c r="AO115" s="14"/>
      <c r="AP115" s="105"/>
      <c r="AQ115" s="109"/>
    </row>
    <row r="116" spans="3:43" x14ac:dyDescent="0.25">
      <c r="C116" s="12"/>
      <c r="D116" s="13"/>
      <c r="E116" s="13"/>
      <c r="F116" s="13"/>
      <c r="G116" s="13"/>
      <c r="H116" s="13"/>
      <c r="I116" s="13"/>
      <c r="J116" s="13"/>
      <c r="K116" s="13"/>
      <c r="L116" s="13"/>
      <c r="M116" s="13"/>
      <c r="N116" s="13"/>
      <c r="O116" s="13"/>
      <c r="P116" s="13"/>
      <c r="Q116" s="13"/>
      <c r="R116" s="13"/>
      <c r="S116" s="206"/>
      <c r="T116" s="14"/>
      <c r="U116" s="13"/>
      <c r="V116" s="13"/>
      <c r="W116" s="13"/>
      <c r="X116" s="13"/>
      <c r="Y116" s="13"/>
      <c r="Z116" s="13"/>
      <c r="AA116" s="13"/>
      <c r="AB116" s="13"/>
      <c r="AC116" s="206"/>
      <c r="AD116" s="14"/>
      <c r="AE116" s="12"/>
      <c r="AF116" s="13"/>
      <c r="AG116" s="13"/>
      <c r="AH116" s="13"/>
      <c r="AI116" s="13"/>
      <c r="AJ116" s="13"/>
      <c r="AK116" s="15"/>
      <c r="AL116" s="113"/>
      <c r="AM116" s="14"/>
      <c r="AN116" s="113"/>
      <c r="AO116" s="14"/>
      <c r="AP116" s="105"/>
      <c r="AQ116" s="109"/>
    </row>
    <row r="117" spans="3:43" x14ac:dyDescent="0.25">
      <c r="AL117" s="113"/>
      <c r="AM117" s="14"/>
      <c r="AN117" s="113"/>
      <c r="AO117" s="14"/>
      <c r="AP117" s="105"/>
      <c r="AQ117" s="109"/>
    </row>
    <row r="118" spans="3:43" x14ac:dyDescent="0.25">
      <c r="AL118" s="113"/>
      <c r="AM118" s="14"/>
      <c r="AN118" s="113"/>
      <c r="AO118" s="14"/>
      <c r="AP118" s="105"/>
      <c r="AQ118" s="109"/>
    </row>
    <row r="119" spans="3:43" x14ac:dyDescent="0.25">
      <c r="AL119" s="113"/>
      <c r="AM119" s="14"/>
      <c r="AN119" s="113"/>
      <c r="AO119" s="14"/>
      <c r="AP119" s="105"/>
      <c r="AQ119" s="109"/>
    </row>
    <row r="120" spans="3:43" x14ac:dyDescent="0.25">
      <c r="AL120" s="113"/>
      <c r="AM120" s="14"/>
      <c r="AN120" s="113"/>
      <c r="AO120" s="14"/>
      <c r="AP120" s="105"/>
      <c r="AQ120" s="109"/>
    </row>
    <row r="121" spans="3:43" x14ac:dyDescent="0.25">
      <c r="AL121" s="113"/>
      <c r="AM121" s="14"/>
      <c r="AN121" s="113"/>
      <c r="AO121" s="14"/>
      <c r="AP121" s="105"/>
      <c r="AQ121" s="109"/>
    </row>
    <row r="122" spans="3:43" x14ac:dyDescent="0.25">
      <c r="AL122" s="113"/>
      <c r="AM122" s="14"/>
      <c r="AN122" s="113"/>
      <c r="AO122" s="14"/>
      <c r="AP122" s="105"/>
      <c r="AQ122" s="109"/>
    </row>
    <row r="123" spans="3:43" x14ac:dyDescent="0.25">
      <c r="AL123" s="113"/>
      <c r="AM123" s="14"/>
      <c r="AN123" s="113"/>
      <c r="AO123" s="14"/>
      <c r="AP123" s="105"/>
      <c r="AQ123" s="109"/>
    </row>
    <row r="124" spans="3:43" x14ac:dyDescent="0.25">
      <c r="AL124" s="113"/>
      <c r="AM124" s="14"/>
      <c r="AN124" s="113"/>
      <c r="AO124" s="14"/>
      <c r="AP124" s="105"/>
      <c r="AQ124" s="109"/>
    </row>
    <row r="125" spans="3:43" x14ac:dyDescent="0.25">
      <c r="AL125" s="113"/>
      <c r="AM125" s="14"/>
      <c r="AN125" s="113"/>
      <c r="AO125" s="14"/>
      <c r="AP125" s="105"/>
      <c r="AQ125" s="109"/>
    </row>
    <row r="126" spans="3:43" x14ac:dyDescent="0.25">
      <c r="AL126" s="113"/>
      <c r="AM126" s="14"/>
      <c r="AN126" s="113"/>
      <c r="AO126" s="14"/>
      <c r="AP126" s="105"/>
      <c r="AQ126" s="109"/>
    </row>
    <row r="127" spans="3:43" x14ac:dyDescent="0.25">
      <c r="AL127" s="113"/>
      <c r="AM127" s="14"/>
      <c r="AN127" s="113"/>
      <c r="AO127" s="14"/>
      <c r="AP127" s="105"/>
      <c r="AQ127" s="109"/>
    </row>
    <row r="128" spans="3:43" x14ac:dyDescent="0.25">
      <c r="AL128" s="113"/>
      <c r="AM128" s="14"/>
      <c r="AN128" s="113"/>
      <c r="AO128" s="14"/>
      <c r="AP128" s="105"/>
      <c r="AQ128" s="109"/>
    </row>
    <row r="129" spans="38:43" x14ac:dyDescent="0.25">
      <c r="AL129" s="113"/>
      <c r="AM129" s="14"/>
      <c r="AN129" s="113"/>
      <c r="AO129" s="14"/>
      <c r="AP129" s="105"/>
      <c r="AQ129" s="109"/>
    </row>
    <row r="130" spans="38:43" x14ac:dyDescent="0.25">
      <c r="AL130" s="111"/>
      <c r="AM130" s="112"/>
      <c r="AN130" s="123"/>
      <c r="AO130" s="124"/>
      <c r="AP130" s="110"/>
      <c r="AQ130" s="112"/>
    </row>
    <row r="131" spans="38:43" x14ac:dyDescent="0.25">
      <c r="AN131" s="125"/>
      <c r="AO131" s="126"/>
    </row>
    <row r="132" spans="38:43" x14ac:dyDescent="0.25">
      <c r="AN132" s="125"/>
      <c r="AO132" s="126"/>
    </row>
    <row r="133" spans="38:43" x14ac:dyDescent="0.25">
      <c r="AN133" s="125"/>
      <c r="AO133" s="126"/>
    </row>
    <row r="134" spans="38:43" x14ac:dyDescent="0.25">
      <c r="AN134" s="125"/>
      <c r="AO134" s="126"/>
    </row>
    <row r="135" spans="38:43" x14ac:dyDescent="0.25">
      <c r="AN135" s="125"/>
      <c r="AO135" s="126"/>
    </row>
    <row r="136" spans="38:43" x14ac:dyDescent="0.25">
      <c r="AN136" s="125"/>
      <c r="AO136" s="126"/>
    </row>
    <row r="137" spans="38:43" x14ac:dyDescent="0.25">
      <c r="AN137" s="125"/>
      <c r="AO137" s="126"/>
    </row>
    <row r="138" spans="38:43" x14ac:dyDescent="0.25">
      <c r="AN138" s="125"/>
      <c r="AO138" s="126"/>
    </row>
    <row r="139" spans="38:43" x14ac:dyDescent="0.25">
      <c r="AN139" s="125"/>
      <c r="AO139" s="126"/>
    </row>
    <row r="140" spans="38:43" x14ac:dyDescent="0.25">
      <c r="AN140" s="125"/>
      <c r="AO140" s="126"/>
    </row>
    <row r="141" spans="38:43" x14ac:dyDescent="0.25">
      <c r="AN141" s="125"/>
      <c r="AO141" s="126"/>
    </row>
    <row r="142" spans="38:43" x14ac:dyDescent="0.25">
      <c r="AN142" s="125"/>
      <c r="AO142" s="126"/>
    </row>
    <row r="143" spans="38:43" x14ac:dyDescent="0.25">
      <c r="AN143" s="125"/>
      <c r="AO143" s="126"/>
    </row>
    <row r="144" spans="38:43" x14ac:dyDescent="0.25">
      <c r="AN144" s="125"/>
      <c r="AO144" s="126"/>
    </row>
    <row r="145" spans="40:41" x14ac:dyDescent="0.25">
      <c r="AN145" s="125"/>
      <c r="AO145" s="126"/>
    </row>
    <row r="146" spans="40:41" x14ac:dyDescent="0.25">
      <c r="AN146" s="125"/>
      <c r="AO146" s="126"/>
    </row>
    <row r="147" spans="40:41" x14ac:dyDescent="0.25">
      <c r="AN147" s="125"/>
      <c r="AO147" s="126"/>
    </row>
    <row r="148" spans="40:41" x14ac:dyDescent="0.25">
      <c r="AN148" s="125"/>
      <c r="AO148" s="126"/>
    </row>
    <row r="149" spans="40:41" x14ac:dyDescent="0.25">
      <c r="AN149" s="125"/>
      <c r="AO149" s="126"/>
    </row>
    <row r="150" spans="40:41" x14ac:dyDescent="0.25">
      <c r="AN150" s="125"/>
      <c r="AO150" s="126"/>
    </row>
    <row r="151" spans="40:41" x14ac:dyDescent="0.25">
      <c r="AN151" s="125"/>
      <c r="AO151" s="126"/>
    </row>
    <row r="152" spans="40:41" x14ac:dyDescent="0.25">
      <c r="AN152" s="125"/>
      <c r="AO152" s="126"/>
    </row>
    <row r="153" spans="40:41" x14ac:dyDescent="0.25">
      <c r="AN153" s="125"/>
      <c r="AO153" s="126"/>
    </row>
    <row r="154" spans="40:41" x14ac:dyDescent="0.25">
      <c r="AN154" s="125"/>
      <c r="AO154" s="126"/>
    </row>
    <row r="155" spans="40:41" x14ac:dyDescent="0.25">
      <c r="AN155" s="125"/>
      <c r="AO155" s="126"/>
    </row>
    <row r="156" spans="40:41" x14ac:dyDescent="0.25">
      <c r="AN156" s="125"/>
      <c r="AO156" s="126"/>
    </row>
    <row r="157" spans="40:41" x14ac:dyDescent="0.25">
      <c r="AN157" s="125"/>
      <c r="AO157" s="126"/>
    </row>
    <row r="158" spans="40:41" x14ac:dyDescent="0.25">
      <c r="AN158" s="125"/>
      <c r="AO158" s="126"/>
    </row>
    <row r="159" spans="40:41" x14ac:dyDescent="0.25">
      <c r="AN159" s="125"/>
      <c r="AO159" s="126"/>
    </row>
    <row r="160" spans="40:41" x14ac:dyDescent="0.25">
      <c r="AN160" s="125"/>
      <c r="AO160" s="126"/>
    </row>
    <row r="161" spans="40:41" x14ac:dyDescent="0.25">
      <c r="AN161" s="125"/>
      <c r="AO161" s="126"/>
    </row>
    <row r="162" spans="40:41" x14ac:dyDescent="0.25">
      <c r="AN162" s="125"/>
      <c r="AO162" s="126"/>
    </row>
    <row r="163" spans="40:41" x14ac:dyDescent="0.25">
      <c r="AN163" s="125"/>
      <c r="AO163" s="126"/>
    </row>
    <row r="164" spans="40:41" x14ac:dyDescent="0.25">
      <c r="AN164" s="125"/>
      <c r="AO164" s="126"/>
    </row>
    <row r="165" spans="40:41" x14ac:dyDescent="0.25">
      <c r="AN165" s="125"/>
      <c r="AO165" s="126"/>
    </row>
    <row r="166" spans="40:41" x14ac:dyDescent="0.25">
      <c r="AN166" s="125"/>
      <c r="AO166" s="126"/>
    </row>
    <row r="167" spans="40:41" x14ac:dyDescent="0.25">
      <c r="AN167" s="125"/>
      <c r="AO167" s="126"/>
    </row>
    <row r="168" spans="40:41" x14ac:dyDescent="0.25">
      <c r="AN168" s="125"/>
      <c r="AO168" s="126"/>
    </row>
    <row r="169" spans="40:41" x14ac:dyDescent="0.25">
      <c r="AN169" s="125"/>
      <c r="AO169" s="126"/>
    </row>
    <row r="170" spans="40:41" x14ac:dyDescent="0.25">
      <c r="AN170" s="125"/>
      <c r="AO170" s="126"/>
    </row>
    <row r="171" spans="40:41" x14ac:dyDescent="0.25">
      <c r="AN171" s="125"/>
      <c r="AO171" s="126"/>
    </row>
    <row r="172" spans="40:41" x14ac:dyDescent="0.25">
      <c r="AN172" s="125"/>
      <c r="AO172" s="126"/>
    </row>
    <row r="173" spans="40:41" x14ac:dyDescent="0.25">
      <c r="AN173" s="125"/>
      <c r="AO173" s="126"/>
    </row>
    <row r="174" spans="40:41" x14ac:dyDescent="0.25">
      <c r="AN174" s="125"/>
      <c r="AO174" s="126"/>
    </row>
    <row r="175" spans="40:41" x14ac:dyDescent="0.25">
      <c r="AN175" s="125"/>
      <c r="AO175" s="126"/>
    </row>
    <row r="176" spans="40:41" x14ac:dyDescent="0.25">
      <c r="AN176" s="125"/>
      <c r="AO176" s="126"/>
    </row>
    <row r="177" spans="40:41" x14ac:dyDescent="0.25">
      <c r="AN177" s="125"/>
      <c r="AO177" s="126"/>
    </row>
    <row r="178" spans="40:41" x14ac:dyDescent="0.25">
      <c r="AN178" s="125"/>
      <c r="AO178" s="126"/>
    </row>
    <row r="179" spans="40:41" x14ac:dyDescent="0.25">
      <c r="AN179" s="125"/>
      <c r="AO179" s="126"/>
    </row>
    <row r="180" spans="40:41" x14ac:dyDescent="0.25">
      <c r="AN180" s="125"/>
      <c r="AO180" s="126"/>
    </row>
    <row r="181" spans="40:41" x14ac:dyDescent="0.25">
      <c r="AN181" s="125"/>
      <c r="AO181" s="126"/>
    </row>
    <row r="182" spans="40:41" x14ac:dyDescent="0.25">
      <c r="AN182" s="125"/>
      <c r="AO182" s="126"/>
    </row>
    <row r="183" spans="40:41" x14ac:dyDescent="0.25">
      <c r="AN183" s="125"/>
      <c r="AO183" s="126"/>
    </row>
    <row r="184" spans="40:41" x14ac:dyDescent="0.25">
      <c r="AN184" s="125"/>
      <c r="AO184" s="126"/>
    </row>
    <row r="185" spans="40:41" x14ac:dyDescent="0.25">
      <c r="AN185" s="125"/>
      <c r="AO185" s="126"/>
    </row>
    <row r="186" spans="40:41" x14ac:dyDescent="0.25">
      <c r="AN186" s="125"/>
      <c r="AO186" s="126"/>
    </row>
  </sheetData>
  <mergeCells count="7">
    <mergeCell ref="AL1:AO1"/>
    <mergeCell ref="C1:G1"/>
    <mergeCell ref="H1:K1"/>
    <mergeCell ref="L1:T1"/>
    <mergeCell ref="U1:V1"/>
    <mergeCell ref="AE1:AK1"/>
    <mergeCell ref="W1:AD1"/>
  </mergeCells>
  <hyperlinks>
    <hyperlink ref="A1" location="Contents!A1" display="CONTENTS"/>
    <hyperlink ref="B4" r:id="rId1"/>
    <hyperlink ref="B5" r:id="rId2"/>
    <hyperlink ref="B8" r:id="rId3"/>
    <hyperlink ref="A2" r:id="rId4"/>
    <hyperlink ref="B9" r:id="rId5"/>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86"/>
  <sheetViews>
    <sheetView workbookViewId="0">
      <pane xSplit="2" ySplit="2" topLeftCell="AI3" activePane="bottomRight" state="frozen"/>
      <selection pane="topRight" activeCell="C1" sqref="C1"/>
      <selection pane="bottomLeft" activeCell="A3" sqref="A3"/>
      <selection pane="bottomRight"/>
    </sheetView>
  </sheetViews>
  <sheetFormatPr defaultRowHeight="15" x14ac:dyDescent="0.25"/>
  <cols>
    <col min="1" max="1" width="27.28515625" style="2" customWidth="1"/>
    <col min="2" max="2" width="23.85546875" style="2" customWidth="1"/>
    <col min="3" max="3" width="11.85546875" customWidth="1"/>
    <col min="4" max="4" width="10.28515625" customWidth="1"/>
    <col min="5" max="5" width="25" customWidth="1"/>
    <col min="9" max="9" width="12.28515625" customWidth="1"/>
    <col min="10" max="11" width="12.7109375" customWidth="1"/>
    <col min="12" max="12" width="11.5703125" customWidth="1"/>
    <col min="13" max="13" width="13.140625" customWidth="1"/>
    <col min="16" max="16" width="15.5703125" customWidth="1"/>
    <col min="17" max="17" width="11.85546875" customWidth="1"/>
    <col min="19" max="19" width="10.7109375" customWidth="1"/>
    <col min="20" max="20" width="28" style="2" customWidth="1"/>
    <col min="21" max="22" width="12.7109375" customWidth="1"/>
    <col min="23" max="23" width="11.5703125" customWidth="1"/>
    <col min="24" max="24" width="13.140625" customWidth="1"/>
    <col min="27" max="27" width="15.5703125" customWidth="1"/>
    <col min="28" max="28" width="11.85546875" customWidth="1"/>
    <col min="29" max="29" width="9.140625" style="53"/>
    <col min="30" max="30" width="10.85546875" style="126" customWidth="1"/>
    <col min="31" max="31" width="12.42578125" customWidth="1"/>
    <col min="33" max="33" width="11.42578125" customWidth="1"/>
    <col min="34" max="34" width="17" customWidth="1"/>
    <col min="35" max="35" width="11.42578125" customWidth="1"/>
    <col min="36" max="36" width="13.140625" customWidth="1"/>
    <col min="37" max="37" width="14.7109375" customWidth="1"/>
    <col min="38" max="38" width="10.140625" customWidth="1"/>
    <col min="39" max="39" width="8.85546875" style="2" customWidth="1"/>
    <col min="40" max="40" width="10.85546875" style="2" customWidth="1"/>
    <col min="41" max="41" width="10" style="2" customWidth="1"/>
    <col min="42" max="42" width="14" style="102" customWidth="1"/>
    <col min="43" max="43" width="15.7109375" style="2" customWidth="1"/>
    <col min="44" max="44" width="16" customWidth="1"/>
  </cols>
  <sheetData>
    <row r="1" spans="1:43" s="1" customFormat="1" ht="20.25" thickBot="1" x14ac:dyDescent="0.35">
      <c r="A1" s="39" t="s">
        <v>0</v>
      </c>
      <c r="B1" s="67" t="s">
        <v>101</v>
      </c>
      <c r="C1" s="307" t="s">
        <v>2</v>
      </c>
      <c r="D1" s="307"/>
      <c r="E1" s="307"/>
      <c r="F1" s="307"/>
      <c r="G1" s="308"/>
      <c r="H1" s="309" t="s">
        <v>3</v>
      </c>
      <c r="I1" s="307"/>
      <c r="J1" s="307"/>
      <c r="K1" s="308"/>
      <c r="L1" s="304" t="s">
        <v>4</v>
      </c>
      <c r="M1" s="305"/>
      <c r="N1" s="305"/>
      <c r="O1" s="305"/>
      <c r="P1" s="305"/>
      <c r="Q1" s="305"/>
      <c r="R1" s="305"/>
      <c r="S1" s="305"/>
      <c r="T1" s="306"/>
      <c r="U1" s="304" t="s">
        <v>70</v>
      </c>
      <c r="V1" s="308"/>
      <c r="W1" s="662" t="s">
        <v>68</v>
      </c>
      <c r="X1" s="663"/>
      <c r="Y1" s="663"/>
      <c r="Z1" s="663"/>
      <c r="AA1" s="663"/>
      <c r="AB1" s="663"/>
      <c r="AC1" s="663"/>
      <c r="AD1" s="680"/>
      <c r="AE1" s="663" t="s">
        <v>5</v>
      </c>
      <c r="AF1" s="663"/>
      <c r="AG1" s="663"/>
      <c r="AH1" s="663"/>
      <c r="AI1" s="663"/>
      <c r="AJ1" s="663"/>
      <c r="AK1" s="681"/>
      <c r="AL1" s="677" t="s">
        <v>71</v>
      </c>
      <c r="AM1" s="678"/>
      <c r="AN1" s="678"/>
      <c r="AO1" s="679"/>
      <c r="AP1" s="100" t="s">
        <v>103</v>
      </c>
      <c r="AQ1" s="82" t="s">
        <v>94</v>
      </c>
    </row>
    <row r="2" spans="1:43" ht="62.25" customHeight="1" thickTop="1" thickBot="1" x14ac:dyDescent="0.3">
      <c r="A2" s="271" t="s">
        <v>141</v>
      </c>
      <c r="B2" s="92"/>
      <c r="C2" s="93" t="s">
        <v>6</v>
      </c>
      <c r="D2" s="93" t="s">
        <v>7</v>
      </c>
      <c r="E2" s="94" t="s">
        <v>8</v>
      </c>
      <c r="F2" s="95" t="s">
        <v>9</v>
      </c>
      <c r="G2" s="96" t="s">
        <v>10</v>
      </c>
      <c r="H2" s="93" t="s">
        <v>11</v>
      </c>
      <c r="I2" s="93" t="s">
        <v>12</v>
      </c>
      <c r="J2" s="94" t="s">
        <v>60</v>
      </c>
      <c r="K2" s="97" t="s">
        <v>69</v>
      </c>
      <c r="L2" s="93" t="s">
        <v>13</v>
      </c>
      <c r="M2" s="93" t="s">
        <v>14</v>
      </c>
      <c r="N2" s="93" t="s">
        <v>15</v>
      </c>
      <c r="O2" s="94" t="s">
        <v>16</v>
      </c>
      <c r="P2" s="93" t="s">
        <v>17</v>
      </c>
      <c r="Q2" s="93" t="s">
        <v>18</v>
      </c>
      <c r="R2" s="93" t="s">
        <v>19</v>
      </c>
      <c r="S2" s="94" t="s">
        <v>155</v>
      </c>
      <c r="T2" s="98" t="s">
        <v>20</v>
      </c>
      <c r="U2" s="94" t="s">
        <v>60</v>
      </c>
      <c r="V2" s="97" t="s">
        <v>69</v>
      </c>
      <c r="W2" s="93" t="s">
        <v>13</v>
      </c>
      <c r="X2" s="93" t="s">
        <v>14</v>
      </c>
      <c r="Y2" s="93" t="s">
        <v>15</v>
      </c>
      <c r="Z2" s="94" t="s">
        <v>16</v>
      </c>
      <c r="AA2" s="93" t="s">
        <v>17</v>
      </c>
      <c r="AB2" s="93" t="s">
        <v>18</v>
      </c>
      <c r="AC2" s="93" t="s">
        <v>19</v>
      </c>
      <c r="AD2" s="98" t="s">
        <v>155</v>
      </c>
      <c r="AE2" s="88" t="s">
        <v>21</v>
      </c>
      <c r="AF2" s="88" t="s">
        <v>22</v>
      </c>
      <c r="AG2" s="89" t="s">
        <v>23</v>
      </c>
      <c r="AH2" s="88" t="s">
        <v>24</v>
      </c>
      <c r="AI2" s="88" t="s">
        <v>25</v>
      </c>
      <c r="AJ2" s="88" t="s">
        <v>26</v>
      </c>
      <c r="AK2" s="90" t="s">
        <v>27</v>
      </c>
      <c r="AL2" s="114" t="s">
        <v>105</v>
      </c>
      <c r="AM2" s="99" t="s">
        <v>106</v>
      </c>
      <c r="AN2" s="115" t="s">
        <v>107</v>
      </c>
      <c r="AO2" s="91" t="s">
        <v>108</v>
      </c>
      <c r="AP2" s="101" t="s">
        <v>104</v>
      </c>
      <c r="AQ2" s="91" t="s">
        <v>102</v>
      </c>
    </row>
    <row r="3" spans="1:43" ht="15.75" thickTop="1" x14ac:dyDescent="0.25">
      <c r="A3" s="2" t="str">
        <f>IF(K3=SUM(L3:S3), " ","Error")</f>
        <v xml:space="preserve"> </v>
      </c>
      <c r="B3" s="78" t="s">
        <v>28</v>
      </c>
      <c r="C3" s="3">
        <f t="shared" ref="C3:L3" si="0">SUM(C4:C5)</f>
        <v>2074</v>
      </c>
      <c r="D3" s="3">
        <f t="shared" si="0"/>
        <v>904</v>
      </c>
      <c r="E3" s="3">
        <f t="shared" si="0"/>
        <v>289</v>
      </c>
      <c r="F3" s="3">
        <f t="shared" si="0"/>
        <v>881</v>
      </c>
      <c r="G3" s="4">
        <f t="shared" si="0"/>
        <v>0</v>
      </c>
      <c r="H3" s="3">
        <f t="shared" si="0"/>
        <v>8</v>
      </c>
      <c r="I3" s="3">
        <f t="shared" si="0"/>
        <v>14</v>
      </c>
      <c r="J3" s="3">
        <f t="shared" si="0"/>
        <v>5</v>
      </c>
      <c r="K3" s="4">
        <f t="shared" si="0"/>
        <v>9</v>
      </c>
      <c r="L3" s="3">
        <f t="shared" si="0"/>
        <v>3</v>
      </c>
      <c r="M3" s="3">
        <f t="shared" ref="M3:S3" si="1">SUM(M4:M5)</f>
        <v>1</v>
      </c>
      <c r="N3" s="3">
        <f t="shared" si="1"/>
        <v>1</v>
      </c>
      <c r="O3" s="3">
        <f t="shared" si="1"/>
        <v>1</v>
      </c>
      <c r="P3" s="3">
        <f t="shared" si="1"/>
        <v>0</v>
      </c>
      <c r="Q3" s="3">
        <f t="shared" si="1"/>
        <v>3</v>
      </c>
      <c r="R3" s="3">
        <f t="shared" si="1"/>
        <v>0</v>
      </c>
      <c r="S3" s="3">
        <f t="shared" si="1"/>
        <v>0</v>
      </c>
      <c r="T3" s="4"/>
      <c r="U3" s="43">
        <f>IF(I3=0,"NA",J3/I3)</f>
        <v>0.35714285714285715</v>
      </c>
      <c r="V3" s="45">
        <f>IF(I3=0,"NA",K3/I3)</f>
        <v>0.6428571428571429</v>
      </c>
      <c r="W3" s="43">
        <f>+IF(L3=0,"NA",L3/I3)</f>
        <v>0.21428571428571427</v>
      </c>
      <c r="X3" s="43">
        <f>+IF(I3=0,"NA",M3/I3)</f>
        <v>7.1428571428571425E-2</v>
      </c>
      <c r="Y3" s="43">
        <f>+IF(I3=0,"NA",N3/I3)</f>
        <v>7.1428571428571425E-2</v>
      </c>
      <c r="Z3" s="43">
        <f>+IF(I3=0,"NA",O3/I3)</f>
        <v>7.1428571428571425E-2</v>
      </c>
      <c r="AA3" s="43">
        <f>+IF(I3=0,"NA",P3/I3)</f>
        <v>0</v>
      </c>
      <c r="AB3" s="43">
        <f>+IF(I3=0,"NA",Q3/I3)</f>
        <v>0.21428571428571427</v>
      </c>
      <c r="AC3" s="297">
        <f>+IF(I3=0,"NA",R3/I3)</f>
        <v>0</v>
      </c>
      <c r="AD3" s="45">
        <f>+IF(I3=0,"NA",S3/I3)</f>
        <v>0</v>
      </c>
      <c r="AE3" s="146"/>
      <c r="AF3" s="85">
        <f>IF(C3=0,"NA",(H3/C3)*100000)</f>
        <v>385.72806171648989</v>
      </c>
      <c r="AG3" s="167"/>
      <c r="AH3" s="85">
        <f>IF(C3=0,"NA",(I3/C3)*100000)</f>
        <v>675.02410800385724</v>
      </c>
      <c r="AI3" s="167"/>
      <c r="AJ3" s="85">
        <f>IF(C3=0,"NA",(J3/C3)*100000)</f>
        <v>241.08003857280616</v>
      </c>
      <c r="AK3" s="166"/>
      <c r="AL3" s="119">
        <f>AM3*7</f>
        <v>0.26849315068493151</v>
      </c>
      <c r="AM3" s="120">
        <f>I3/365</f>
        <v>3.8356164383561646E-2</v>
      </c>
      <c r="AN3" s="119">
        <f>AO3*7</f>
        <v>9.5890410958904104E-2</v>
      </c>
      <c r="AO3" s="120">
        <f>J3/365</f>
        <v>1.3698630136986301E-2</v>
      </c>
      <c r="AP3" s="447">
        <f>'Vital Stats'!Q41</f>
        <v>761.07034252473352</v>
      </c>
      <c r="AQ3" s="163"/>
    </row>
    <row r="4" spans="1:43" x14ac:dyDescent="0.25">
      <c r="B4" s="145" t="s">
        <v>29</v>
      </c>
      <c r="C4" s="7">
        <f>SUM(D4:G4)</f>
        <v>926</v>
      </c>
      <c r="D4" s="8">
        <v>403</v>
      </c>
      <c r="E4" s="8">
        <v>138</v>
      </c>
      <c r="F4" s="8">
        <v>385</v>
      </c>
      <c r="G4" s="9">
        <v>0</v>
      </c>
      <c r="H4" s="7">
        <v>4</v>
      </c>
      <c r="I4" s="8">
        <v>5</v>
      </c>
      <c r="J4" s="8">
        <v>2</v>
      </c>
      <c r="K4" s="9">
        <v>3</v>
      </c>
      <c r="L4" s="7">
        <v>1</v>
      </c>
      <c r="M4" s="8">
        <v>1</v>
      </c>
      <c r="N4" s="8">
        <v>1</v>
      </c>
      <c r="O4" s="8">
        <v>0</v>
      </c>
      <c r="P4" s="8">
        <v>0</v>
      </c>
      <c r="Q4" s="8">
        <v>0</v>
      </c>
      <c r="R4" s="8">
        <v>0</v>
      </c>
      <c r="S4" s="205">
        <v>0</v>
      </c>
      <c r="T4" s="9"/>
      <c r="U4" s="40">
        <f>IF(I4=0,"NA",J4/I4)</f>
        <v>0.4</v>
      </c>
      <c r="V4" s="41">
        <f>IF(I4=0,"NA",K4/I4)</f>
        <v>0.6</v>
      </c>
      <c r="W4" s="42">
        <f>IF(I4=0,"NA",L4/I4)</f>
        <v>0.2</v>
      </c>
      <c r="X4" s="42">
        <f>IF(I4=0,"NA",M4/I4)</f>
        <v>0.2</v>
      </c>
      <c r="Y4" s="42">
        <f>IF(I4=0,"NA",N4/I4)</f>
        <v>0.2</v>
      </c>
      <c r="Z4" s="42">
        <f>IF(I4=0,"NA",O4/I4)</f>
        <v>0</v>
      </c>
      <c r="AA4" s="42">
        <f>IF(I4=0,"NA",P4/I4)</f>
        <v>0</v>
      </c>
      <c r="AB4" s="42">
        <f>IF(I4=0,"NA",Q4/I4)</f>
        <v>0</v>
      </c>
      <c r="AC4" s="298">
        <f>IF(I4=0,"NA",R4/I4)</f>
        <v>0</v>
      </c>
      <c r="AD4" s="44">
        <f>IF(I4=0,"NA",S4/I4)</f>
        <v>0</v>
      </c>
      <c r="AE4" s="147"/>
      <c r="AF4" s="8">
        <f>IF(C4=0,"NA",(H4/C4)*100000)</f>
        <v>431.96544276457888</v>
      </c>
      <c r="AG4" s="149"/>
      <c r="AH4" s="8">
        <f>IF(C4=0,"NA",(I4/C4)*100000)</f>
        <v>539.9568034557235</v>
      </c>
      <c r="AI4" s="149"/>
      <c r="AJ4" s="8">
        <f>IF(C4=0,"NA",(J4/C4)*100000)</f>
        <v>215.98272138228944</v>
      </c>
      <c r="AK4" s="151"/>
      <c r="AL4" s="116">
        <f>AM4*7</f>
        <v>0.19125683060109289</v>
      </c>
      <c r="AM4" s="117">
        <f>I4/_xlfn.DAYS("10 June 2016","10 December 2015")</f>
        <v>2.7322404371584699E-2</v>
      </c>
      <c r="AN4" s="116">
        <f>AO4*7</f>
        <v>7.650273224043716E-2</v>
      </c>
      <c r="AO4" s="117">
        <f>J4/_xlfn.DAYS("10 June 2016","10 December 2015")</f>
        <v>1.092896174863388E-2</v>
      </c>
      <c r="AP4" s="448"/>
      <c r="AQ4" s="164"/>
    </row>
    <row r="5" spans="1:43" x14ac:dyDescent="0.25">
      <c r="B5" s="145" t="s">
        <v>30</v>
      </c>
      <c r="C5" s="7">
        <f>SUM(D5:G5)</f>
        <v>1148</v>
      </c>
      <c r="D5" s="8">
        <v>501</v>
      </c>
      <c r="E5" s="8">
        <v>151</v>
      </c>
      <c r="F5" s="8">
        <v>496</v>
      </c>
      <c r="G5" s="9">
        <v>0</v>
      </c>
      <c r="H5" s="7">
        <v>4</v>
      </c>
      <c r="I5" s="8">
        <v>9</v>
      </c>
      <c r="J5" s="8">
        <v>3</v>
      </c>
      <c r="K5" s="9">
        <v>6</v>
      </c>
      <c r="L5" s="7">
        <v>2</v>
      </c>
      <c r="M5" s="8">
        <v>0</v>
      </c>
      <c r="N5" s="8">
        <v>0</v>
      </c>
      <c r="O5" s="8">
        <v>1</v>
      </c>
      <c r="P5" s="8">
        <v>0</v>
      </c>
      <c r="Q5" s="8">
        <v>3</v>
      </c>
      <c r="R5" s="8">
        <v>0</v>
      </c>
      <c r="S5" s="205">
        <v>0</v>
      </c>
      <c r="T5" s="9"/>
      <c r="U5" s="40">
        <f>IF(I5=0,"NA",J5/I5)</f>
        <v>0.33333333333333331</v>
      </c>
      <c r="V5" s="41">
        <f>IF(I5=0,"NA",K5/I5)</f>
        <v>0.66666666666666663</v>
      </c>
      <c r="W5" s="42">
        <f>IF(I5=0,"NA",L5/I5)</f>
        <v>0.22222222222222221</v>
      </c>
      <c r="X5" s="42">
        <f>IF(I5=0,"NA",M5/I5)</f>
        <v>0</v>
      </c>
      <c r="Y5" s="42">
        <f>IF(I5=0,"NA",N5/I5)</f>
        <v>0</v>
      </c>
      <c r="Z5" s="42">
        <f>IF(I5=0,"NA",O5/I5)</f>
        <v>0.1111111111111111</v>
      </c>
      <c r="AA5" s="42">
        <f>IF(I5=0,"NA",P5/I5)</f>
        <v>0</v>
      </c>
      <c r="AB5" s="42">
        <f>IF(I5=0,"NA",Q5/I5)</f>
        <v>0.33333333333333331</v>
      </c>
      <c r="AC5" s="298">
        <f>IF(I5=0,"NA",R5/I5)</f>
        <v>0</v>
      </c>
      <c r="AD5" s="44">
        <f>IF(I5=0,"NA",S5/I5)</f>
        <v>0</v>
      </c>
      <c r="AE5" s="147"/>
      <c r="AF5" s="8">
        <f>IF(C5=0,"NA",(H5/C5)*100000)</f>
        <v>348.43205574912889</v>
      </c>
      <c r="AG5" s="149"/>
      <c r="AH5" s="8">
        <f>IF(C5=0,"NA",(I5/C5)*100000)</f>
        <v>783.97212543554008</v>
      </c>
      <c r="AI5" s="149"/>
      <c r="AJ5" s="8">
        <f>IF(C5=0,"NA",(J5/C5)*100000)</f>
        <v>261.32404181184671</v>
      </c>
      <c r="AK5" s="151"/>
      <c r="AL5" s="116">
        <f>AM5*7</f>
        <v>0.34426229508196721</v>
      </c>
      <c r="AM5" s="117">
        <f>I5/_xlfn.DAYS("10 December 2016","10 June 2016")</f>
        <v>4.9180327868852458E-2</v>
      </c>
      <c r="AN5" s="116">
        <f>AO5*7</f>
        <v>0.11475409836065574</v>
      </c>
      <c r="AO5" s="117">
        <f>J5/_xlfn.DAYS("10 December 2016","10 June 2016")</f>
        <v>1.6393442622950821E-2</v>
      </c>
      <c r="AP5" s="448"/>
      <c r="AQ5" s="164"/>
    </row>
    <row r="6" spans="1:43" x14ac:dyDescent="0.25">
      <c r="B6" s="79"/>
      <c r="C6" s="7"/>
      <c r="D6" s="8"/>
      <c r="E6" s="8"/>
      <c r="F6" s="8"/>
      <c r="G6" s="9"/>
      <c r="H6" s="7"/>
      <c r="I6" s="8"/>
      <c r="J6" s="8"/>
      <c r="K6" s="9"/>
      <c r="L6" s="7"/>
      <c r="M6" s="8"/>
      <c r="N6" s="8"/>
      <c r="O6" s="8"/>
      <c r="P6" s="8"/>
      <c r="Q6" s="8"/>
      <c r="R6" s="8"/>
      <c r="S6" s="205"/>
      <c r="T6" s="9"/>
      <c r="U6" s="40"/>
      <c r="V6" s="41"/>
      <c r="W6" s="7"/>
      <c r="X6" s="8"/>
      <c r="Y6" s="8"/>
      <c r="Z6" s="8"/>
      <c r="AA6" s="8"/>
      <c r="AB6" s="8"/>
      <c r="AC6" s="205"/>
      <c r="AD6" s="9"/>
      <c r="AE6" s="7"/>
      <c r="AF6" s="8"/>
      <c r="AG6" s="8"/>
      <c r="AH6" s="8"/>
      <c r="AI6" s="8"/>
      <c r="AJ6" s="8"/>
      <c r="AK6" s="10"/>
      <c r="AL6" s="116"/>
      <c r="AM6" s="117"/>
      <c r="AN6" s="116"/>
      <c r="AO6" s="117"/>
      <c r="AP6" s="448"/>
      <c r="AQ6" s="107"/>
    </row>
    <row r="7" spans="1:43" x14ac:dyDescent="0.25">
      <c r="A7" s="2" t="str">
        <f>IF(K7=SUM(L7:S7), " ","Error")</f>
        <v xml:space="preserve"> </v>
      </c>
      <c r="B7" s="80" t="s">
        <v>31</v>
      </c>
      <c r="C7" s="3">
        <f t="shared" ref="C7:L7" si="2">SUM(C8:C9)</f>
        <v>2061</v>
      </c>
      <c r="D7" s="3">
        <f t="shared" si="2"/>
        <v>800</v>
      </c>
      <c r="E7" s="3">
        <f t="shared" si="2"/>
        <v>301</v>
      </c>
      <c r="F7" s="3">
        <f t="shared" si="2"/>
        <v>960</v>
      </c>
      <c r="G7" s="4">
        <f t="shared" si="2"/>
        <v>0</v>
      </c>
      <c r="H7" s="3">
        <f t="shared" si="2"/>
        <v>12</v>
      </c>
      <c r="I7" s="3">
        <f t="shared" si="2"/>
        <v>22</v>
      </c>
      <c r="J7" s="3">
        <f t="shared" si="2"/>
        <v>12</v>
      </c>
      <c r="K7" s="4">
        <f t="shared" si="2"/>
        <v>13</v>
      </c>
      <c r="L7" s="3">
        <f t="shared" si="2"/>
        <v>7</v>
      </c>
      <c r="M7" s="3">
        <f t="shared" ref="M7:S7" si="3">SUM(M8:M9)</f>
        <v>0</v>
      </c>
      <c r="N7" s="3">
        <f t="shared" si="3"/>
        <v>0</v>
      </c>
      <c r="O7" s="3">
        <f t="shared" si="3"/>
        <v>4</v>
      </c>
      <c r="P7" s="3">
        <f t="shared" si="3"/>
        <v>0</v>
      </c>
      <c r="Q7" s="3">
        <f t="shared" si="3"/>
        <v>2</v>
      </c>
      <c r="R7" s="3">
        <f t="shared" si="3"/>
        <v>0</v>
      </c>
      <c r="S7" s="3">
        <f t="shared" si="3"/>
        <v>0</v>
      </c>
      <c r="T7" s="11"/>
      <c r="U7" s="43">
        <f>IF(I7=0,"NA",J7/I7)</f>
        <v>0.54545454545454541</v>
      </c>
      <c r="V7" s="46">
        <f>IF(I7=0,"NA",K7/I7)</f>
        <v>0.59090909090909094</v>
      </c>
      <c r="W7" s="43">
        <f>+IF(L7=0,"NA",L7/I7)</f>
        <v>0.31818181818181818</v>
      </c>
      <c r="X7" s="43">
        <f>+IF(I7=0,"NA",M7/I7)</f>
        <v>0</v>
      </c>
      <c r="Y7" s="43">
        <f>+IF(I7=0,"NA",N7/I7)</f>
        <v>0</v>
      </c>
      <c r="Z7" s="43">
        <f>+IF(I7=0,"NA",O7/I7)</f>
        <v>0.18181818181818182</v>
      </c>
      <c r="AA7" s="43">
        <f>+IF(I7=0,"NA",P7/I7)</f>
        <v>0</v>
      </c>
      <c r="AB7" s="43">
        <f>+IF(I7=0,"NA",Q7/I7)</f>
        <v>9.0909090909090912E-2</v>
      </c>
      <c r="AC7" s="297">
        <f>+IF(I7=0,"NA",R7/I7)</f>
        <v>0</v>
      </c>
      <c r="AD7" s="45">
        <f>+IF(I7=0,"NA",S7/I7)</f>
        <v>0</v>
      </c>
      <c r="AE7" s="146"/>
      <c r="AF7" s="5">
        <f>IF(C7=0,"NA",(H7/C7)*100000)</f>
        <v>582.24163027656482</v>
      </c>
      <c r="AG7" s="148"/>
      <c r="AH7" s="5">
        <f>IF(C7=0,"NA",(I7/C7)*100000)</f>
        <v>1067.4429888403688</v>
      </c>
      <c r="AI7" s="148"/>
      <c r="AJ7" s="5">
        <f>IF(C7=0,"NA",(J7/C7)*100000)</f>
        <v>582.24163027656482</v>
      </c>
      <c r="AK7" s="150"/>
      <c r="AL7" s="121">
        <f>AM7*7</f>
        <v>0.42191780821917813</v>
      </c>
      <c r="AM7" s="118">
        <f>I7/_xlfn.DAYS("10 December 2017","10 December 2016")</f>
        <v>6.0273972602739728E-2</v>
      </c>
      <c r="AN7" s="122">
        <f>AO7*7</f>
        <v>0.23013698630136983</v>
      </c>
      <c r="AO7" s="118">
        <f>J7/_xlfn.DAYS("10 December 2017","10 December 2016")</f>
        <v>3.287671232876712E-2</v>
      </c>
      <c r="AP7" s="449">
        <f>'Vital Stats'!Q41</f>
        <v>761.07034252473352</v>
      </c>
      <c r="AQ7" s="165"/>
    </row>
    <row r="8" spans="1:43" x14ac:dyDescent="0.25">
      <c r="B8" s="144" t="s">
        <v>32</v>
      </c>
      <c r="C8" s="7">
        <f>SUM(D8:G8)</f>
        <v>1033</v>
      </c>
      <c r="D8" s="8">
        <v>388</v>
      </c>
      <c r="E8" s="8">
        <v>148</v>
      </c>
      <c r="F8" s="8">
        <v>497</v>
      </c>
      <c r="G8" s="9">
        <v>0</v>
      </c>
      <c r="H8" s="7">
        <v>2</v>
      </c>
      <c r="I8" s="8">
        <v>8</v>
      </c>
      <c r="J8" s="8">
        <v>7</v>
      </c>
      <c r="K8" s="9">
        <v>4</v>
      </c>
      <c r="L8" s="7">
        <v>2</v>
      </c>
      <c r="M8" s="8">
        <v>0</v>
      </c>
      <c r="N8" s="8">
        <v>0</v>
      </c>
      <c r="O8" s="8">
        <v>2</v>
      </c>
      <c r="P8" s="8">
        <v>0</v>
      </c>
      <c r="Q8" s="8">
        <v>0</v>
      </c>
      <c r="R8" s="8">
        <v>0</v>
      </c>
      <c r="S8" s="205">
        <v>0</v>
      </c>
      <c r="T8" s="9"/>
      <c r="U8" s="40">
        <f>IF(I8=0,"NA",J8/I8)</f>
        <v>0.875</v>
      </c>
      <c r="V8" s="41">
        <f>IF(I8=0,"NA",K8/I8)</f>
        <v>0.5</v>
      </c>
      <c r="W8" s="42">
        <f>IF(I8=0,"NA",L8/I8)</f>
        <v>0.25</v>
      </c>
      <c r="X8" s="42">
        <f>IF(I8=0,"NA",M8/I8)</f>
        <v>0</v>
      </c>
      <c r="Y8" s="42">
        <f>IF(I8=0,"NA",N8/I8)</f>
        <v>0</v>
      </c>
      <c r="Z8" s="42">
        <f>IF(I8=0,"NA",O8/I8)</f>
        <v>0.25</v>
      </c>
      <c r="AA8" s="42">
        <f>IF(I8=0,"NA",P8/I8)</f>
        <v>0</v>
      </c>
      <c r="AB8" s="42">
        <f>IF(I8=0,"NA",Q8/I8)</f>
        <v>0</v>
      </c>
      <c r="AC8" s="298">
        <f>IF(I8=0,"NA",R8/I8)</f>
        <v>0</v>
      </c>
      <c r="AD8" s="44">
        <f>IF(I8=0,"NA",S8/I8)</f>
        <v>0</v>
      </c>
      <c r="AE8" s="147"/>
      <c r="AF8" s="8">
        <f>IF(C8=0,"NA",(H8/C8)*100000)</f>
        <v>193.61084220716361</v>
      </c>
      <c r="AG8" s="149"/>
      <c r="AH8" s="8">
        <f>IF(C8=0,"NA",(I8/C8)*100000)</f>
        <v>774.44336882865446</v>
      </c>
      <c r="AI8" s="149"/>
      <c r="AJ8" s="8">
        <f>IF(C8=0,"NA",(J8/C8)*100000)</f>
        <v>677.63794772507254</v>
      </c>
      <c r="AK8" s="151"/>
      <c r="AL8" s="116">
        <f>AM8*7</f>
        <v>0.30769230769230771</v>
      </c>
      <c r="AM8" s="117">
        <f>I8/_xlfn.DAYS("10 June 2017","10 December 2016")</f>
        <v>4.3956043956043959E-2</v>
      </c>
      <c r="AN8" s="116">
        <f>AO8*7</f>
        <v>0.26923076923076927</v>
      </c>
      <c r="AO8" s="117">
        <f>J8/_xlfn.DAYS("10 June 2017","10 December 2016")</f>
        <v>3.8461538461538464E-2</v>
      </c>
      <c r="AP8" s="448"/>
      <c r="AQ8" s="164"/>
    </row>
    <row r="9" spans="1:43" x14ac:dyDescent="0.25">
      <c r="B9" s="81" t="s">
        <v>33</v>
      </c>
      <c r="C9" s="7">
        <f>SUM(D9:G9)</f>
        <v>1028</v>
      </c>
      <c r="D9" s="8">
        <v>412</v>
      </c>
      <c r="E9" s="8">
        <v>153</v>
      </c>
      <c r="F9" s="8">
        <v>463</v>
      </c>
      <c r="G9" s="9">
        <v>0</v>
      </c>
      <c r="H9" s="7">
        <v>10</v>
      </c>
      <c r="I9" s="8">
        <v>14</v>
      </c>
      <c r="J9" s="8">
        <v>5</v>
      </c>
      <c r="K9" s="9">
        <v>9</v>
      </c>
      <c r="L9" s="7">
        <v>5</v>
      </c>
      <c r="M9" s="8">
        <v>0</v>
      </c>
      <c r="N9" s="8">
        <v>0</v>
      </c>
      <c r="O9" s="8">
        <v>2</v>
      </c>
      <c r="P9" s="8">
        <v>0</v>
      </c>
      <c r="Q9" s="8">
        <v>2</v>
      </c>
      <c r="R9" s="8">
        <v>0</v>
      </c>
      <c r="S9" s="205">
        <v>0</v>
      </c>
      <c r="T9" s="9"/>
      <c r="U9" s="40">
        <f>IF(I9=0,"NA",J9/I9)</f>
        <v>0.35714285714285715</v>
      </c>
      <c r="V9" s="41">
        <f>IF(I9=0,"NA",K9/I9)</f>
        <v>0.6428571428571429</v>
      </c>
      <c r="W9" s="42">
        <f>IF(I9=0,"NA",L9/I9)</f>
        <v>0.35714285714285715</v>
      </c>
      <c r="X9" s="42">
        <f>IF(I9=0,"NA",M9/I9)</f>
        <v>0</v>
      </c>
      <c r="Y9" s="42">
        <f>IF(I9=0,"NA",N9/I9)</f>
        <v>0</v>
      </c>
      <c r="Z9" s="42">
        <f>IF(I9=0,"NA",O9/I9)</f>
        <v>0.14285714285714285</v>
      </c>
      <c r="AA9" s="42">
        <f>IF(I9=0,"NA",P9/I9)</f>
        <v>0</v>
      </c>
      <c r="AB9" s="42">
        <f>IF(I9=0,"NA",Q9/I9)</f>
        <v>0.14285714285714285</v>
      </c>
      <c r="AC9" s="298">
        <f>IF(I9=0,"NA",R9/I9)</f>
        <v>0</v>
      </c>
      <c r="AD9" s="44">
        <f>IF(I9=0,"NA",S9/I9)</f>
        <v>0</v>
      </c>
      <c r="AE9" s="147"/>
      <c r="AF9" s="8">
        <f>IF(C9=0,"NA",(H9/C9)*100000)</f>
        <v>972.7626459143969</v>
      </c>
      <c r="AG9" s="149"/>
      <c r="AH9" s="8">
        <f>IF(C9=0,"NA",(I9/C9)*100000)</f>
        <v>1361.8677042801557</v>
      </c>
      <c r="AI9" s="149"/>
      <c r="AJ9" s="8">
        <f>IF(C9=0,"NA",(J9/C9)*100000)</f>
        <v>486.38132295719845</v>
      </c>
      <c r="AK9" s="151"/>
      <c r="AL9" s="116">
        <f>AM9*7</f>
        <v>0.53551912568306015</v>
      </c>
      <c r="AM9" s="117">
        <f>I9/_xlfn.DAYS("10 December 2017","10 June 2017")</f>
        <v>7.650273224043716E-2</v>
      </c>
      <c r="AN9" s="116">
        <f>AO9*7</f>
        <v>0.19125683060109289</v>
      </c>
      <c r="AO9" s="117">
        <f>J9/_xlfn.DAYS("10 December 2017","10 June 2017")</f>
        <v>2.7322404371584699E-2</v>
      </c>
      <c r="AP9" s="448"/>
      <c r="AQ9" s="164"/>
    </row>
    <row r="10" spans="1:43" x14ac:dyDescent="0.25">
      <c r="C10" s="7"/>
      <c r="D10" s="8"/>
      <c r="E10" s="8"/>
      <c r="F10" s="8"/>
      <c r="G10" s="9"/>
      <c r="H10" s="7"/>
      <c r="I10" s="8"/>
      <c r="J10" s="8"/>
      <c r="K10" s="9"/>
      <c r="L10" s="7"/>
      <c r="M10" s="8"/>
      <c r="N10" s="8"/>
      <c r="O10" s="8"/>
      <c r="P10" s="8"/>
      <c r="Q10" s="8"/>
      <c r="R10" s="8"/>
      <c r="S10" s="205"/>
      <c r="T10" s="9"/>
      <c r="U10" s="8"/>
      <c r="V10" s="9"/>
      <c r="W10" s="7"/>
      <c r="X10" s="8"/>
      <c r="Y10" s="8"/>
      <c r="Z10" s="8"/>
      <c r="AA10" s="8"/>
      <c r="AB10" s="8"/>
      <c r="AC10" s="205"/>
      <c r="AD10" s="9"/>
      <c r="AE10" s="7"/>
      <c r="AF10" s="8"/>
      <c r="AG10" s="8"/>
      <c r="AH10" s="8"/>
      <c r="AI10" s="8"/>
      <c r="AJ10" s="8"/>
      <c r="AK10" s="10"/>
      <c r="AL10" s="113"/>
      <c r="AM10" s="14"/>
      <c r="AN10" s="113"/>
      <c r="AO10" s="14"/>
      <c r="AP10" s="105"/>
      <c r="AQ10" s="109"/>
    </row>
    <row r="11" spans="1:43" x14ac:dyDescent="0.25">
      <c r="C11" s="7"/>
      <c r="D11" s="8"/>
      <c r="E11" s="8"/>
      <c r="F11" s="8"/>
      <c r="G11" s="9"/>
      <c r="H11" s="7"/>
      <c r="I11" s="8"/>
      <c r="J11" s="8"/>
      <c r="K11" s="9"/>
      <c r="L11" s="7"/>
      <c r="M11" s="8"/>
      <c r="N11" s="8"/>
      <c r="O11" s="8"/>
      <c r="P11" s="8"/>
      <c r="Q11" s="8"/>
      <c r="R11" s="8"/>
      <c r="S11" s="205"/>
      <c r="T11" s="9"/>
      <c r="U11" s="8"/>
      <c r="V11" s="9"/>
      <c r="W11" s="7"/>
      <c r="X11" s="8"/>
      <c r="Y11" s="8"/>
      <c r="Z11" s="8"/>
      <c r="AA11" s="8"/>
      <c r="AB11" s="8"/>
      <c r="AC11" s="205"/>
      <c r="AD11" s="9"/>
      <c r="AE11" s="7"/>
      <c r="AF11" s="8"/>
      <c r="AG11" s="8"/>
      <c r="AH11" s="8"/>
      <c r="AI11" s="8"/>
      <c r="AJ11" s="8"/>
      <c r="AK11" s="10"/>
      <c r="AL11" s="113"/>
      <c r="AM11" s="14"/>
      <c r="AN11" s="113"/>
      <c r="AO11" s="14"/>
      <c r="AP11" s="105"/>
      <c r="AQ11" s="109"/>
    </row>
    <row r="12" spans="1:43" x14ac:dyDescent="0.25">
      <c r="C12" s="7"/>
      <c r="D12" s="8"/>
      <c r="E12" s="8"/>
      <c r="F12" s="8"/>
      <c r="G12" s="9"/>
      <c r="H12" s="7"/>
      <c r="I12" s="8"/>
      <c r="J12" s="8"/>
      <c r="K12" s="9"/>
      <c r="L12" s="7"/>
      <c r="M12" s="8"/>
      <c r="N12" s="8"/>
      <c r="O12" s="8"/>
      <c r="P12" s="8"/>
      <c r="Q12" s="8"/>
      <c r="R12" s="8"/>
      <c r="S12" s="205"/>
      <c r="T12" s="9"/>
      <c r="U12" s="8"/>
      <c r="V12" s="9"/>
      <c r="W12" s="7"/>
      <c r="X12" s="8"/>
      <c r="Y12" s="8"/>
      <c r="Z12" s="8"/>
      <c r="AA12" s="8"/>
      <c r="AB12" s="8"/>
      <c r="AC12" s="205"/>
      <c r="AD12" s="9"/>
      <c r="AE12" s="7"/>
      <c r="AF12" s="8"/>
      <c r="AG12" s="8"/>
      <c r="AH12" s="8"/>
      <c r="AI12" s="8"/>
      <c r="AJ12" s="8"/>
      <c r="AK12" s="10"/>
      <c r="AL12" s="113"/>
      <c r="AM12" s="14"/>
      <c r="AN12" s="113"/>
      <c r="AO12" s="14"/>
      <c r="AP12" s="105"/>
      <c r="AQ12" s="109"/>
    </row>
    <row r="13" spans="1:43" x14ac:dyDescent="0.25">
      <c r="C13" s="7"/>
      <c r="D13" s="8"/>
      <c r="E13" s="8"/>
      <c r="F13" s="8"/>
      <c r="G13" s="9"/>
      <c r="H13" s="7"/>
      <c r="I13" s="8"/>
      <c r="J13" s="8"/>
      <c r="K13" s="9"/>
      <c r="L13" s="7"/>
      <c r="M13" s="8"/>
      <c r="N13" s="8"/>
      <c r="O13" s="8"/>
      <c r="P13" s="8"/>
      <c r="Q13" s="8"/>
      <c r="R13" s="8"/>
      <c r="S13" s="205"/>
      <c r="T13" s="9"/>
      <c r="U13" s="8"/>
      <c r="V13" s="9"/>
      <c r="W13" s="7"/>
      <c r="X13" s="8"/>
      <c r="Y13" s="8"/>
      <c r="Z13" s="8"/>
      <c r="AA13" s="8"/>
      <c r="AB13" s="8"/>
      <c r="AC13" s="205"/>
      <c r="AD13" s="9"/>
      <c r="AE13" s="7"/>
      <c r="AF13" s="8"/>
      <c r="AG13" s="8"/>
      <c r="AH13" s="8"/>
      <c r="AI13" s="8"/>
      <c r="AJ13" s="8"/>
      <c r="AK13" s="10"/>
      <c r="AL13" s="113"/>
      <c r="AM13" s="14"/>
      <c r="AN13" s="113"/>
      <c r="AO13" s="14"/>
      <c r="AP13" s="105"/>
      <c r="AQ13" s="109"/>
    </row>
    <row r="14" spans="1:43" x14ac:dyDescent="0.25">
      <c r="C14" s="7"/>
      <c r="D14" s="8"/>
      <c r="E14" s="8"/>
      <c r="F14" s="8"/>
      <c r="G14" s="9"/>
      <c r="H14" s="7"/>
      <c r="I14" s="8"/>
      <c r="J14" s="8"/>
      <c r="K14" s="9"/>
      <c r="L14" s="7"/>
      <c r="M14" s="8"/>
      <c r="N14" s="8"/>
      <c r="O14" s="8"/>
      <c r="P14" s="8"/>
      <c r="Q14" s="8"/>
      <c r="R14" s="8"/>
      <c r="S14" s="205"/>
      <c r="T14" s="9"/>
      <c r="U14" s="8"/>
      <c r="V14" s="9"/>
      <c r="W14" s="7"/>
      <c r="X14" s="8"/>
      <c r="Y14" s="8"/>
      <c r="Z14" s="8"/>
      <c r="AA14" s="8"/>
      <c r="AB14" s="8"/>
      <c r="AC14" s="205"/>
      <c r="AD14" s="9"/>
      <c r="AE14" s="7"/>
      <c r="AF14" s="8"/>
      <c r="AG14" s="8"/>
      <c r="AH14" s="8"/>
      <c r="AI14" s="8"/>
      <c r="AJ14" s="8"/>
      <c r="AK14" s="10"/>
      <c r="AL14" s="113"/>
      <c r="AM14" s="14"/>
      <c r="AN14" s="113"/>
      <c r="AO14" s="14"/>
      <c r="AP14" s="105"/>
      <c r="AQ14" s="109"/>
    </row>
    <row r="15" spans="1:43" x14ac:dyDescent="0.25">
      <c r="C15" s="7"/>
      <c r="D15" s="8"/>
      <c r="E15" s="8"/>
      <c r="F15" s="8"/>
      <c r="G15" s="9"/>
      <c r="H15" s="7"/>
      <c r="I15" s="8"/>
      <c r="J15" s="8"/>
      <c r="K15" s="9"/>
      <c r="L15" s="7"/>
      <c r="M15" s="8"/>
      <c r="N15" s="8"/>
      <c r="O15" s="8"/>
      <c r="P15" s="8"/>
      <c r="Q15" s="8"/>
      <c r="R15" s="8"/>
      <c r="S15" s="205"/>
      <c r="T15" s="9"/>
      <c r="U15" s="8"/>
      <c r="V15" s="9"/>
      <c r="W15" s="7"/>
      <c r="X15" s="8"/>
      <c r="Y15" s="8"/>
      <c r="Z15" s="8"/>
      <c r="AA15" s="8"/>
      <c r="AB15" s="8"/>
      <c r="AC15" s="205"/>
      <c r="AD15" s="9"/>
      <c r="AE15" s="7"/>
      <c r="AF15" s="8"/>
      <c r="AG15" s="8"/>
      <c r="AH15" s="8"/>
      <c r="AI15" s="8"/>
      <c r="AJ15" s="8"/>
      <c r="AK15" s="10"/>
      <c r="AL15" s="113"/>
      <c r="AM15" s="14"/>
      <c r="AN15" s="113"/>
      <c r="AO15" s="14"/>
      <c r="AP15" s="105"/>
      <c r="AQ15" s="109"/>
    </row>
    <row r="16" spans="1:43" x14ac:dyDescent="0.25">
      <c r="C16" s="7"/>
      <c r="D16" s="8"/>
      <c r="E16" s="8"/>
      <c r="F16" s="8"/>
      <c r="G16" s="9"/>
      <c r="H16" s="7"/>
      <c r="I16" s="8"/>
      <c r="J16" s="8"/>
      <c r="K16" s="9"/>
      <c r="L16" s="7"/>
      <c r="M16" s="8"/>
      <c r="N16" s="8"/>
      <c r="O16" s="8"/>
      <c r="P16" s="8"/>
      <c r="Q16" s="8"/>
      <c r="R16" s="8"/>
      <c r="S16" s="205"/>
      <c r="T16" s="9"/>
      <c r="U16" s="8"/>
      <c r="V16" s="9"/>
      <c r="W16" s="7"/>
      <c r="X16" s="8"/>
      <c r="Y16" s="8"/>
      <c r="Z16" s="8"/>
      <c r="AA16" s="8"/>
      <c r="AB16" s="8"/>
      <c r="AC16" s="205"/>
      <c r="AD16" s="9"/>
      <c r="AE16" s="7"/>
      <c r="AF16" s="8"/>
      <c r="AG16" s="8"/>
      <c r="AH16" s="8"/>
      <c r="AI16" s="8"/>
      <c r="AJ16" s="8"/>
      <c r="AK16" s="10"/>
      <c r="AL16" s="113"/>
      <c r="AM16" s="14"/>
      <c r="AN16" s="113"/>
      <c r="AO16" s="14"/>
      <c r="AP16" s="105"/>
      <c r="AQ16" s="109"/>
    </row>
    <row r="17" spans="3:43" x14ac:dyDescent="0.25">
      <c r="C17" s="7"/>
      <c r="D17" s="8"/>
      <c r="E17" s="8"/>
      <c r="F17" s="8"/>
      <c r="G17" s="9"/>
      <c r="H17" s="7"/>
      <c r="I17" s="8"/>
      <c r="J17" s="8"/>
      <c r="K17" s="9"/>
      <c r="L17" s="7"/>
      <c r="M17" s="8"/>
      <c r="N17" s="8"/>
      <c r="O17" s="8"/>
      <c r="P17" s="8"/>
      <c r="Q17" s="8"/>
      <c r="R17" s="8"/>
      <c r="S17" s="205"/>
      <c r="T17" s="9"/>
      <c r="U17" s="8"/>
      <c r="V17" s="9"/>
      <c r="W17" s="7"/>
      <c r="X17" s="8"/>
      <c r="Y17" s="8"/>
      <c r="Z17" s="8"/>
      <c r="AA17" s="8"/>
      <c r="AB17" s="8"/>
      <c r="AC17" s="205"/>
      <c r="AD17" s="9"/>
      <c r="AE17" s="7"/>
      <c r="AF17" s="8"/>
      <c r="AG17" s="8"/>
      <c r="AH17" s="8"/>
      <c r="AI17" s="8"/>
      <c r="AJ17" s="8"/>
      <c r="AK17" s="10"/>
      <c r="AL17" s="113"/>
      <c r="AM17" s="14"/>
      <c r="AN17" s="113"/>
      <c r="AO17" s="14"/>
      <c r="AP17" s="105"/>
      <c r="AQ17" s="109"/>
    </row>
    <row r="18" spans="3:43" x14ac:dyDescent="0.25">
      <c r="C18" s="7"/>
      <c r="D18" s="8"/>
      <c r="E18" s="8"/>
      <c r="F18" s="8"/>
      <c r="G18" s="9"/>
      <c r="H18" s="7"/>
      <c r="I18" s="8"/>
      <c r="J18" s="8"/>
      <c r="K18" s="9"/>
      <c r="L18" s="7"/>
      <c r="M18" s="8"/>
      <c r="N18" s="8"/>
      <c r="O18" s="8"/>
      <c r="P18" s="8"/>
      <c r="Q18" s="8"/>
      <c r="R18" s="8"/>
      <c r="S18" s="205"/>
      <c r="T18" s="9"/>
      <c r="U18" s="8"/>
      <c r="V18" s="9"/>
      <c r="W18" s="7"/>
      <c r="X18" s="8"/>
      <c r="Y18" s="8"/>
      <c r="Z18" s="8"/>
      <c r="AA18" s="8"/>
      <c r="AB18" s="8"/>
      <c r="AC18" s="205"/>
      <c r="AD18" s="9"/>
      <c r="AE18" s="7"/>
      <c r="AF18" s="8"/>
      <c r="AG18" s="8"/>
      <c r="AH18" s="8"/>
      <c r="AI18" s="8"/>
      <c r="AJ18" s="8"/>
      <c r="AK18" s="10"/>
      <c r="AL18" s="113"/>
      <c r="AM18" s="14"/>
      <c r="AN18" s="113"/>
      <c r="AO18" s="14"/>
      <c r="AP18" s="105"/>
      <c r="AQ18" s="109"/>
    </row>
    <row r="19" spans="3:43" x14ac:dyDescent="0.25">
      <c r="C19" s="7"/>
      <c r="D19" s="8"/>
      <c r="E19" s="8"/>
      <c r="F19" s="8"/>
      <c r="G19" s="9"/>
      <c r="H19" s="7"/>
      <c r="I19" s="8"/>
      <c r="J19" s="8"/>
      <c r="K19" s="9"/>
      <c r="L19" s="7"/>
      <c r="M19" s="8"/>
      <c r="N19" s="8"/>
      <c r="O19" s="8"/>
      <c r="P19" s="8"/>
      <c r="Q19" s="8"/>
      <c r="R19" s="8"/>
      <c r="S19" s="205"/>
      <c r="T19" s="9"/>
      <c r="U19" s="8"/>
      <c r="V19" s="9"/>
      <c r="W19" s="7"/>
      <c r="X19" s="8"/>
      <c r="Y19" s="8"/>
      <c r="Z19" s="8"/>
      <c r="AA19" s="8"/>
      <c r="AB19" s="8"/>
      <c r="AC19" s="205"/>
      <c r="AD19" s="9"/>
      <c r="AE19" s="7"/>
      <c r="AF19" s="8"/>
      <c r="AG19" s="8"/>
      <c r="AH19" s="8"/>
      <c r="AI19" s="8"/>
      <c r="AJ19" s="8"/>
      <c r="AK19" s="10"/>
      <c r="AL19" s="113"/>
      <c r="AM19" s="14"/>
      <c r="AN19" s="113"/>
      <c r="AO19" s="14"/>
      <c r="AP19" s="105"/>
      <c r="AQ19" s="109"/>
    </row>
    <row r="20" spans="3:43" x14ac:dyDescent="0.25">
      <c r="C20" s="7"/>
      <c r="D20" s="8"/>
      <c r="E20" s="8"/>
      <c r="F20" s="8"/>
      <c r="G20" s="9"/>
      <c r="H20" s="7"/>
      <c r="I20" s="8"/>
      <c r="J20" s="8"/>
      <c r="K20" s="9"/>
      <c r="L20" s="7"/>
      <c r="M20" s="8"/>
      <c r="N20" s="8"/>
      <c r="O20" s="8"/>
      <c r="P20" s="8"/>
      <c r="Q20" s="8"/>
      <c r="R20" s="8"/>
      <c r="S20" s="205"/>
      <c r="T20" s="9"/>
      <c r="U20" s="8"/>
      <c r="V20" s="9"/>
      <c r="W20" s="7"/>
      <c r="X20" s="8"/>
      <c r="Y20" s="8"/>
      <c r="Z20" s="8"/>
      <c r="AA20" s="8"/>
      <c r="AB20" s="8"/>
      <c r="AC20" s="205"/>
      <c r="AD20" s="9"/>
      <c r="AE20" s="7"/>
      <c r="AF20" s="8"/>
      <c r="AG20" s="8"/>
      <c r="AH20" s="8"/>
      <c r="AI20" s="8"/>
      <c r="AJ20" s="8"/>
      <c r="AK20" s="10"/>
      <c r="AL20" s="113"/>
      <c r="AM20" s="14"/>
      <c r="AN20" s="113"/>
      <c r="AO20" s="14"/>
      <c r="AP20" s="105"/>
      <c r="AQ20" s="109"/>
    </row>
    <row r="21" spans="3:43" x14ac:dyDescent="0.25">
      <c r="C21" s="7"/>
      <c r="D21" s="8"/>
      <c r="E21" s="8"/>
      <c r="F21" s="8"/>
      <c r="G21" s="9"/>
      <c r="H21" s="7"/>
      <c r="I21" s="8"/>
      <c r="J21" s="8"/>
      <c r="K21" s="9"/>
      <c r="L21" s="7"/>
      <c r="M21" s="8"/>
      <c r="N21" s="8"/>
      <c r="O21" s="8"/>
      <c r="P21" s="8"/>
      <c r="Q21" s="8"/>
      <c r="R21" s="8"/>
      <c r="S21" s="205"/>
      <c r="T21" s="9"/>
      <c r="U21" s="8"/>
      <c r="V21" s="9"/>
      <c r="W21" s="7"/>
      <c r="X21" s="8"/>
      <c r="Y21" s="8"/>
      <c r="Z21" s="8"/>
      <c r="AA21" s="8"/>
      <c r="AB21" s="8"/>
      <c r="AC21" s="205"/>
      <c r="AD21" s="9"/>
      <c r="AE21" s="7"/>
      <c r="AF21" s="8"/>
      <c r="AG21" s="8"/>
      <c r="AH21" s="8"/>
      <c r="AI21" s="8"/>
      <c r="AJ21" s="8"/>
      <c r="AK21" s="10"/>
      <c r="AL21" s="113"/>
      <c r="AM21" s="14"/>
      <c r="AN21" s="113"/>
      <c r="AO21" s="14"/>
      <c r="AP21" s="105"/>
      <c r="AQ21" s="109"/>
    </row>
    <row r="22" spans="3:43" x14ac:dyDescent="0.25">
      <c r="C22" s="7"/>
      <c r="D22" s="8"/>
      <c r="E22" s="8"/>
      <c r="F22" s="8"/>
      <c r="G22" s="9"/>
      <c r="H22" s="7"/>
      <c r="I22" s="8"/>
      <c r="J22" s="8"/>
      <c r="K22" s="9"/>
      <c r="L22" s="7"/>
      <c r="M22" s="8"/>
      <c r="N22" s="8"/>
      <c r="O22" s="8"/>
      <c r="P22" s="8"/>
      <c r="Q22" s="8"/>
      <c r="R22" s="8"/>
      <c r="S22" s="205"/>
      <c r="T22" s="9"/>
      <c r="U22" s="8"/>
      <c r="V22" s="9"/>
      <c r="W22" s="7"/>
      <c r="X22" s="8"/>
      <c r="Y22" s="8"/>
      <c r="Z22" s="8"/>
      <c r="AA22" s="8"/>
      <c r="AB22" s="8"/>
      <c r="AC22" s="205"/>
      <c r="AD22" s="9"/>
      <c r="AE22" s="7"/>
      <c r="AF22" s="8"/>
      <c r="AG22" s="8"/>
      <c r="AH22" s="8"/>
      <c r="AI22" s="8"/>
      <c r="AJ22" s="8"/>
      <c r="AK22" s="10"/>
      <c r="AL22" s="113"/>
      <c r="AM22" s="14"/>
      <c r="AN22" s="113"/>
      <c r="AO22" s="14"/>
      <c r="AP22" s="105"/>
      <c r="AQ22" s="109"/>
    </row>
    <row r="23" spans="3:43" x14ac:dyDescent="0.25">
      <c r="C23" s="7"/>
      <c r="D23" s="8"/>
      <c r="E23" s="8"/>
      <c r="F23" s="8"/>
      <c r="G23" s="9"/>
      <c r="H23" s="7"/>
      <c r="I23" s="8"/>
      <c r="J23" s="8"/>
      <c r="K23" s="9"/>
      <c r="L23" s="7"/>
      <c r="M23" s="8"/>
      <c r="N23" s="8"/>
      <c r="O23" s="8"/>
      <c r="P23" s="8"/>
      <c r="Q23" s="8"/>
      <c r="R23" s="8"/>
      <c r="S23" s="205"/>
      <c r="T23" s="9"/>
      <c r="U23" s="8"/>
      <c r="V23" s="9"/>
      <c r="W23" s="7"/>
      <c r="X23" s="8"/>
      <c r="Y23" s="8"/>
      <c r="Z23" s="8"/>
      <c r="AA23" s="8"/>
      <c r="AB23" s="8"/>
      <c r="AC23" s="205"/>
      <c r="AD23" s="9"/>
      <c r="AE23" s="7"/>
      <c r="AF23" s="8"/>
      <c r="AG23" s="8"/>
      <c r="AH23" s="8"/>
      <c r="AI23" s="8"/>
      <c r="AJ23" s="8"/>
      <c r="AK23" s="10"/>
      <c r="AL23" s="113"/>
      <c r="AM23" s="14"/>
      <c r="AN23" s="113"/>
      <c r="AO23" s="14"/>
      <c r="AP23" s="105"/>
      <c r="AQ23" s="109"/>
    </row>
    <row r="24" spans="3:43" x14ac:dyDescent="0.25">
      <c r="C24" s="7"/>
      <c r="D24" s="8"/>
      <c r="E24" s="8"/>
      <c r="F24" s="8"/>
      <c r="G24" s="9"/>
      <c r="H24" s="7"/>
      <c r="I24" s="8"/>
      <c r="J24" s="8"/>
      <c r="K24" s="9"/>
      <c r="L24" s="7"/>
      <c r="M24" s="8"/>
      <c r="N24" s="8"/>
      <c r="O24" s="8"/>
      <c r="P24" s="8"/>
      <c r="Q24" s="8"/>
      <c r="R24" s="8"/>
      <c r="S24" s="205"/>
      <c r="T24" s="9"/>
      <c r="U24" s="8"/>
      <c r="V24" s="9"/>
      <c r="W24" s="7"/>
      <c r="X24" s="8"/>
      <c r="Y24" s="8"/>
      <c r="Z24" s="8"/>
      <c r="AA24" s="8"/>
      <c r="AB24" s="8"/>
      <c r="AC24" s="205"/>
      <c r="AD24" s="9"/>
      <c r="AE24" s="7"/>
      <c r="AF24" s="8"/>
      <c r="AG24" s="8"/>
      <c r="AH24" s="8"/>
      <c r="AI24" s="8"/>
      <c r="AJ24" s="8"/>
      <c r="AK24" s="10"/>
      <c r="AL24" s="113"/>
      <c r="AM24" s="14"/>
      <c r="AN24" s="113"/>
      <c r="AO24" s="14"/>
      <c r="AP24" s="105"/>
      <c r="AQ24" s="109"/>
    </row>
    <row r="25" spans="3:43" x14ac:dyDescent="0.25">
      <c r="C25" s="7"/>
      <c r="D25" s="8"/>
      <c r="E25" s="8"/>
      <c r="F25" s="8"/>
      <c r="G25" s="9"/>
      <c r="H25" s="7"/>
      <c r="I25" s="8"/>
      <c r="J25" s="8"/>
      <c r="K25" s="9"/>
      <c r="L25" s="7"/>
      <c r="M25" s="8"/>
      <c r="N25" s="8"/>
      <c r="O25" s="8"/>
      <c r="P25" s="8"/>
      <c r="Q25" s="8"/>
      <c r="R25" s="8"/>
      <c r="S25" s="205"/>
      <c r="T25" s="9"/>
      <c r="U25" s="8"/>
      <c r="V25" s="9"/>
      <c r="W25" s="7"/>
      <c r="X25" s="8"/>
      <c r="Y25" s="8"/>
      <c r="Z25" s="8"/>
      <c r="AA25" s="8"/>
      <c r="AB25" s="8"/>
      <c r="AC25" s="205"/>
      <c r="AD25" s="9"/>
      <c r="AE25" s="7"/>
      <c r="AF25" s="8"/>
      <c r="AG25" s="8"/>
      <c r="AH25" s="8"/>
      <c r="AI25" s="8"/>
      <c r="AJ25" s="8"/>
      <c r="AK25" s="10"/>
      <c r="AL25" s="113"/>
      <c r="AM25" s="14"/>
      <c r="AN25" s="113"/>
      <c r="AO25" s="14"/>
      <c r="AP25" s="105"/>
      <c r="AQ25" s="109"/>
    </row>
    <row r="26" spans="3:43" x14ac:dyDescent="0.25">
      <c r="C26" s="7"/>
      <c r="D26" s="8"/>
      <c r="E26" s="8"/>
      <c r="F26" s="8"/>
      <c r="G26" s="9"/>
      <c r="H26" s="7"/>
      <c r="I26" s="8"/>
      <c r="J26" s="8"/>
      <c r="K26" s="9"/>
      <c r="L26" s="7"/>
      <c r="M26" s="8"/>
      <c r="N26" s="8"/>
      <c r="O26" s="8"/>
      <c r="P26" s="8"/>
      <c r="Q26" s="8"/>
      <c r="R26" s="8"/>
      <c r="S26" s="205"/>
      <c r="T26" s="9"/>
      <c r="U26" s="8"/>
      <c r="V26" s="9"/>
      <c r="W26" s="7"/>
      <c r="X26" s="8"/>
      <c r="Y26" s="8"/>
      <c r="Z26" s="8"/>
      <c r="AA26" s="8"/>
      <c r="AB26" s="8"/>
      <c r="AC26" s="205"/>
      <c r="AD26" s="9"/>
      <c r="AE26" s="7"/>
      <c r="AF26" s="8"/>
      <c r="AG26" s="8"/>
      <c r="AH26" s="8"/>
      <c r="AI26" s="8"/>
      <c r="AJ26" s="8"/>
      <c r="AK26" s="10"/>
      <c r="AL26" s="113"/>
      <c r="AM26" s="14"/>
      <c r="AN26" s="113"/>
      <c r="AO26" s="14"/>
      <c r="AP26" s="105"/>
      <c r="AQ26" s="109"/>
    </row>
    <row r="27" spans="3:43" x14ac:dyDescent="0.25">
      <c r="C27" s="7"/>
      <c r="D27" s="8"/>
      <c r="E27" s="8"/>
      <c r="F27" s="8"/>
      <c r="G27" s="9"/>
      <c r="H27" s="7"/>
      <c r="I27" s="8"/>
      <c r="J27" s="8"/>
      <c r="K27" s="9"/>
      <c r="L27" s="7"/>
      <c r="M27" s="8"/>
      <c r="N27" s="8"/>
      <c r="O27" s="8"/>
      <c r="P27" s="8"/>
      <c r="Q27" s="8"/>
      <c r="R27" s="8"/>
      <c r="S27" s="205"/>
      <c r="T27" s="9"/>
      <c r="U27" s="8"/>
      <c r="V27" s="9"/>
      <c r="W27" s="7"/>
      <c r="X27" s="8"/>
      <c r="Y27" s="8"/>
      <c r="Z27" s="8"/>
      <c r="AA27" s="8"/>
      <c r="AB27" s="8"/>
      <c r="AC27" s="205"/>
      <c r="AD27" s="9"/>
      <c r="AE27" s="7"/>
      <c r="AF27" s="8"/>
      <c r="AG27" s="8"/>
      <c r="AH27" s="8"/>
      <c r="AI27" s="8"/>
      <c r="AJ27" s="8"/>
      <c r="AK27" s="10"/>
      <c r="AL27" s="113"/>
      <c r="AM27" s="14"/>
      <c r="AN27" s="113"/>
      <c r="AO27" s="14"/>
      <c r="AP27" s="105"/>
      <c r="AQ27" s="109"/>
    </row>
    <row r="28" spans="3:43" x14ac:dyDescent="0.25">
      <c r="C28" s="7"/>
      <c r="D28" s="8"/>
      <c r="E28" s="8"/>
      <c r="F28" s="8"/>
      <c r="G28" s="9"/>
      <c r="H28" s="7"/>
      <c r="I28" s="8"/>
      <c r="J28" s="8"/>
      <c r="K28" s="9"/>
      <c r="L28" s="7"/>
      <c r="M28" s="8"/>
      <c r="N28" s="8"/>
      <c r="O28" s="8"/>
      <c r="P28" s="8"/>
      <c r="Q28" s="8"/>
      <c r="R28" s="8"/>
      <c r="S28" s="205"/>
      <c r="T28" s="9"/>
      <c r="U28" s="8"/>
      <c r="V28" s="9"/>
      <c r="W28" s="7"/>
      <c r="X28" s="8"/>
      <c r="Y28" s="8"/>
      <c r="Z28" s="8"/>
      <c r="AA28" s="8"/>
      <c r="AB28" s="8"/>
      <c r="AC28" s="205"/>
      <c r="AD28" s="9"/>
      <c r="AE28" s="7"/>
      <c r="AF28" s="8"/>
      <c r="AG28" s="8"/>
      <c r="AH28" s="8"/>
      <c r="AI28" s="8"/>
      <c r="AJ28" s="8"/>
      <c r="AK28" s="10"/>
      <c r="AL28" s="113"/>
      <c r="AM28" s="14"/>
      <c r="AN28" s="113"/>
      <c r="AO28" s="14"/>
      <c r="AP28" s="105"/>
      <c r="AQ28" s="109"/>
    </row>
    <row r="29" spans="3:43" x14ac:dyDescent="0.25">
      <c r="C29" s="7"/>
      <c r="D29" s="8"/>
      <c r="E29" s="8"/>
      <c r="F29" s="8"/>
      <c r="G29" s="9"/>
      <c r="H29" s="7"/>
      <c r="I29" s="8"/>
      <c r="J29" s="8"/>
      <c r="K29" s="9"/>
      <c r="L29" s="7"/>
      <c r="M29" s="8"/>
      <c r="N29" s="8"/>
      <c r="O29" s="8"/>
      <c r="P29" s="8"/>
      <c r="Q29" s="8"/>
      <c r="R29" s="8"/>
      <c r="S29" s="205"/>
      <c r="T29" s="9"/>
      <c r="U29" s="8"/>
      <c r="V29" s="9"/>
      <c r="W29" s="7"/>
      <c r="X29" s="8"/>
      <c r="Y29" s="8"/>
      <c r="Z29" s="8"/>
      <c r="AA29" s="8"/>
      <c r="AB29" s="8"/>
      <c r="AC29" s="205"/>
      <c r="AD29" s="9"/>
      <c r="AE29" s="7"/>
      <c r="AF29" s="8"/>
      <c r="AG29" s="8"/>
      <c r="AH29" s="8"/>
      <c r="AI29" s="8"/>
      <c r="AJ29" s="8"/>
      <c r="AK29" s="10"/>
      <c r="AL29" s="113"/>
      <c r="AM29" s="14"/>
      <c r="AN29" s="113"/>
      <c r="AO29" s="14"/>
      <c r="AP29" s="105"/>
      <c r="AQ29" s="109"/>
    </row>
    <row r="30" spans="3:43" x14ac:dyDescent="0.25">
      <c r="C30" s="7"/>
      <c r="D30" s="8"/>
      <c r="E30" s="8"/>
      <c r="F30" s="8"/>
      <c r="G30" s="9"/>
      <c r="H30" s="7"/>
      <c r="I30" s="8"/>
      <c r="J30" s="8"/>
      <c r="K30" s="9"/>
      <c r="L30" s="7"/>
      <c r="M30" s="8"/>
      <c r="N30" s="8"/>
      <c r="O30" s="8"/>
      <c r="P30" s="8"/>
      <c r="Q30" s="8"/>
      <c r="R30" s="8"/>
      <c r="S30" s="205"/>
      <c r="T30" s="9"/>
      <c r="U30" s="8"/>
      <c r="V30" s="9"/>
      <c r="W30" s="7"/>
      <c r="X30" s="8"/>
      <c r="Y30" s="8"/>
      <c r="Z30" s="8"/>
      <c r="AA30" s="8"/>
      <c r="AB30" s="8"/>
      <c r="AC30" s="205"/>
      <c r="AD30" s="9"/>
      <c r="AE30" s="7"/>
      <c r="AF30" s="8"/>
      <c r="AG30" s="8"/>
      <c r="AH30" s="8"/>
      <c r="AI30" s="8"/>
      <c r="AJ30" s="8"/>
      <c r="AK30" s="10"/>
      <c r="AL30" s="113"/>
      <c r="AM30" s="14"/>
      <c r="AN30" s="113"/>
      <c r="AO30" s="14"/>
      <c r="AP30" s="105"/>
      <c r="AQ30" s="109"/>
    </row>
    <row r="31" spans="3:43" x14ac:dyDescent="0.25">
      <c r="C31" s="7"/>
      <c r="D31" s="8"/>
      <c r="E31" s="8"/>
      <c r="F31" s="8"/>
      <c r="G31" s="9"/>
      <c r="H31" s="7"/>
      <c r="I31" s="8"/>
      <c r="J31" s="8"/>
      <c r="K31" s="9"/>
      <c r="L31" s="7"/>
      <c r="M31" s="8"/>
      <c r="N31" s="8"/>
      <c r="O31" s="8"/>
      <c r="P31" s="8"/>
      <c r="Q31" s="8"/>
      <c r="R31" s="8"/>
      <c r="S31" s="205"/>
      <c r="T31" s="9"/>
      <c r="U31" s="8"/>
      <c r="V31" s="9"/>
      <c r="W31" s="7"/>
      <c r="X31" s="8"/>
      <c r="Y31" s="8"/>
      <c r="Z31" s="8"/>
      <c r="AA31" s="8"/>
      <c r="AB31" s="8"/>
      <c r="AC31" s="205"/>
      <c r="AD31" s="9"/>
      <c r="AE31" s="7"/>
      <c r="AF31" s="8"/>
      <c r="AG31" s="8"/>
      <c r="AH31" s="8"/>
      <c r="AI31" s="8"/>
      <c r="AJ31" s="8"/>
      <c r="AK31" s="10"/>
      <c r="AL31" s="113"/>
      <c r="AM31" s="14"/>
      <c r="AN31" s="113"/>
      <c r="AO31" s="14"/>
      <c r="AP31" s="105"/>
      <c r="AQ31" s="109"/>
    </row>
    <row r="32" spans="3:43" x14ac:dyDescent="0.25">
      <c r="C32" s="7"/>
      <c r="D32" s="8"/>
      <c r="E32" s="8"/>
      <c r="F32" s="8"/>
      <c r="G32" s="9"/>
      <c r="H32" s="7"/>
      <c r="I32" s="8"/>
      <c r="J32" s="8"/>
      <c r="K32" s="9"/>
      <c r="L32" s="7"/>
      <c r="M32" s="8"/>
      <c r="N32" s="8"/>
      <c r="O32" s="8"/>
      <c r="P32" s="8"/>
      <c r="Q32" s="8"/>
      <c r="R32" s="8"/>
      <c r="S32" s="205"/>
      <c r="T32" s="9"/>
      <c r="U32" s="8"/>
      <c r="V32" s="9"/>
      <c r="W32" s="7"/>
      <c r="X32" s="8"/>
      <c r="Y32" s="8"/>
      <c r="Z32" s="8"/>
      <c r="AA32" s="8"/>
      <c r="AB32" s="8"/>
      <c r="AC32" s="205"/>
      <c r="AD32" s="9"/>
      <c r="AE32" s="7"/>
      <c r="AF32" s="8"/>
      <c r="AG32" s="8"/>
      <c r="AH32" s="8"/>
      <c r="AI32" s="8"/>
      <c r="AJ32" s="8"/>
      <c r="AK32" s="10"/>
      <c r="AL32" s="113"/>
      <c r="AM32" s="14"/>
      <c r="AN32" s="113"/>
      <c r="AO32" s="14"/>
      <c r="AP32" s="105"/>
      <c r="AQ32" s="109"/>
    </row>
    <row r="33" spans="3:43" x14ac:dyDescent="0.25">
      <c r="C33" s="7"/>
      <c r="D33" s="8"/>
      <c r="E33" s="8"/>
      <c r="F33" s="8"/>
      <c r="G33" s="9"/>
      <c r="H33" s="7"/>
      <c r="I33" s="8"/>
      <c r="J33" s="8"/>
      <c r="K33" s="9"/>
      <c r="L33" s="7"/>
      <c r="M33" s="8"/>
      <c r="N33" s="8"/>
      <c r="O33" s="8"/>
      <c r="P33" s="8"/>
      <c r="Q33" s="8"/>
      <c r="R33" s="8"/>
      <c r="S33" s="205"/>
      <c r="T33" s="9"/>
      <c r="U33" s="8"/>
      <c r="V33" s="9"/>
      <c r="W33" s="7"/>
      <c r="X33" s="8"/>
      <c r="Y33" s="8"/>
      <c r="Z33" s="8"/>
      <c r="AA33" s="8"/>
      <c r="AB33" s="8"/>
      <c r="AC33" s="205"/>
      <c r="AD33" s="9"/>
      <c r="AE33" s="7"/>
      <c r="AF33" s="8"/>
      <c r="AG33" s="8"/>
      <c r="AH33" s="8"/>
      <c r="AI33" s="8"/>
      <c r="AJ33" s="8"/>
      <c r="AK33" s="10"/>
      <c r="AL33" s="113"/>
      <c r="AM33" s="14"/>
      <c r="AN33" s="113"/>
      <c r="AO33" s="14"/>
      <c r="AP33" s="105"/>
      <c r="AQ33" s="109"/>
    </row>
    <row r="34" spans="3:43" x14ac:dyDescent="0.25">
      <c r="C34" s="7"/>
      <c r="D34" s="8"/>
      <c r="E34" s="8"/>
      <c r="F34" s="8"/>
      <c r="G34" s="9"/>
      <c r="H34" s="7"/>
      <c r="I34" s="8"/>
      <c r="J34" s="8"/>
      <c r="K34" s="9"/>
      <c r="L34" s="7"/>
      <c r="M34" s="8"/>
      <c r="N34" s="8"/>
      <c r="O34" s="8"/>
      <c r="P34" s="8"/>
      <c r="Q34" s="8"/>
      <c r="R34" s="8"/>
      <c r="S34" s="205"/>
      <c r="T34" s="9"/>
      <c r="U34" s="8"/>
      <c r="V34" s="9"/>
      <c r="W34" s="7"/>
      <c r="X34" s="8"/>
      <c r="Y34" s="8"/>
      <c r="Z34" s="8"/>
      <c r="AA34" s="8"/>
      <c r="AB34" s="8"/>
      <c r="AC34" s="205"/>
      <c r="AD34" s="9"/>
      <c r="AE34" s="7"/>
      <c r="AF34" s="8"/>
      <c r="AG34" s="8"/>
      <c r="AH34" s="8"/>
      <c r="AI34" s="8"/>
      <c r="AJ34" s="8"/>
      <c r="AK34" s="10"/>
      <c r="AL34" s="113"/>
      <c r="AM34" s="14"/>
      <c r="AN34" s="113"/>
      <c r="AO34" s="14"/>
      <c r="AP34" s="105"/>
      <c r="AQ34" s="109"/>
    </row>
    <row r="35" spans="3:43" x14ac:dyDescent="0.25">
      <c r="C35" s="7"/>
      <c r="D35" s="8"/>
      <c r="E35" s="8"/>
      <c r="F35" s="8"/>
      <c r="G35" s="9"/>
      <c r="H35" s="7"/>
      <c r="I35" s="8"/>
      <c r="J35" s="8"/>
      <c r="K35" s="9"/>
      <c r="L35" s="7"/>
      <c r="M35" s="8"/>
      <c r="N35" s="8"/>
      <c r="O35" s="8"/>
      <c r="P35" s="8"/>
      <c r="Q35" s="8"/>
      <c r="R35" s="8"/>
      <c r="S35" s="205"/>
      <c r="T35" s="9"/>
      <c r="U35" s="8"/>
      <c r="V35" s="9"/>
      <c r="W35" s="7"/>
      <c r="X35" s="8"/>
      <c r="Y35" s="8"/>
      <c r="Z35" s="8"/>
      <c r="AA35" s="8"/>
      <c r="AB35" s="8"/>
      <c r="AC35" s="205"/>
      <c r="AD35" s="9"/>
      <c r="AE35" s="7"/>
      <c r="AF35" s="8"/>
      <c r="AG35" s="8"/>
      <c r="AH35" s="8"/>
      <c r="AI35" s="8"/>
      <c r="AJ35" s="8"/>
      <c r="AK35" s="10"/>
      <c r="AL35" s="113"/>
      <c r="AM35" s="14"/>
      <c r="AN35" s="113"/>
      <c r="AO35" s="14"/>
      <c r="AP35" s="105"/>
      <c r="AQ35" s="109"/>
    </row>
    <row r="36" spans="3:43" x14ac:dyDescent="0.25">
      <c r="C36" s="7"/>
      <c r="D36" s="8"/>
      <c r="E36" s="8"/>
      <c r="F36" s="8"/>
      <c r="G36" s="9"/>
      <c r="H36" s="7"/>
      <c r="I36" s="8"/>
      <c r="J36" s="8"/>
      <c r="K36" s="9"/>
      <c r="L36" s="7"/>
      <c r="M36" s="8"/>
      <c r="N36" s="8"/>
      <c r="O36" s="8"/>
      <c r="P36" s="8"/>
      <c r="Q36" s="8"/>
      <c r="R36" s="8"/>
      <c r="S36" s="205"/>
      <c r="T36" s="9"/>
      <c r="U36" s="8"/>
      <c r="V36" s="9"/>
      <c r="W36" s="7"/>
      <c r="X36" s="8"/>
      <c r="Y36" s="8"/>
      <c r="Z36" s="8"/>
      <c r="AA36" s="8"/>
      <c r="AB36" s="8"/>
      <c r="AC36" s="205"/>
      <c r="AD36" s="9"/>
      <c r="AE36" s="7"/>
      <c r="AF36" s="8"/>
      <c r="AG36" s="8"/>
      <c r="AH36" s="8"/>
      <c r="AI36" s="8"/>
      <c r="AJ36" s="8"/>
      <c r="AK36" s="10"/>
      <c r="AL36" s="113"/>
      <c r="AM36" s="14"/>
      <c r="AN36" s="113"/>
      <c r="AO36" s="14"/>
      <c r="AP36" s="105"/>
      <c r="AQ36" s="109"/>
    </row>
    <row r="37" spans="3:43" x14ac:dyDescent="0.25">
      <c r="C37" s="7"/>
      <c r="D37" s="8"/>
      <c r="E37" s="8"/>
      <c r="F37" s="8"/>
      <c r="G37" s="9"/>
      <c r="H37" s="7"/>
      <c r="I37" s="8"/>
      <c r="J37" s="8"/>
      <c r="K37" s="9"/>
      <c r="L37" s="7"/>
      <c r="M37" s="8"/>
      <c r="N37" s="8"/>
      <c r="O37" s="8"/>
      <c r="P37" s="8"/>
      <c r="Q37" s="8"/>
      <c r="R37" s="8"/>
      <c r="S37" s="205"/>
      <c r="T37" s="9"/>
      <c r="U37" s="8"/>
      <c r="V37" s="9"/>
      <c r="W37" s="7"/>
      <c r="X37" s="8"/>
      <c r="Y37" s="8"/>
      <c r="Z37" s="8"/>
      <c r="AA37" s="8"/>
      <c r="AB37" s="8"/>
      <c r="AC37" s="205"/>
      <c r="AD37" s="9"/>
      <c r="AE37" s="7"/>
      <c r="AF37" s="8"/>
      <c r="AG37" s="8"/>
      <c r="AH37" s="8"/>
      <c r="AI37" s="8"/>
      <c r="AJ37" s="8"/>
      <c r="AK37" s="10"/>
      <c r="AL37" s="113"/>
      <c r="AM37" s="14"/>
      <c r="AN37" s="113"/>
      <c r="AO37" s="14"/>
      <c r="AP37" s="105"/>
      <c r="AQ37" s="109"/>
    </row>
    <row r="38" spans="3:43" x14ac:dyDescent="0.25">
      <c r="C38" s="7"/>
      <c r="D38" s="8"/>
      <c r="E38" s="8"/>
      <c r="F38" s="8"/>
      <c r="G38" s="9"/>
      <c r="H38" s="7"/>
      <c r="I38" s="8"/>
      <c r="J38" s="8"/>
      <c r="K38" s="9"/>
      <c r="L38" s="7"/>
      <c r="M38" s="8"/>
      <c r="N38" s="8"/>
      <c r="O38" s="8"/>
      <c r="P38" s="8"/>
      <c r="Q38" s="8"/>
      <c r="R38" s="8"/>
      <c r="S38" s="205"/>
      <c r="T38" s="9"/>
      <c r="U38" s="8"/>
      <c r="V38" s="9"/>
      <c r="W38" s="7"/>
      <c r="X38" s="8"/>
      <c r="Y38" s="8"/>
      <c r="Z38" s="8"/>
      <c r="AA38" s="8"/>
      <c r="AB38" s="8"/>
      <c r="AC38" s="205"/>
      <c r="AD38" s="9"/>
      <c r="AE38" s="7"/>
      <c r="AF38" s="8"/>
      <c r="AG38" s="8"/>
      <c r="AH38" s="8"/>
      <c r="AI38" s="8"/>
      <c r="AJ38" s="8"/>
      <c r="AK38" s="10"/>
      <c r="AL38" s="113"/>
      <c r="AM38" s="14"/>
      <c r="AN38" s="113"/>
      <c r="AO38" s="14"/>
      <c r="AP38" s="105"/>
      <c r="AQ38" s="109"/>
    </row>
    <row r="39" spans="3:43" x14ac:dyDescent="0.25">
      <c r="C39" s="7"/>
      <c r="D39" s="8"/>
      <c r="E39" s="8"/>
      <c r="F39" s="8"/>
      <c r="G39" s="9"/>
      <c r="H39" s="7"/>
      <c r="I39" s="8"/>
      <c r="J39" s="8"/>
      <c r="K39" s="9"/>
      <c r="L39" s="7"/>
      <c r="M39" s="8"/>
      <c r="N39" s="8"/>
      <c r="O39" s="8"/>
      <c r="P39" s="8"/>
      <c r="Q39" s="8"/>
      <c r="R39" s="8"/>
      <c r="S39" s="205"/>
      <c r="T39" s="9"/>
      <c r="U39" s="8"/>
      <c r="V39" s="9"/>
      <c r="W39" s="7"/>
      <c r="X39" s="8"/>
      <c r="Y39" s="8"/>
      <c r="Z39" s="8"/>
      <c r="AA39" s="8"/>
      <c r="AB39" s="8"/>
      <c r="AC39" s="205"/>
      <c r="AD39" s="9"/>
      <c r="AE39" s="7"/>
      <c r="AF39" s="8"/>
      <c r="AG39" s="8"/>
      <c r="AH39" s="8"/>
      <c r="AI39" s="8"/>
      <c r="AJ39" s="8"/>
      <c r="AK39" s="10"/>
      <c r="AL39" s="113"/>
      <c r="AM39" s="14"/>
      <c r="AN39" s="113"/>
      <c r="AO39" s="14"/>
      <c r="AP39" s="105"/>
      <c r="AQ39" s="109"/>
    </row>
    <row r="40" spans="3:43" x14ac:dyDescent="0.25">
      <c r="C40" s="7"/>
      <c r="D40" s="8"/>
      <c r="E40" s="8"/>
      <c r="F40" s="8"/>
      <c r="G40" s="9"/>
      <c r="H40" s="7"/>
      <c r="I40" s="8"/>
      <c r="J40" s="8"/>
      <c r="K40" s="9"/>
      <c r="L40" s="7"/>
      <c r="M40" s="8"/>
      <c r="N40" s="8"/>
      <c r="O40" s="8"/>
      <c r="P40" s="8"/>
      <c r="Q40" s="8"/>
      <c r="R40" s="8"/>
      <c r="S40" s="205"/>
      <c r="T40" s="9"/>
      <c r="U40" s="8"/>
      <c r="V40" s="9"/>
      <c r="W40" s="7"/>
      <c r="X40" s="8"/>
      <c r="Y40" s="8"/>
      <c r="Z40" s="8"/>
      <c r="AA40" s="8"/>
      <c r="AB40" s="8"/>
      <c r="AC40" s="205"/>
      <c r="AD40" s="9"/>
      <c r="AE40" s="7"/>
      <c r="AF40" s="8"/>
      <c r="AG40" s="8"/>
      <c r="AH40" s="8"/>
      <c r="AI40" s="8"/>
      <c r="AJ40" s="8"/>
      <c r="AK40" s="10"/>
      <c r="AL40" s="113"/>
      <c r="AM40" s="14"/>
      <c r="AN40" s="113"/>
      <c r="AO40" s="14"/>
      <c r="AP40" s="105"/>
      <c r="AQ40" s="109"/>
    </row>
    <row r="41" spans="3:43" x14ac:dyDescent="0.25">
      <c r="C41" s="7"/>
      <c r="D41" s="8"/>
      <c r="E41" s="8"/>
      <c r="F41" s="8"/>
      <c r="G41" s="9"/>
      <c r="H41" s="7"/>
      <c r="I41" s="8"/>
      <c r="J41" s="8"/>
      <c r="K41" s="9"/>
      <c r="L41" s="7"/>
      <c r="M41" s="8"/>
      <c r="N41" s="8"/>
      <c r="O41" s="8"/>
      <c r="P41" s="8"/>
      <c r="Q41" s="8"/>
      <c r="R41" s="8"/>
      <c r="S41" s="205"/>
      <c r="T41" s="9"/>
      <c r="U41" s="8"/>
      <c r="V41" s="9"/>
      <c r="W41" s="7"/>
      <c r="X41" s="8"/>
      <c r="Y41" s="8"/>
      <c r="Z41" s="8"/>
      <c r="AA41" s="8"/>
      <c r="AB41" s="8"/>
      <c r="AC41" s="205"/>
      <c r="AD41" s="9"/>
      <c r="AE41" s="7"/>
      <c r="AF41" s="8"/>
      <c r="AG41" s="8"/>
      <c r="AH41" s="8"/>
      <c r="AI41" s="8"/>
      <c r="AJ41" s="8"/>
      <c r="AK41" s="10"/>
      <c r="AL41" s="113"/>
      <c r="AM41" s="14"/>
      <c r="AN41" s="113"/>
      <c r="AO41" s="14"/>
      <c r="AP41" s="105"/>
      <c r="AQ41" s="109"/>
    </row>
    <row r="42" spans="3:43" x14ac:dyDescent="0.25">
      <c r="C42" s="7"/>
      <c r="D42" s="8"/>
      <c r="E42" s="8"/>
      <c r="F42" s="8"/>
      <c r="G42" s="9"/>
      <c r="H42" s="7"/>
      <c r="I42" s="8"/>
      <c r="J42" s="8"/>
      <c r="K42" s="9"/>
      <c r="L42" s="7"/>
      <c r="M42" s="8"/>
      <c r="N42" s="8"/>
      <c r="O42" s="8"/>
      <c r="P42" s="8"/>
      <c r="Q42" s="8"/>
      <c r="R42" s="8"/>
      <c r="S42" s="205"/>
      <c r="T42" s="9"/>
      <c r="U42" s="8"/>
      <c r="V42" s="9"/>
      <c r="W42" s="7"/>
      <c r="X42" s="8"/>
      <c r="Y42" s="8"/>
      <c r="Z42" s="8"/>
      <c r="AA42" s="8"/>
      <c r="AB42" s="8"/>
      <c r="AC42" s="205"/>
      <c r="AD42" s="9"/>
      <c r="AE42" s="7"/>
      <c r="AF42" s="8"/>
      <c r="AG42" s="8"/>
      <c r="AH42" s="8"/>
      <c r="AI42" s="8"/>
      <c r="AJ42" s="8"/>
      <c r="AK42" s="10"/>
      <c r="AL42" s="113"/>
      <c r="AM42" s="14"/>
      <c r="AN42" s="113"/>
      <c r="AO42" s="14"/>
      <c r="AP42" s="105"/>
      <c r="AQ42" s="109"/>
    </row>
    <row r="43" spans="3:43" x14ac:dyDescent="0.25">
      <c r="C43" s="7"/>
      <c r="D43" s="8"/>
      <c r="E43" s="8"/>
      <c r="F43" s="8"/>
      <c r="G43" s="9"/>
      <c r="H43" s="7"/>
      <c r="I43" s="8"/>
      <c r="J43" s="8"/>
      <c r="K43" s="9"/>
      <c r="L43" s="7"/>
      <c r="M43" s="8"/>
      <c r="N43" s="8"/>
      <c r="O43" s="8"/>
      <c r="P43" s="8"/>
      <c r="Q43" s="8"/>
      <c r="R43" s="8"/>
      <c r="S43" s="205"/>
      <c r="T43" s="9"/>
      <c r="U43" s="8"/>
      <c r="V43" s="9"/>
      <c r="W43" s="7"/>
      <c r="X43" s="8"/>
      <c r="Y43" s="8"/>
      <c r="Z43" s="8"/>
      <c r="AA43" s="8"/>
      <c r="AB43" s="8"/>
      <c r="AC43" s="205"/>
      <c r="AD43" s="9"/>
      <c r="AE43" s="7"/>
      <c r="AF43" s="8"/>
      <c r="AG43" s="8"/>
      <c r="AH43" s="8"/>
      <c r="AI43" s="8"/>
      <c r="AJ43" s="8"/>
      <c r="AK43" s="10"/>
      <c r="AL43" s="113"/>
      <c r="AM43" s="14"/>
      <c r="AN43" s="113"/>
      <c r="AO43" s="14"/>
      <c r="AP43" s="105"/>
      <c r="AQ43" s="109"/>
    </row>
    <row r="44" spans="3:43" x14ac:dyDescent="0.25">
      <c r="C44" s="7"/>
      <c r="D44" s="8"/>
      <c r="E44" s="8"/>
      <c r="F44" s="8"/>
      <c r="G44" s="9"/>
      <c r="H44" s="7"/>
      <c r="I44" s="8"/>
      <c r="J44" s="8"/>
      <c r="K44" s="9"/>
      <c r="L44" s="7"/>
      <c r="M44" s="8"/>
      <c r="N44" s="8"/>
      <c r="O44" s="8"/>
      <c r="P44" s="8"/>
      <c r="Q44" s="8"/>
      <c r="R44" s="8"/>
      <c r="S44" s="205"/>
      <c r="T44" s="9"/>
      <c r="U44" s="8"/>
      <c r="V44" s="9"/>
      <c r="W44" s="7"/>
      <c r="X44" s="8"/>
      <c r="Y44" s="8"/>
      <c r="Z44" s="8"/>
      <c r="AA44" s="8"/>
      <c r="AB44" s="8"/>
      <c r="AC44" s="205"/>
      <c r="AD44" s="9"/>
      <c r="AE44" s="7"/>
      <c r="AF44" s="8"/>
      <c r="AG44" s="8"/>
      <c r="AH44" s="8"/>
      <c r="AI44" s="8"/>
      <c r="AJ44" s="8"/>
      <c r="AK44" s="10"/>
      <c r="AL44" s="113"/>
      <c r="AM44" s="14"/>
      <c r="AN44" s="113"/>
      <c r="AO44" s="14"/>
      <c r="AP44" s="105"/>
      <c r="AQ44" s="109"/>
    </row>
    <row r="45" spans="3:43" x14ac:dyDescent="0.25">
      <c r="C45" s="7"/>
      <c r="D45" s="8"/>
      <c r="E45" s="8"/>
      <c r="F45" s="8"/>
      <c r="G45" s="9"/>
      <c r="H45" s="7"/>
      <c r="I45" s="8"/>
      <c r="J45" s="8"/>
      <c r="K45" s="9"/>
      <c r="L45" s="7"/>
      <c r="M45" s="8"/>
      <c r="N45" s="8"/>
      <c r="O45" s="8"/>
      <c r="P45" s="8"/>
      <c r="Q45" s="8"/>
      <c r="R45" s="8"/>
      <c r="S45" s="205"/>
      <c r="T45" s="9"/>
      <c r="U45" s="8"/>
      <c r="V45" s="9"/>
      <c r="W45" s="7"/>
      <c r="X45" s="8"/>
      <c r="Y45" s="8"/>
      <c r="Z45" s="8"/>
      <c r="AA45" s="8"/>
      <c r="AB45" s="8"/>
      <c r="AC45" s="205"/>
      <c r="AD45" s="9"/>
      <c r="AE45" s="7"/>
      <c r="AF45" s="8"/>
      <c r="AG45" s="8"/>
      <c r="AH45" s="8"/>
      <c r="AI45" s="8"/>
      <c r="AJ45" s="8"/>
      <c r="AK45" s="10"/>
      <c r="AL45" s="113"/>
      <c r="AM45" s="14"/>
      <c r="AN45" s="113"/>
      <c r="AO45" s="14"/>
      <c r="AP45" s="105"/>
      <c r="AQ45" s="109"/>
    </row>
    <row r="46" spans="3:43" x14ac:dyDescent="0.25">
      <c r="C46" s="7"/>
      <c r="D46" s="8"/>
      <c r="E46" s="8"/>
      <c r="F46" s="8"/>
      <c r="G46" s="9"/>
      <c r="H46" s="7"/>
      <c r="I46" s="8"/>
      <c r="J46" s="8"/>
      <c r="K46" s="9"/>
      <c r="L46" s="7"/>
      <c r="M46" s="8"/>
      <c r="N46" s="8"/>
      <c r="O46" s="8"/>
      <c r="P46" s="8"/>
      <c r="Q46" s="8"/>
      <c r="R46" s="8"/>
      <c r="S46" s="205"/>
      <c r="T46" s="9"/>
      <c r="U46" s="8"/>
      <c r="V46" s="9"/>
      <c r="W46" s="7"/>
      <c r="X46" s="8"/>
      <c r="Y46" s="8"/>
      <c r="Z46" s="8"/>
      <c r="AA46" s="8"/>
      <c r="AB46" s="8"/>
      <c r="AC46" s="205"/>
      <c r="AD46" s="9"/>
      <c r="AE46" s="7"/>
      <c r="AF46" s="8"/>
      <c r="AG46" s="8"/>
      <c r="AH46" s="8"/>
      <c r="AI46" s="8"/>
      <c r="AJ46" s="8"/>
      <c r="AK46" s="10"/>
      <c r="AL46" s="113"/>
      <c r="AM46" s="14"/>
      <c r="AN46" s="113"/>
      <c r="AO46" s="14"/>
      <c r="AP46" s="105"/>
      <c r="AQ46" s="109"/>
    </row>
    <row r="47" spans="3:43" x14ac:dyDescent="0.25">
      <c r="C47" s="7"/>
      <c r="D47" s="8"/>
      <c r="E47" s="8"/>
      <c r="F47" s="8"/>
      <c r="G47" s="9"/>
      <c r="H47" s="7"/>
      <c r="I47" s="8"/>
      <c r="J47" s="8"/>
      <c r="K47" s="9"/>
      <c r="L47" s="7"/>
      <c r="M47" s="8"/>
      <c r="N47" s="8"/>
      <c r="O47" s="8"/>
      <c r="P47" s="8"/>
      <c r="Q47" s="8"/>
      <c r="R47" s="8"/>
      <c r="S47" s="205"/>
      <c r="T47" s="9"/>
      <c r="U47" s="8"/>
      <c r="V47" s="9"/>
      <c r="W47" s="7"/>
      <c r="X47" s="8"/>
      <c r="Y47" s="8"/>
      <c r="Z47" s="8"/>
      <c r="AA47" s="8"/>
      <c r="AB47" s="8"/>
      <c r="AC47" s="205"/>
      <c r="AD47" s="9"/>
      <c r="AE47" s="7"/>
      <c r="AF47" s="8"/>
      <c r="AG47" s="8"/>
      <c r="AH47" s="8"/>
      <c r="AI47" s="8"/>
      <c r="AJ47" s="8"/>
      <c r="AK47" s="10"/>
      <c r="AL47" s="113"/>
      <c r="AM47" s="14"/>
      <c r="AN47" s="113"/>
      <c r="AO47" s="14"/>
      <c r="AP47" s="105"/>
      <c r="AQ47" s="109"/>
    </row>
    <row r="48" spans="3:43" x14ac:dyDescent="0.25">
      <c r="C48" s="7"/>
      <c r="D48" s="8"/>
      <c r="E48" s="8"/>
      <c r="F48" s="8"/>
      <c r="G48" s="9"/>
      <c r="H48" s="7"/>
      <c r="I48" s="8"/>
      <c r="J48" s="8"/>
      <c r="K48" s="9"/>
      <c r="L48" s="7"/>
      <c r="M48" s="8"/>
      <c r="N48" s="8"/>
      <c r="O48" s="8"/>
      <c r="P48" s="8"/>
      <c r="Q48" s="8"/>
      <c r="R48" s="8"/>
      <c r="S48" s="205"/>
      <c r="T48" s="9"/>
      <c r="U48" s="8"/>
      <c r="V48" s="9"/>
      <c r="W48" s="7"/>
      <c r="X48" s="8"/>
      <c r="Y48" s="8"/>
      <c r="Z48" s="8"/>
      <c r="AA48" s="8"/>
      <c r="AB48" s="8"/>
      <c r="AC48" s="205"/>
      <c r="AD48" s="9"/>
      <c r="AE48" s="7"/>
      <c r="AF48" s="8"/>
      <c r="AG48" s="8"/>
      <c r="AH48" s="8"/>
      <c r="AI48" s="8"/>
      <c r="AJ48" s="8"/>
      <c r="AK48" s="10"/>
      <c r="AL48" s="113"/>
      <c r="AM48" s="14"/>
      <c r="AN48" s="113"/>
      <c r="AO48" s="14"/>
      <c r="AP48" s="105"/>
      <c r="AQ48" s="109"/>
    </row>
    <row r="49" spans="3:43" x14ac:dyDescent="0.25">
      <c r="C49" s="7"/>
      <c r="D49" s="8"/>
      <c r="E49" s="8"/>
      <c r="F49" s="8"/>
      <c r="G49" s="8"/>
      <c r="H49" s="8"/>
      <c r="I49" s="8"/>
      <c r="J49" s="8"/>
      <c r="K49" s="9"/>
      <c r="L49" s="7"/>
      <c r="M49" s="8"/>
      <c r="N49" s="8"/>
      <c r="O49" s="8"/>
      <c r="P49" s="8"/>
      <c r="Q49" s="8"/>
      <c r="R49" s="8"/>
      <c r="S49" s="205"/>
      <c r="T49" s="9"/>
      <c r="U49" s="8"/>
      <c r="V49" s="9"/>
      <c r="W49" s="7"/>
      <c r="X49" s="8"/>
      <c r="Y49" s="8"/>
      <c r="Z49" s="8"/>
      <c r="AA49" s="8"/>
      <c r="AB49" s="8"/>
      <c r="AC49" s="205"/>
      <c r="AD49" s="9"/>
      <c r="AE49" s="7"/>
      <c r="AF49" s="8"/>
      <c r="AG49" s="8"/>
      <c r="AH49" s="8"/>
      <c r="AI49" s="8"/>
      <c r="AJ49" s="8"/>
      <c r="AK49" s="10"/>
      <c r="AL49" s="113"/>
      <c r="AM49" s="14"/>
      <c r="AN49" s="113"/>
      <c r="AO49" s="14"/>
      <c r="AP49" s="105"/>
      <c r="AQ49" s="109"/>
    </row>
    <row r="50" spans="3:43" x14ac:dyDescent="0.25">
      <c r="C50" s="7"/>
      <c r="D50" s="8"/>
      <c r="E50" s="8"/>
      <c r="F50" s="8"/>
      <c r="G50" s="8"/>
      <c r="H50" s="8"/>
      <c r="I50" s="8"/>
      <c r="J50" s="8"/>
      <c r="K50" s="9"/>
      <c r="L50" s="7"/>
      <c r="M50" s="8"/>
      <c r="N50" s="8"/>
      <c r="O50" s="8"/>
      <c r="P50" s="8"/>
      <c r="Q50" s="8"/>
      <c r="R50" s="8"/>
      <c r="S50" s="205"/>
      <c r="T50" s="9"/>
      <c r="U50" s="8"/>
      <c r="V50" s="9"/>
      <c r="W50" s="7"/>
      <c r="X50" s="8"/>
      <c r="Y50" s="8"/>
      <c r="Z50" s="8"/>
      <c r="AA50" s="8"/>
      <c r="AB50" s="8"/>
      <c r="AC50" s="205"/>
      <c r="AD50" s="9"/>
      <c r="AE50" s="7"/>
      <c r="AF50" s="8"/>
      <c r="AG50" s="8"/>
      <c r="AH50" s="8"/>
      <c r="AI50" s="8"/>
      <c r="AJ50" s="8"/>
      <c r="AK50" s="10"/>
      <c r="AL50" s="113"/>
      <c r="AM50" s="14"/>
      <c r="AN50" s="113"/>
      <c r="AO50" s="14"/>
      <c r="AP50" s="105"/>
      <c r="AQ50" s="109"/>
    </row>
    <row r="51" spans="3:43" x14ac:dyDescent="0.25">
      <c r="C51" s="7"/>
      <c r="D51" s="8"/>
      <c r="E51" s="8"/>
      <c r="F51" s="8"/>
      <c r="G51" s="8"/>
      <c r="H51" s="8"/>
      <c r="I51" s="8"/>
      <c r="J51" s="8"/>
      <c r="K51" s="9"/>
      <c r="L51" s="7"/>
      <c r="M51" s="8"/>
      <c r="N51" s="8"/>
      <c r="O51" s="8"/>
      <c r="P51" s="8"/>
      <c r="Q51" s="8"/>
      <c r="R51" s="8"/>
      <c r="S51" s="205"/>
      <c r="T51" s="9"/>
      <c r="U51" s="8"/>
      <c r="V51" s="9"/>
      <c r="W51" s="7"/>
      <c r="X51" s="8"/>
      <c r="Y51" s="8"/>
      <c r="Z51" s="8"/>
      <c r="AA51" s="8"/>
      <c r="AB51" s="8"/>
      <c r="AC51" s="205"/>
      <c r="AD51" s="9"/>
      <c r="AE51" s="7"/>
      <c r="AF51" s="8"/>
      <c r="AG51" s="8"/>
      <c r="AH51" s="8"/>
      <c r="AI51" s="8"/>
      <c r="AJ51" s="8"/>
      <c r="AK51" s="10"/>
      <c r="AL51" s="113"/>
      <c r="AM51" s="14"/>
      <c r="AN51" s="113"/>
      <c r="AO51" s="14"/>
      <c r="AP51" s="105"/>
      <c r="AQ51" s="109"/>
    </row>
    <row r="52" spans="3:43" x14ac:dyDescent="0.25">
      <c r="C52" s="7"/>
      <c r="D52" s="8"/>
      <c r="E52" s="8"/>
      <c r="F52" s="8"/>
      <c r="G52" s="8"/>
      <c r="H52" s="8"/>
      <c r="I52" s="8"/>
      <c r="J52" s="8"/>
      <c r="K52" s="9"/>
      <c r="L52" s="7"/>
      <c r="M52" s="8"/>
      <c r="N52" s="8"/>
      <c r="O52" s="8"/>
      <c r="P52" s="8"/>
      <c r="Q52" s="8"/>
      <c r="R52" s="8"/>
      <c r="S52" s="205"/>
      <c r="T52" s="9"/>
      <c r="U52" s="8"/>
      <c r="V52" s="9"/>
      <c r="W52" s="7"/>
      <c r="X52" s="8"/>
      <c r="Y52" s="8"/>
      <c r="Z52" s="8"/>
      <c r="AA52" s="8"/>
      <c r="AB52" s="8"/>
      <c r="AC52" s="205"/>
      <c r="AD52" s="9"/>
      <c r="AE52" s="7"/>
      <c r="AF52" s="8"/>
      <c r="AG52" s="8"/>
      <c r="AH52" s="8"/>
      <c r="AI52" s="8"/>
      <c r="AJ52" s="8"/>
      <c r="AK52" s="10"/>
      <c r="AL52" s="113"/>
      <c r="AM52" s="14"/>
      <c r="AN52" s="113"/>
      <c r="AO52" s="14"/>
      <c r="AP52" s="105"/>
      <c r="AQ52" s="109"/>
    </row>
    <row r="53" spans="3:43" x14ac:dyDescent="0.25">
      <c r="C53" s="7"/>
      <c r="D53" s="8"/>
      <c r="E53" s="8"/>
      <c r="F53" s="8"/>
      <c r="G53" s="8"/>
      <c r="H53" s="8"/>
      <c r="I53" s="8"/>
      <c r="J53" s="8"/>
      <c r="K53" s="9"/>
      <c r="L53" s="7"/>
      <c r="M53" s="8"/>
      <c r="N53" s="8"/>
      <c r="O53" s="8"/>
      <c r="P53" s="8"/>
      <c r="Q53" s="8"/>
      <c r="R53" s="8"/>
      <c r="S53" s="205"/>
      <c r="T53" s="9"/>
      <c r="U53" s="8"/>
      <c r="V53" s="9"/>
      <c r="W53" s="7"/>
      <c r="X53" s="8"/>
      <c r="Y53" s="8"/>
      <c r="Z53" s="8"/>
      <c r="AA53" s="8"/>
      <c r="AB53" s="8"/>
      <c r="AC53" s="205"/>
      <c r="AD53" s="9"/>
      <c r="AE53" s="7"/>
      <c r="AF53" s="8"/>
      <c r="AG53" s="8"/>
      <c r="AH53" s="8"/>
      <c r="AI53" s="8"/>
      <c r="AJ53" s="8"/>
      <c r="AK53" s="10"/>
      <c r="AL53" s="113"/>
      <c r="AM53" s="14"/>
      <c r="AN53" s="113"/>
      <c r="AO53" s="14"/>
      <c r="AP53" s="105"/>
      <c r="AQ53" s="109"/>
    </row>
    <row r="54" spans="3:43" x14ac:dyDescent="0.25">
      <c r="C54" s="7"/>
      <c r="D54" s="8"/>
      <c r="E54" s="8"/>
      <c r="F54" s="8"/>
      <c r="G54" s="8"/>
      <c r="H54" s="8"/>
      <c r="I54" s="8"/>
      <c r="J54" s="8"/>
      <c r="K54" s="9"/>
      <c r="L54" s="7"/>
      <c r="M54" s="8"/>
      <c r="N54" s="8"/>
      <c r="O54" s="8"/>
      <c r="P54" s="8"/>
      <c r="Q54" s="8"/>
      <c r="R54" s="8"/>
      <c r="S54" s="205"/>
      <c r="T54" s="9"/>
      <c r="U54" s="8"/>
      <c r="V54" s="9"/>
      <c r="W54" s="7"/>
      <c r="X54" s="8"/>
      <c r="Y54" s="8"/>
      <c r="Z54" s="8"/>
      <c r="AA54" s="8"/>
      <c r="AB54" s="8"/>
      <c r="AC54" s="205"/>
      <c r="AD54" s="9"/>
      <c r="AE54" s="7"/>
      <c r="AF54" s="8"/>
      <c r="AG54" s="8"/>
      <c r="AH54" s="8"/>
      <c r="AI54" s="8"/>
      <c r="AJ54" s="8"/>
      <c r="AK54" s="10"/>
      <c r="AL54" s="113"/>
      <c r="AM54" s="14"/>
      <c r="AN54" s="113"/>
      <c r="AO54" s="14"/>
      <c r="AP54" s="105"/>
      <c r="AQ54" s="109"/>
    </row>
    <row r="55" spans="3:43" x14ac:dyDescent="0.25">
      <c r="C55" s="7"/>
      <c r="D55" s="8"/>
      <c r="E55" s="8"/>
      <c r="F55" s="8"/>
      <c r="G55" s="8"/>
      <c r="H55" s="8"/>
      <c r="I55" s="8"/>
      <c r="J55" s="8"/>
      <c r="K55" s="8"/>
      <c r="L55" s="8"/>
      <c r="M55" s="8"/>
      <c r="N55" s="8"/>
      <c r="O55" s="8"/>
      <c r="P55" s="8"/>
      <c r="Q55" s="8"/>
      <c r="R55" s="8"/>
      <c r="S55" s="205"/>
      <c r="T55" s="9"/>
      <c r="U55" s="8"/>
      <c r="V55" s="8"/>
      <c r="W55" s="8"/>
      <c r="X55" s="8"/>
      <c r="Y55" s="8"/>
      <c r="Z55" s="8"/>
      <c r="AA55" s="8"/>
      <c r="AB55" s="8"/>
      <c r="AC55" s="205"/>
      <c r="AD55" s="9"/>
      <c r="AE55" s="7"/>
      <c r="AF55" s="8"/>
      <c r="AG55" s="8"/>
      <c r="AH55" s="8"/>
      <c r="AI55" s="8"/>
      <c r="AJ55" s="8"/>
      <c r="AK55" s="10"/>
      <c r="AL55" s="113"/>
      <c r="AM55" s="14"/>
      <c r="AN55" s="113"/>
      <c r="AO55" s="14"/>
      <c r="AP55" s="105"/>
      <c r="AQ55" s="109"/>
    </row>
    <row r="56" spans="3:43" x14ac:dyDescent="0.25">
      <c r="C56" s="7"/>
      <c r="D56" s="8"/>
      <c r="E56" s="8"/>
      <c r="F56" s="8"/>
      <c r="G56" s="8"/>
      <c r="H56" s="8"/>
      <c r="I56" s="8"/>
      <c r="J56" s="8"/>
      <c r="K56" s="8"/>
      <c r="L56" s="8"/>
      <c r="M56" s="8"/>
      <c r="N56" s="8"/>
      <c r="O56" s="8"/>
      <c r="P56" s="8"/>
      <c r="Q56" s="8"/>
      <c r="R56" s="8"/>
      <c r="S56" s="205"/>
      <c r="T56" s="9"/>
      <c r="U56" s="8"/>
      <c r="V56" s="8"/>
      <c r="W56" s="8"/>
      <c r="X56" s="8"/>
      <c r="Y56" s="8"/>
      <c r="Z56" s="8"/>
      <c r="AA56" s="8"/>
      <c r="AB56" s="8"/>
      <c r="AC56" s="205"/>
      <c r="AD56" s="9"/>
      <c r="AE56" s="7"/>
      <c r="AF56" s="8"/>
      <c r="AG56" s="8"/>
      <c r="AH56" s="8"/>
      <c r="AI56" s="8"/>
      <c r="AJ56" s="8"/>
      <c r="AK56" s="10"/>
      <c r="AL56" s="113"/>
      <c r="AM56" s="14"/>
      <c r="AN56" s="113"/>
      <c r="AO56" s="14"/>
      <c r="AP56" s="105"/>
      <c r="AQ56" s="109"/>
    </row>
    <row r="57" spans="3:43" x14ac:dyDescent="0.25">
      <c r="C57" s="7"/>
      <c r="D57" s="8"/>
      <c r="E57" s="8"/>
      <c r="F57" s="8"/>
      <c r="G57" s="8"/>
      <c r="H57" s="8"/>
      <c r="I57" s="8"/>
      <c r="J57" s="8"/>
      <c r="K57" s="8"/>
      <c r="L57" s="8"/>
      <c r="M57" s="8"/>
      <c r="N57" s="8"/>
      <c r="O57" s="8"/>
      <c r="P57" s="8"/>
      <c r="Q57" s="8"/>
      <c r="R57" s="8"/>
      <c r="S57" s="205"/>
      <c r="T57" s="9"/>
      <c r="U57" s="8"/>
      <c r="V57" s="8"/>
      <c r="W57" s="8"/>
      <c r="X57" s="8"/>
      <c r="Y57" s="8"/>
      <c r="Z57" s="8"/>
      <c r="AA57" s="8"/>
      <c r="AB57" s="8"/>
      <c r="AC57" s="205"/>
      <c r="AD57" s="9"/>
      <c r="AE57" s="7"/>
      <c r="AF57" s="8"/>
      <c r="AG57" s="8"/>
      <c r="AH57" s="8"/>
      <c r="AI57" s="8"/>
      <c r="AJ57" s="8"/>
      <c r="AK57" s="10"/>
      <c r="AL57" s="113"/>
      <c r="AM57" s="14"/>
      <c r="AN57" s="113"/>
      <c r="AO57" s="14"/>
      <c r="AP57" s="105"/>
      <c r="AQ57" s="109"/>
    </row>
    <row r="58" spans="3:43" x14ac:dyDescent="0.25">
      <c r="C58" s="7"/>
      <c r="D58" s="8"/>
      <c r="E58" s="8"/>
      <c r="F58" s="8"/>
      <c r="G58" s="8"/>
      <c r="H58" s="8"/>
      <c r="I58" s="8"/>
      <c r="J58" s="8"/>
      <c r="K58" s="8"/>
      <c r="L58" s="8"/>
      <c r="M58" s="8"/>
      <c r="N58" s="8"/>
      <c r="O58" s="8"/>
      <c r="P58" s="8"/>
      <c r="Q58" s="8"/>
      <c r="R58" s="8"/>
      <c r="S58" s="205"/>
      <c r="T58" s="9"/>
      <c r="U58" s="8"/>
      <c r="V58" s="8"/>
      <c r="W58" s="8"/>
      <c r="X58" s="8"/>
      <c r="Y58" s="8"/>
      <c r="Z58" s="8"/>
      <c r="AA58" s="8"/>
      <c r="AB58" s="8"/>
      <c r="AC58" s="205"/>
      <c r="AD58" s="9"/>
      <c r="AE58" s="7"/>
      <c r="AF58" s="8"/>
      <c r="AG58" s="8"/>
      <c r="AH58" s="8"/>
      <c r="AI58" s="8"/>
      <c r="AJ58" s="8"/>
      <c r="AK58" s="10"/>
      <c r="AL58" s="113"/>
      <c r="AM58" s="14"/>
      <c r="AN58" s="113"/>
      <c r="AO58" s="14"/>
      <c r="AP58" s="105"/>
      <c r="AQ58" s="109"/>
    </row>
    <row r="59" spans="3:43" x14ac:dyDescent="0.25">
      <c r="C59" s="7"/>
      <c r="D59" s="8"/>
      <c r="E59" s="8"/>
      <c r="F59" s="8"/>
      <c r="G59" s="8"/>
      <c r="H59" s="8"/>
      <c r="I59" s="8"/>
      <c r="J59" s="8"/>
      <c r="K59" s="8"/>
      <c r="L59" s="8"/>
      <c r="M59" s="8"/>
      <c r="N59" s="8"/>
      <c r="O59" s="8"/>
      <c r="P59" s="8"/>
      <c r="Q59" s="8"/>
      <c r="R59" s="8"/>
      <c r="S59" s="205"/>
      <c r="T59" s="9"/>
      <c r="U59" s="8"/>
      <c r="V59" s="8"/>
      <c r="W59" s="8"/>
      <c r="X59" s="8"/>
      <c r="Y59" s="8"/>
      <c r="Z59" s="8"/>
      <c r="AA59" s="8"/>
      <c r="AB59" s="8"/>
      <c r="AC59" s="205"/>
      <c r="AD59" s="9"/>
      <c r="AE59" s="7"/>
      <c r="AF59" s="8"/>
      <c r="AG59" s="8"/>
      <c r="AH59" s="8"/>
      <c r="AI59" s="8"/>
      <c r="AJ59" s="8"/>
      <c r="AK59" s="10"/>
      <c r="AL59" s="113"/>
      <c r="AM59" s="14"/>
      <c r="AN59" s="113"/>
      <c r="AO59" s="14"/>
      <c r="AP59" s="105"/>
      <c r="AQ59" s="109"/>
    </row>
    <row r="60" spans="3:43" x14ac:dyDescent="0.25">
      <c r="C60" s="7"/>
      <c r="D60" s="8"/>
      <c r="E60" s="8"/>
      <c r="F60" s="8"/>
      <c r="G60" s="8"/>
      <c r="H60" s="8"/>
      <c r="I60" s="8"/>
      <c r="J60" s="8"/>
      <c r="K60" s="8"/>
      <c r="L60" s="8"/>
      <c r="M60" s="8"/>
      <c r="N60" s="8"/>
      <c r="O60" s="8"/>
      <c r="P60" s="8"/>
      <c r="Q60" s="8"/>
      <c r="R60" s="8"/>
      <c r="S60" s="205"/>
      <c r="T60" s="9"/>
      <c r="U60" s="8"/>
      <c r="V60" s="8"/>
      <c r="W60" s="8"/>
      <c r="X60" s="8"/>
      <c r="Y60" s="8"/>
      <c r="Z60" s="8"/>
      <c r="AA60" s="8"/>
      <c r="AB60" s="8"/>
      <c r="AC60" s="205"/>
      <c r="AD60" s="9"/>
      <c r="AE60" s="7"/>
      <c r="AF60" s="8"/>
      <c r="AG60" s="8"/>
      <c r="AH60" s="8"/>
      <c r="AI60" s="8"/>
      <c r="AJ60" s="8"/>
      <c r="AK60" s="10"/>
      <c r="AL60" s="113"/>
      <c r="AM60" s="14"/>
      <c r="AN60" s="113"/>
      <c r="AO60" s="14"/>
      <c r="AP60" s="105"/>
      <c r="AQ60" s="109"/>
    </row>
    <row r="61" spans="3:43" x14ac:dyDescent="0.25">
      <c r="C61" s="7"/>
      <c r="D61" s="8"/>
      <c r="E61" s="8"/>
      <c r="F61" s="8"/>
      <c r="G61" s="8"/>
      <c r="H61" s="8"/>
      <c r="I61" s="8"/>
      <c r="J61" s="8"/>
      <c r="K61" s="8"/>
      <c r="L61" s="8"/>
      <c r="M61" s="8"/>
      <c r="N61" s="8"/>
      <c r="O61" s="8"/>
      <c r="P61" s="8"/>
      <c r="Q61" s="8"/>
      <c r="R61" s="8"/>
      <c r="S61" s="205"/>
      <c r="T61" s="9"/>
      <c r="U61" s="8"/>
      <c r="V61" s="8"/>
      <c r="W61" s="8"/>
      <c r="X61" s="8"/>
      <c r="Y61" s="8"/>
      <c r="Z61" s="8"/>
      <c r="AA61" s="8"/>
      <c r="AB61" s="8"/>
      <c r="AC61" s="205"/>
      <c r="AD61" s="9"/>
      <c r="AE61" s="7"/>
      <c r="AF61" s="8"/>
      <c r="AG61" s="8"/>
      <c r="AH61" s="8"/>
      <c r="AI61" s="8"/>
      <c r="AJ61" s="8"/>
      <c r="AK61" s="10"/>
      <c r="AL61" s="113"/>
      <c r="AM61" s="14"/>
      <c r="AN61" s="113"/>
      <c r="AO61" s="14"/>
      <c r="AP61" s="105"/>
      <c r="AQ61" s="109"/>
    </row>
    <row r="62" spans="3:43" x14ac:dyDescent="0.25">
      <c r="C62" s="7"/>
      <c r="D62" s="8"/>
      <c r="E62" s="8"/>
      <c r="F62" s="8"/>
      <c r="G62" s="8"/>
      <c r="H62" s="8"/>
      <c r="I62" s="8"/>
      <c r="J62" s="8"/>
      <c r="K62" s="8"/>
      <c r="L62" s="8"/>
      <c r="M62" s="8"/>
      <c r="N62" s="8"/>
      <c r="O62" s="8"/>
      <c r="P62" s="8"/>
      <c r="Q62" s="8"/>
      <c r="R62" s="8"/>
      <c r="S62" s="205"/>
      <c r="T62" s="9"/>
      <c r="U62" s="8"/>
      <c r="V62" s="8"/>
      <c r="W62" s="8"/>
      <c r="X62" s="8"/>
      <c r="Y62" s="8"/>
      <c r="Z62" s="8"/>
      <c r="AA62" s="8"/>
      <c r="AB62" s="8"/>
      <c r="AC62" s="205"/>
      <c r="AD62" s="9"/>
      <c r="AE62" s="7"/>
      <c r="AF62" s="8"/>
      <c r="AG62" s="8"/>
      <c r="AH62" s="8"/>
      <c r="AI62" s="8"/>
      <c r="AJ62" s="8"/>
      <c r="AK62" s="10"/>
      <c r="AL62" s="113"/>
      <c r="AM62" s="14"/>
      <c r="AN62" s="113"/>
      <c r="AO62" s="14"/>
      <c r="AP62" s="105"/>
      <c r="AQ62" s="109"/>
    </row>
    <row r="63" spans="3:43" x14ac:dyDescent="0.25">
      <c r="C63" s="7"/>
      <c r="D63" s="8"/>
      <c r="E63" s="8"/>
      <c r="F63" s="8"/>
      <c r="G63" s="8"/>
      <c r="H63" s="8"/>
      <c r="I63" s="8"/>
      <c r="J63" s="8"/>
      <c r="K63" s="8"/>
      <c r="L63" s="8"/>
      <c r="M63" s="8"/>
      <c r="N63" s="8"/>
      <c r="O63" s="8"/>
      <c r="P63" s="8"/>
      <c r="Q63" s="8"/>
      <c r="R63" s="8"/>
      <c r="S63" s="205"/>
      <c r="T63" s="9"/>
      <c r="U63" s="8"/>
      <c r="V63" s="8"/>
      <c r="W63" s="8"/>
      <c r="X63" s="8"/>
      <c r="Y63" s="8"/>
      <c r="Z63" s="8"/>
      <c r="AA63" s="8"/>
      <c r="AB63" s="8"/>
      <c r="AC63" s="205"/>
      <c r="AD63" s="9"/>
      <c r="AE63" s="7"/>
      <c r="AF63" s="8"/>
      <c r="AG63" s="8"/>
      <c r="AH63" s="8"/>
      <c r="AI63" s="8"/>
      <c r="AJ63" s="8"/>
      <c r="AK63" s="10"/>
      <c r="AL63" s="113"/>
      <c r="AM63" s="14"/>
      <c r="AN63" s="113"/>
      <c r="AO63" s="14"/>
      <c r="AP63" s="105"/>
      <c r="AQ63" s="109"/>
    </row>
    <row r="64" spans="3:43" x14ac:dyDescent="0.25">
      <c r="C64" s="7"/>
      <c r="D64" s="8"/>
      <c r="E64" s="8"/>
      <c r="F64" s="8"/>
      <c r="G64" s="8"/>
      <c r="H64" s="8"/>
      <c r="I64" s="8"/>
      <c r="J64" s="8"/>
      <c r="K64" s="8"/>
      <c r="L64" s="8"/>
      <c r="M64" s="8"/>
      <c r="N64" s="8"/>
      <c r="O64" s="8"/>
      <c r="P64" s="8"/>
      <c r="Q64" s="8"/>
      <c r="R64" s="8"/>
      <c r="S64" s="205"/>
      <c r="T64" s="9"/>
      <c r="U64" s="8"/>
      <c r="V64" s="8"/>
      <c r="W64" s="8"/>
      <c r="X64" s="8"/>
      <c r="Y64" s="8"/>
      <c r="Z64" s="8"/>
      <c r="AA64" s="8"/>
      <c r="AB64" s="8"/>
      <c r="AC64" s="205"/>
      <c r="AD64" s="9"/>
      <c r="AE64" s="7"/>
      <c r="AF64" s="8"/>
      <c r="AG64" s="8"/>
      <c r="AH64" s="8"/>
      <c r="AI64" s="8"/>
      <c r="AJ64" s="8"/>
      <c r="AK64" s="10"/>
      <c r="AL64" s="113"/>
      <c r="AM64" s="14"/>
      <c r="AN64" s="113"/>
      <c r="AO64" s="14"/>
      <c r="AP64" s="105"/>
      <c r="AQ64" s="109"/>
    </row>
    <row r="65" spans="3:43" x14ac:dyDescent="0.25">
      <c r="C65" s="7"/>
      <c r="D65" s="8"/>
      <c r="E65" s="8"/>
      <c r="F65" s="8"/>
      <c r="G65" s="8"/>
      <c r="H65" s="8"/>
      <c r="I65" s="8"/>
      <c r="J65" s="8"/>
      <c r="K65" s="8"/>
      <c r="L65" s="8"/>
      <c r="M65" s="8"/>
      <c r="N65" s="8"/>
      <c r="O65" s="8"/>
      <c r="P65" s="8"/>
      <c r="Q65" s="8"/>
      <c r="R65" s="8"/>
      <c r="S65" s="205"/>
      <c r="T65" s="9"/>
      <c r="U65" s="8"/>
      <c r="V65" s="8"/>
      <c r="W65" s="8"/>
      <c r="X65" s="8"/>
      <c r="Y65" s="8"/>
      <c r="Z65" s="8"/>
      <c r="AA65" s="8"/>
      <c r="AB65" s="8"/>
      <c r="AC65" s="205"/>
      <c r="AD65" s="9"/>
      <c r="AE65" s="7"/>
      <c r="AF65" s="8"/>
      <c r="AG65" s="8"/>
      <c r="AH65" s="8"/>
      <c r="AI65" s="8"/>
      <c r="AJ65" s="8"/>
      <c r="AK65" s="10"/>
      <c r="AL65" s="113"/>
      <c r="AM65" s="14"/>
      <c r="AN65" s="113"/>
      <c r="AO65" s="14"/>
      <c r="AP65" s="105"/>
      <c r="AQ65" s="109"/>
    </row>
    <row r="66" spans="3:43" x14ac:dyDescent="0.25">
      <c r="C66" s="7"/>
      <c r="D66" s="8"/>
      <c r="E66" s="8"/>
      <c r="F66" s="8"/>
      <c r="G66" s="8"/>
      <c r="H66" s="8"/>
      <c r="I66" s="8"/>
      <c r="J66" s="8"/>
      <c r="K66" s="8"/>
      <c r="L66" s="8"/>
      <c r="M66" s="8"/>
      <c r="N66" s="8"/>
      <c r="O66" s="8"/>
      <c r="P66" s="8"/>
      <c r="Q66" s="8"/>
      <c r="R66" s="8"/>
      <c r="S66" s="205"/>
      <c r="T66" s="9"/>
      <c r="U66" s="8"/>
      <c r="V66" s="8"/>
      <c r="W66" s="8"/>
      <c r="X66" s="8"/>
      <c r="Y66" s="8"/>
      <c r="Z66" s="8"/>
      <c r="AA66" s="8"/>
      <c r="AB66" s="8"/>
      <c r="AC66" s="205"/>
      <c r="AD66" s="9"/>
      <c r="AE66" s="7"/>
      <c r="AF66" s="8"/>
      <c r="AG66" s="8"/>
      <c r="AH66" s="8"/>
      <c r="AI66" s="8"/>
      <c r="AJ66" s="8"/>
      <c r="AK66" s="10"/>
      <c r="AL66" s="113"/>
      <c r="AM66" s="14"/>
      <c r="AN66" s="113"/>
      <c r="AO66" s="14"/>
      <c r="AP66" s="105"/>
      <c r="AQ66" s="109"/>
    </row>
    <row r="67" spans="3:43" x14ac:dyDescent="0.25">
      <c r="C67" s="7"/>
      <c r="D67" s="8"/>
      <c r="E67" s="8"/>
      <c r="F67" s="8"/>
      <c r="G67" s="8"/>
      <c r="H67" s="8"/>
      <c r="I67" s="8"/>
      <c r="J67" s="8"/>
      <c r="K67" s="8"/>
      <c r="L67" s="8"/>
      <c r="M67" s="8"/>
      <c r="N67" s="8"/>
      <c r="O67" s="8"/>
      <c r="P67" s="8"/>
      <c r="Q67" s="8"/>
      <c r="R67" s="8"/>
      <c r="S67" s="205"/>
      <c r="T67" s="9"/>
      <c r="U67" s="8"/>
      <c r="V67" s="8"/>
      <c r="W67" s="8"/>
      <c r="X67" s="8"/>
      <c r="Y67" s="8"/>
      <c r="Z67" s="8"/>
      <c r="AA67" s="8"/>
      <c r="AB67" s="8"/>
      <c r="AC67" s="205"/>
      <c r="AD67" s="9"/>
      <c r="AE67" s="7"/>
      <c r="AF67" s="8"/>
      <c r="AG67" s="8"/>
      <c r="AH67" s="8"/>
      <c r="AI67" s="8"/>
      <c r="AJ67" s="8"/>
      <c r="AK67" s="10"/>
      <c r="AL67" s="113"/>
      <c r="AM67" s="14"/>
      <c r="AN67" s="113"/>
      <c r="AO67" s="14"/>
      <c r="AP67" s="105"/>
      <c r="AQ67" s="109"/>
    </row>
    <row r="68" spans="3:43" x14ac:dyDescent="0.25">
      <c r="C68" s="7"/>
      <c r="D68" s="8"/>
      <c r="E68" s="8"/>
      <c r="F68" s="8"/>
      <c r="G68" s="8"/>
      <c r="H68" s="8"/>
      <c r="I68" s="8"/>
      <c r="J68" s="8"/>
      <c r="K68" s="8"/>
      <c r="L68" s="8"/>
      <c r="M68" s="8"/>
      <c r="N68" s="8"/>
      <c r="O68" s="8"/>
      <c r="P68" s="8"/>
      <c r="Q68" s="8"/>
      <c r="R68" s="8"/>
      <c r="S68" s="205"/>
      <c r="T68" s="9"/>
      <c r="U68" s="8"/>
      <c r="V68" s="8"/>
      <c r="W68" s="8"/>
      <c r="X68" s="8"/>
      <c r="Y68" s="8"/>
      <c r="Z68" s="8"/>
      <c r="AA68" s="8"/>
      <c r="AB68" s="8"/>
      <c r="AC68" s="205"/>
      <c r="AD68" s="9"/>
      <c r="AE68" s="7"/>
      <c r="AF68" s="8"/>
      <c r="AG68" s="8"/>
      <c r="AH68" s="8"/>
      <c r="AI68" s="8"/>
      <c r="AJ68" s="8"/>
      <c r="AK68" s="10"/>
      <c r="AL68" s="113"/>
      <c r="AM68" s="14"/>
      <c r="AN68" s="113"/>
      <c r="AO68" s="14"/>
      <c r="AP68" s="105"/>
      <c r="AQ68" s="109"/>
    </row>
    <row r="69" spans="3:43" x14ac:dyDescent="0.25">
      <c r="C69" s="7"/>
      <c r="D69" s="8"/>
      <c r="E69" s="8"/>
      <c r="F69" s="8"/>
      <c r="G69" s="8"/>
      <c r="H69" s="8"/>
      <c r="I69" s="8"/>
      <c r="J69" s="8"/>
      <c r="K69" s="8"/>
      <c r="L69" s="8"/>
      <c r="M69" s="8"/>
      <c r="N69" s="8"/>
      <c r="O69" s="8"/>
      <c r="P69" s="8"/>
      <c r="Q69" s="8"/>
      <c r="R69" s="8"/>
      <c r="S69" s="205"/>
      <c r="T69" s="9"/>
      <c r="U69" s="8"/>
      <c r="V69" s="8"/>
      <c r="W69" s="8"/>
      <c r="X69" s="8"/>
      <c r="Y69" s="8"/>
      <c r="Z69" s="8"/>
      <c r="AA69" s="8"/>
      <c r="AB69" s="8"/>
      <c r="AC69" s="205"/>
      <c r="AD69" s="9"/>
      <c r="AE69" s="7"/>
      <c r="AF69" s="8"/>
      <c r="AG69" s="8"/>
      <c r="AH69" s="8"/>
      <c r="AI69" s="8"/>
      <c r="AJ69" s="8"/>
      <c r="AK69" s="10"/>
      <c r="AL69" s="113"/>
      <c r="AM69" s="14"/>
      <c r="AN69" s="113"/>
      <c r="AO69" s="14"/>
      <c r="AP69" s="105"/>
      <c r="AQ69" s="109"/>
    </row>
    <row r="70" spans="3:43" x14ac:dyDescent="0.25">
      <c r="C70" s="7"/>
      <c r="D70" s="8"/>
      <c r="E70" s="8"/>
      <c r="F70" s="8"/>
      <c r="G70" s="8"/>
      <c r="H70" s="8"/>
      <c r="I70" s="8"/>
      <c r="J70" s="8"/>
      <c r="K70" s="8"/>
      <c r="L70" s="8"/>
      <c r="M70" s="8"/>
      <c r="N70" s="8"/>
      <c r="O70" s="8"/>
      <c r="P70" s="8"/>
      <c r="Q70" s="8"/>
      <c r="R70" s="8"/>
      <c r="S70" s="205"/>
      <c r="T70" s="9"/>
      <c r="U70" s="8"/>
      <c r="V70" s="8"/>
      <c r="W70" s="8"/>
      <c r="X70" s="8"/>
      <c r="Y70" s="8"/>
      <c r="Z70" s="8"/>
      <c r="AA70" s="8"/>
      <c r="AB70" s="8"/>
      <c r="AC70" s="205"/>
      <c r="AD70" s="9"/>
      <c r="AE70" s="7"/>
      <c r="AF70" s="8"/>
      <c r="AG70" s="8"/>
      <c r="AH70" s="8"/>
      <c r="AI70" s="8"/>
      <c r="AJ70" s="8"/>
      <c r="AK70" s="10"/>
      <c r="AL70" s="113"/>
      <c r="AM70" s="14"/>
      <c r="AN70" s="113"/>
      <c r="AO70" s="14"/>
      <c r="AP70" s="105"/>
      <c r="AQ70" s="109"/>
    </row>
    <row r="71" spans="3:43" x14ac:dyDescent="0.25">
      <c r="C71" s="7"/>
      <c r="D71" s="8"/>
      <c r="E71" s="8"/>
      <c r="F71" s="8"/>
      <c r="G71" s="8"/>
      <c r="H71" s="8"/>
      <c r="I71" s="8"/>
      <c r="J71" s="8"/>
      <c r="K71" s="8"/>
      <c r="L71" s="8"/>
      <c r="M71" s="8"/>
      <c r="N71" s="8"/>
      <c r="O71" s="8"/>
      <c r="P71" s="8"/>
      <c r="Q71" s="8"/>
      <c r="R71" s="8"/>
      <c r="S71" s="205"/>
      <c r="T71" s="9"/>
      <c r="U71" s="8"/>
      <c r="V71" s="8"/>
      <c r="W71" s="8"/>
      <c r="X71" s="8"/>
      <c r="Y71" s="8"/>
      <c r="Z71" s="8"/>
      <c r="AA71" s="8"/>
      <c r="AB71" s="8"/>
      <c r="AC71" s="205"/>
      <c r="AD71" s="9"/>
      <c r="AE71" s="7"/>
      <c r="AF71" s="8"/>
      <c r="AG71" s="8"/>
      <c r="AH71" s="8"/>
      <c r="AI71" s="8"/>
      <c r="AJ71" s="8"/>
      <c r="AK71" s="10"/>
      <c r="AL71" s="113"/>
      <c r="AM71" s="14"/>
      <c r="AN71" s="113"/>
      <c r="AO71" s="14"/>
      <c r="AP71" s="105"/>
      <c r="AQ71" s="109"/>
    </row>
    <row r="72" spans="3:43" x14ac:dyDescent="0.25">
      <c r="C72" s="7"/>
      <c r="D72" s="8"/>
      <c r="E72" s="8"/>
      <c r="F72" s="8"/>
      <c r="G72" s="8"/>
      <c r="H72" s="8"/>
      <c r="I72" s="8"/>
      <c r="J72" s="8"/>
      <c r="K72" s="8"/>
      <c r="L72" s="8"/>
      <c r="M72" s="8"/>
      <c r="N72" s="8"/>
      <c r="O72" s="8"/>
      <c r="P72" s="8"/>
      <c r="Q72" s="8"/>
      <c r="R72" s="8"/>
      <c r="S72" s="205"/>
      <c r="T72" s="9"/>
      <c r="U72" s="8"/>
      <c r="V72" s="8"/>
      <c r="W72" s="8"/>
      <c r="X72" s="8"/>
      <c r="Y72" s="8"/>
      <c r="Z72" s="8"/>
      <c r="AA72" s="8"/>
      <c r="AB72" s="8"/>
      <c r="AC72" s="205"/>
      <c r="AD72" s="9"/>
      <c r="AE72" s="7"/>
      <c r="AF72" s="8"/>
      <c r="AG72" s="8"/>
      <c r="AH72" s="8"/>
      <c r="AI72" s="8"/>
      <c r="AJ72" s="8"/>
      <c r="AK72" s="10"/>
      <c r="AL72" s="113"/>
      <c r="AM72" s="14"/>
      <c r="AN72" s="113"/>
      <c r="AO72" s="14"/>
      <c r="AP72" s="105"/>
      <c r="AQ72" s="109"/>
    </row>
    <row r="73" spans="3:43" x14ac:dyDescent="0.25">
      <c r="C73" s="7"/>
      <c r="D73" s="8"/>
      <c r="E73" s="8"/>
      <c r="F73" s="8"/>
      <c r="G73" s="8"/>
      <c r="H73" s="8"/>
      <c r="I73" s="8"/>
      <c r="J73" s="8"/>
      <c r="K73" s="8"/>
      <c r="L73" s="8"/>
      <c r="M73" s="8"/>
      <c r="N73" s="8"/>
      <c r="O73" s="8"/>
      <c r="P73" s="8"/>
      <c r="Q73" s="8"/>
      <c r="R73" s="8"/>
      <c r="S73" s="205"/>
      <c r="T73" s="9"/>
      <c r="U73" s="8"/>
      <c r="V73" s="8"/>
      <c r="W73" s="8"/>
      <c r="X73" s="8"/>
      <c r="Y73" s="8"/>
      <c r="Z73" s="8"/>
      <c r="AA73" s="8"/>
      <c r="AB73" s="8"/>
      <c r="AC73" s="205"/>
      <c r="AD73" s="9"/>
      <c r="AE73" s="7"/>
      <c r="AF73" s="8"/>
      <c r="AG73" s="8"/>
      <c r="AH73" s="8"/>
      <c r="AI73" s="8"/>
      <c r="AJ73" s="8"/>
      <c r="AK73" s="10"/>
      <c r="AL73" s="113"/>
      <c r="AM73" s="14"/>
      <c r="AN73" s="113"/>
      <c r="AO73" s="14"/>
      <c r="AP73" s="105"/>
      <c r="AQ73" s="109"/>
    </row>
    <row r="74" spans="3:43" x14ac:dyDescent="0.25">
      <c r="C74" s="7"/>
      <c r="D74" s="8"/>
      <c r="E74" s="8"/>
      <c r="F74" s="8"/>
      <c r="G74" s="8"/>
      <c r="H74" s="8"/>
      <c r="I74" s="8"/>
      <c r="J74" s="8"/>
      <c r="K74" s="8"/>
      <c r="L74" s="8"/>
      <c r="M74" s="8"/>
      <c r="N74" s="8"/>
      <c r="O74" s="8"/>
      <c r="P74" s="8"/>
      <c r="Q74" s="8"/>
      <c r="R74" s="8"/>
      <c r="S74" s="205"/>
      <c r="T74" s="9"/>
      <c r="U74" s="8"/>
      <c r="V74" s="8"/>
      <c r="W74" s="8"/>
      <c r="X74" s="8"/>
      <c r="Y74" s="8"/>
      <c r="Z74" s="8"/>
      <c r="AA74" s="8"/>
      <c r="AB74" s="8"/>
      <c r="AC74" s="205"/>
      <c r="AD74" s="9"/>
      <c r="AE74" s="7"/>
      <c r="AF74" s="8"/>
      <c r="AG74" s="8"/>
      <c r="AH74" s="8"/>
      <c r="AI74" s="8"/>
      <c r="AJ74" s="8"/>
      <c r="AK74" s="10"/>
      <c r="AL74" s="113"/>
      <c r="AM74" s="14"/>
      <c r="AN74" s="113"/>
      <c r="AO74" s="14"/>
      <c r="AP74" s="105"/>
      <c r="AQ74" s="109"/>
    </row>
    <row r="75" spans="3:43" x14ac:dyDescent="0.25">
      <c r="C75" s="7"/>
      <c r="D75" s="8"/>
      <c r="E75" s="8"/>
      <c r="F75" s="8"/>
      <c r="G75" s="8"/>
      <c r="H75" s="8"/>
      <c r="I75" s="8"/>
      <c r="J75" s="8"/>
      <c r="K75" s="8"/>
      <c r="L75" s="8"/>
      <c r="M75" s="8"/>
      <c r="N75" s="8"/>
      <c r="O75" s="8"/>
      <c r="P75" s="8"/>
      <c r="Q75" s="8"/>
      <c r="R75" s="8"/>
      <c r="S75" s="205"/>
      <c r="T75" s="9"/>
      <c r="U75" s="8"/>
      <c r="V75" s="8"/>
      <c r="W75" s="8"/>
      <c r="X75" s="8"/>
      <c r="Y75" s="8"/>
      <c r="Z75" s="8"/>
      <c r="AA75" s="8"/>
      <c r="AB75" s="8"/>
      <c r="AC75" s="205"/>
      <c r="AD75" s="9"/>
      <c r="AE75" s="7"/>
      <c r="AF75" s="8"/>
      <c r="AG75" s="8"/>
      <c r="AH75" s="8"/>
      <c r="AI75" s="8"/>
      <c r="AJ75" s="8"/>
      <c r="AK75" s="10"/>
      <c r="AL75" s="113"/>
      <c r="AM75" s="14"/>
      <c r="AN75" s="113"/>
      <c r="AO75" s="14"/>
      <c r="AP75" s="105"/>
      <c r="AQ75" s="109"/>
    </row>
    <row r="76" spans="3:43" x14ac:dyDescent="0.25">
      <c r="C76" s="7"/>
      <c r="D76" s="8"/>
      <c r="E76" s="8"/>
      <c r="F76" s="8"/>
      <c r="G76" s="8"/>
      <c r="H76" s="8"/>
      <c r="I76" s="8"/>
      <c r="J76" s="8"/>
      <c r="K76" s="8"/>
      <c r="L76" s="8"/>
      <c r="M76" s="8"/>
      <c r="N76" s="8"/>
      <c r="O76" s="8"/>
      <c r="P76" s="8"/>
      <c r="Q76" s="8"/>
      <c r="R76" s="8"/>
      <c r="S76" s="205"/>
      <c r="T76" s="9"/>
      <c r="U76" s="8"/>
      <c r="V76" s="8"/>
      <c r="W76" s="8"/>
      <c r="X76" s="8"/>
      <c r="Y76" s="8"/>
      <c r="Z76" s="8"/>
      <c r="AA76" s="8"/>
      <c r="AB76" s="8"/>
      <c r="AC76" s="205"/>
      <c r="AD76" s="9"/>
      <c r="AE76" s="7"/>
      <c r="AF76" s="8"/>
      <c r="AG76" s="8"/>
      <c r="AH76" s="8"/>
      <c r="AI76" s="8"/>
      <c r="AJ76" s="8"/>
      <c r="AK76" s="10"/>
      <c r="AL76" s="113"/>
      <c r="AM76" s="14"/>
      <c r="AN76" s="113"/>
      <c r="AO76" s="14"/>
      <c r="AP76" s="105"/>
      <c r="AQ76" s="109"/>
    </row>
    <row r="77" spans="3:43" x14ac:dyDescent="0.25">
      <c r="C77" s="7"/>
      <c r="D77" s="8"/>
      <c r="E77" s="8"/>
      <c r="F77" s="8"/>
      <c r="G77" s="8"/>
      <c r="H77" s="8"/>
      <c r="I77" s="8"/>
      <c r="J77" s="8"/>
      <c r="K77" s="8"/>
      <c r="L77" s="8"/>
      <c r="M77" s="8"/>
      <c r="N77" s="8"/>
      <c r="O77" s="8"/>
      <c r="P77" s="8"/>
      <c r="Q77" s="8"/>
      <c r="R77" s="8"/>
      <c r="S77" s="205"/>
      <c r="T77" s="9"/>
      <c r="U77" s="8"/>
      <c r="V77" s="8"/>
      <c r="W77" s="8"/>
      <c r="X77" s="8"/>
      <c r="Y77" s="8"/>
      <c r="Z77" s="8"/>
      <c r="AA77" s="8"/>
      <c r="AB77" s="8"/>
      <c r="AC77" s="205"/>
      <c r="AD77" s="9"/>
      <c r="AE77" s="7"/>
      <c r="AF77" s="8"/>
      <c r="AG77" s="8"/>
      <c r="AH77" s="8"/>
      <c r="AI77" s="8"/>
      <c r="AJ77" s="8"/>
      <c r="AK77" s="10"/>
      <c r="AL77" s="113"/>
      <c r="AM77" s="14"/>
      <c r="AN77" s="113"/>
      <c r="AO77" s="14"/>
      <c r="AP77" s="105"/>
      <c r="AQ77" s="109"/>
    </row>
    <row r="78" spans="3:43" x14ac:dyDescent="0.25">
      <c r="C78" s="7"/>
      <c r="D78" s="8"/>
      <c r="E78" s="8"/>
      <c r="F78" s="8"/>
      <c r="G78" s="8"/>
      <c r="H78" s="8"/>
      <c r="I78" s="8"/>
      <c r="J78" s="8"/>
      <c r="K78" s="8"/>
      <c r="L78" s="8"/>
      <c r="M78" s="8"/>
      <c r="N78" s="8"/>
      <c r="O78" s="8"/>
      <c r="P78" s="8"/>
      <c r="Q78" s="8"/>
      <c r="R78" s="8"/>
      <c r="S78" s="205"/>
      <c r="T78" s="9"/>
      <c r="U78" s="8"/>
      <c r="V78" s="8"/>
      <c r="W78" s="8"/>
      <c r="X78" s="8"/>
      <c r="Y78" s="8"/>
      <c r="Z78" s="8"/>
      <c r="AA78" s="8"/>
      <c r="AB78" s="8"/>
      <c r="AC78" s="205"/>
      <c r="AD78" s="9"/>
      <c r="AE78" s="7"/>
      <c r="AF78" s="8"/>
      <c r="AG78" s="8"/>
      <c r="AH78" s="8"/>
      <c r="AI78" s="8"/>
      <c r="AJ78" s="8"/>
      <c r="AK78" s="10"/>
      <c r="AL78" s="113"/>
      <c r="AM78" s="14"/>
      <c r="AN78" s="113"/>
      <c r="AO78" s="14"/>
      <c r="AP78" s="105"/>
      <c r="AQ78" s="109"/>
    </row>
    <row r="79" spans="3:43" x14ac:dyDescent="0.25">
      <c r="C79" s="7"/>
      <c r="D79" s="8"/>
      <c r="E79" s="8"/>
      <c r="F79" s="8"/>
      <c r="G79" s="8"/>
      <c r="H79" s="8"/>
      <c r="I79" s="8"/>
      <c r="J79" s="8"/>
      <c r="K79" s="8"/>
      <c r="L79" s="8"/>
      <c r="M79" s="8"/>
      <c r="N79" s="8"/>
      <c r="O79" s="8"/>
      <c r="P79" s="8"/>
      <c r="Q79" s="8"/>
      <c r="R79" s="8"/>
      <c r="S79" s="205"/>
      <c r="T79" s="9"/>
      <c r="U79" s="8"/>
      <c r="V79" s="8"/>
      <c r="W79" s="8"/>
      <c r="X79" s="8"/>
      <c r="Y79" s="8"/>
      <c r="Z79" s="8"/>
      <c r="AA79" s="8"/>
      <c r="AB79" s="8"/>
      <c r="AC79" s="205"/>
      <c r="AD79" s="9"/>
      <c r="AE79" s="7"/>
      <c r="AF79" s="8"/>
      <c r="AG79" s="8"/>
      <c r="AH79" s="8"/>
      <c r="AI79" s="8"/>
      <c r="AJ79" s="8"/>
      <c r="AK79" s="10"/>
      <c r="AL79" s="113"/>
      <c r="AM79" s="14"/>
      <c r="AN79" s="113"/>
      <c r="AO79" s="14"/>
      <c r="AP79" s="105"/>
      <c r="AQ79" s="109"/>
    </row>
    <row r="80" spans="3:43" x14ac:dyDescent="0.25">
      <c r="C80" s="7"/>
      <c r="D80" s="8"/>
      <c r="E80" s="8"/>
      <c r="F80" s="8"/>
      <c r="G80" s="8"/>
      <c r="H80" s="8"/>
      <c r="I80" s="8"/>
      <c r="J80" s="8"/>
      <c r="K80" s="8"/>
      <c r="L80" s="8"/>
      <c r="M80" s="8"/>
      <c r="N80" s="8"/>
      <c r="O80" s="8"/>
      <c r="P80" s="8"/>
      <c r="Q80" s="8"/>
      <c r="R80" s="8"/>
      <c r="S80" s="205"/>
      <c r="T80" s="9"/>
      <c r="U80" s="8"/>
      <c r="V80" s="8"/>
      <c r="W80" s="8"/>
      <c r="X80" s="8"/>
      <c r="Y80" s="8"/>
      <c r="Z80" s="8"/>
      <c r="AA80" s="8"/>
      <c r="AB80" s="8"/>
      <c r="AC80" s="205"/>
      <c r="AD80" s="9"/>
      <c r="AE80" s="7"/>
      <c r="AF80" s="8"/>
      <c r="AG80" s="8"/>
      <c r="AH80" s="8"/>
      <c r="AI80" s="8"/>
      <c r="AJ80" s="8"/>
      <c r="AK80" s="10"/>
      <c r="AL80" s="113"/>
      <c r="AM80" s="14"/>
      <c r="AN80" s="113"/>
      <c r="AO80" s="14"/>
      <c r="AP80" s="105"/>
      <c r="AQ80" s="109"/>
    </row>
    <row r="81" spans="3:43" x14ac:dyDescent="0.25">
      <c r="C81" s="7"/>
      <c r="D81" s="8"/>
      <c r="E81" s="8"/>
      <c r="F81" s="8"/>
      <c r="G81" s="8"/>
      <c r="H81" s="8"/>
      <c r="I81" s="8"/>
      <c r="J81" s="8"/>
      <c r="K81" s="8"/>
      <c r="L81" s="8"/>
      <c r="M81" s="8"/>
      <c r="N81" s="8"/>
      <c r="O81" s="8"/>
      <c r="P81" s="8"/>
      <c r="Q81" s="8"/>
      <c r="R81" s="8"/>
      <c r="S81" s="205"/>
      <c r="T81" s="9"/>
      <c r="U81" s="8"/>
      <c r="V81" s="8"/>
      <c r="W81" s="8"/>
      <c r="X81" s="8"/>
      <c r="Y81" s="8"/>
      <c r="Z81" s="8"/>
      <c r="AA81" s="8"/>
      <c r="AB81" s="8"/>
      <c r="AC81" s="205"/>
      <c r="AD81" s="9"/>
      <c r="AE81" s="7"/>
      <c r="AF81" s="8"/>
      <c r="AG81" s="8"/>
      <c r="AH81" s="8"/>
      <c r="AI81" s="8"/>
      <c r="AJ81" s="8"/>
      <c r="AK81" s="10"/>
      <c r="AL81" s="113"/>
      <c r="AM81" s="14"/>
      <c r="AN81" s="113"/>
      <c r="AO81" s="14"/>
      <c r="AP81" s="105"/>
      <c r="AQ81" s="109"/>
    </row>
    <row r="82" spans="3:43" x14ac:dyDescent="0.25">
      <c r="C82" s="7"/>
      <c r="D82" s="8"/>
      <c r="E82" s="8"/>
      <c r="F82" s="8"/>
      <c r="G82" s="8"/>
      <c r="H82" s="8"/>
      <c r="I82" s="8"/>
      <c r="J82" s="8"/>
      <c r="K82" s="8"/>
      <c r="L82" s="8"/>
      <c r="M82" s="8"/>
      <c r="N82" s="8"/>
      <c r="O82" s="8"/>
      <c r="P82" s="8"/>
      <c r="Q82" s="8"/>
      <c r="R82" s="8"/>
      <c r="S82" s="205"/>
      <c r="T82" s="9"/>
      <c r="U82" s="8"/>
      <c r="V82" s="8"/>
      <c r="W82" s="8"/>
      <c r="X82" s="8"/>
      <c r="Y82" s="8"/>
      <c r="Z82" s="8"/>
      <c r="AA82" s="8"/>
      <c r="AB82" s="8"/>
      <c r="AC82" s="205"/>
      <c r="AD82" s="9"/>
      <c r="AE82" s="7"/>
      <c r="AF82" s="8"/>
      <c r="AG82" s="8"/>
      <c r="AH82" s="8"/>
      <c r="AI82" s="8"/>
      <c r="AJ82" s="8"/>
      <c r="AK82" s="10"/>
      <c r="AL82" s="113"/>
      <c r="AM82" s="14"/>
      <c r="AN82" s="113"/>
      <c r="AO82" s="14"/>
      <c r="AP82" s="105"/>
      <c r="AQ82" s="109"/>
    </row>
    <row r="83" spans="3:43" x14ac:dyDescent="0.25">
      <c r="C83" s="7"/>
      <c r="D83" s="8"/>
      <c r="E83" s="8"/>
      <c r="F83" s="8"/>
      <c r="G83" s="8"/>
      <c r="H83" s="8"/>
      <c r="I83" s="8"/>
      <c r="J83" s="8"/>
      <c r="K83" s="8"/>
      <c r="L83" s="8"/>
      <c r="M83" s="8"/>
      <c r="N83" s="8"/>
      <c r="O83" s="8"/>
      <c r="P83" s="8"/>
      <c r="Q83" s="8"/>
      <c r="R83" s="8"/>
      <c r="S83" s="205"/>
      <c r="T83" s="9"/>
      <c r="U83" s="8"/>
      <c r="V83" s="8"/>
      <c r="W83" s="8"/>
      <c r="X83" s="8"/>
      <c r="Y83" s="8"/>
      <c r="Z83" s="8"/>
      <c r="AA83" s="8"/>
      <c r="AB83" s="8"/>
      <c r="AC83" s="205"/>
      <c r="AD83" s="9"/>
      <c r="AE83" s="7"/>
      <c r="AF83" s="8"/>
      <c r="AG83" s="8"/>
      <c r="AH83" s="8"/>
      <c r="AI83" s="8"/>
      <c r="AJ83" s="8"/>
      <c r="AK83" s="10"/>
      <c r="AL83" s="113"/>
      <c r="AM83" s="14"/>
      <c r="AN83" s="113"/>
      <c r="AO83" s="14"/>
      <c r="AP83" s="105"/>
      <c r="AQ83" s="109"/>
    </row>
    <row r="84" spans="3:43" x14ac:dyDescent="0.25">
      <c r="C84" s="7"/>
      <c r="D84" s="8"/>
      <c r="E84" s="8"/>
      <c r="F84" s="8"/>
      <c r="G84" s="8"/>
      <c r="H84" s="8"/>
      <c r="I84" s="8"/>
      <c r="J84" s="8"/>
      <c r="K84" s="8"/>
      <c r="L84" s="8"/>
      <c r="M84" s="8"/>
      <c r="N84" s="8"/>
      <c r="O84" s="8"/>
      <c r="P84" s="8"/>
      <c r="Q84" s="8"/>
      <c r="R84" s="8"/>
      <c r="S84" s="205"/>
      <c r="T84" s="9"/>
      <c r="U84" s="8"/>
      <c r="V84" s="8"/>
      <c r="W84" s="8"/>
      <c r="X84" s="8"/>
      <c r="Y84" s="8"/>
      <c r="Z84" s="8"/>
      <c r="AA84" s="8"/>
      <c r="AB84" s="8"/>
      <c r="AC84" s="205"/>
      <c r="AD84" s="9"/>
      <c r="AE84" s="7"/>
      <c r="AF84" s="8"/>
      <c r="AG84" s="8"/>
      <c r="AH84" s="8"/>
      <c r="AI84" s="8"/>
      <c r="AJ84" s="8"/>
      <c r="AK84" s="10"/>
      <c r="AL84" s="113"/>
      <c r="AM84" s="14"/>
      <c r="AN84" s="113"/>
      <c r="AO84" s="14"/>
      <c r="AP84" s="105"/>
      <c r="AQ84" s="109"/>
    </row>
    <row r="85" spans="3:43" x14ac:dyDescent="0.25">
      <c r="C85" s="7"/>
      <c r="D85" s="8"/>
      <c r="E85" s="8"/>
      <c r="F85" s="8"/>
      <c r="G85" s="8"/>
      <c r="H85" s="8"/>
      <c r="I85" s="8"/>
      <c r="J85" s="8"/>
      <c r="K85" s="8"/>
      <c r="L85" s="8"/>
      <c r="M85" s="8"/>
      <c r="N85" s="8"/>
      <c r="O85" s="8"/>
      <c r="P85" s="8"/>
      <c r="Q85" s="8"/>
      <c r="R85" s="8"/>
      <c r="S85" s="205"/>
      <c r="T85" s="9"/>
      <c r="U85" s="8"/>
      <c r="V85" s="8"/>
      <c r="W85" s="8"/>
      <c r="X85" s="8"/>
      <c r="Y85" s="8"/>
      <c r="Z85" s="8"/>
      <c r="AA85" s="8"/>
      <c r="AB85" s="8"/>
      <c r="AC85" s="205"/>
      <c r="AD85" s="9"/>
      <c r="AE85" s="7"/>
      <c r="AF85" s="8"/>
      <c r="AG85" s="8"/>
      <c r="AH85" s="8"/>
      <c r="AI85" s="8"/>
      <c r="AJ85" s="8"/>
      <c r="AK85" s="10"/>
      <c r="AL85" s="113"/>
      <c r="AM85" s="14"/>
      <c r="AN85" s="113"/>
      <c r="AO85" s="14"/>
      <c r="AP85" s="105"/>
      <c r="AQ85" s="109"/>
    </row>
    <row r="86" spans="3:43" x14ac:dyDescent="0.25">
      <c r="C86" s="7"/>
      <c r="D86" s="8"/>
      <c r="E86" s="8"/>
      <c r="F86" s="8"/>
      <c r="G86" s="8"/>
      <c r="H86" s="8"/>
      <c r="I86" s="8"/>
      <c r="J86" s="8"/>
      <c r="K86" s="8"/>
      <c r="L86" s="8"/>
      <c r="M86" s="8"/>
      <c r="N86" s="8"/>
      <c r="O86" s="8"/>
      <c r="P86" s="8"/>
      <c r="Q86" s="8"/>
      <c r="R86" s="8"/>
      <c r="S86" s="205"/>
      <c r="T86" s="9"/>
      <c r="U86" s="8"/>
      <c r="V86" s="8"/>
      <c r="W86" s="8"/>
      <c r="X86" s="8"/>
      <c r="Y86" s="8"/>
      <c r="Z86" s="8"/>
      <c r="AA86" s="8"/>
      <c r="AB86" s="8"/>
      <c r="AC86" s="205"/>
      <c r="AD86" s="9"/>
      <c r="AE86" s="7"/>
      <c r="AF86" s="8"/>
      <c r="AG86" s="8"/>
      <c r="AH86" s="8"/>
      <c r="AI86" s="8"/>
      <c r="AJ86" s="8"/>
      <c r="AK86" s="10"/>
      <c r="AL86" s="113"/>
      <c r="AM86" s="14"/>
      <c r="AN86" s="113"/>
      <c r="AO86" s="14"/>
      <c r="AP86" s="105"/>
      <c r="AQ86" s="109"/>
    </row>
    <row r="87" spans="3:43" x14ac:dyDescent="0.25">
      <c r="C87" s="7"/>
      <c r="D87" s="8"/>
      <c r="E87" s="8"/>
      <c r="F87" s="8"/>
      <c r="G87" s="8"/>
      <c r="H87" s="8"/>
      <c r="I87" s="8"/>
      <c r="J87" s="8"/>
      <c r="K87" s="8"/>
      <c r="L87" s="8"/>
      <c r="M87" s="8"/>
      <c r="N87" s="8"/>
      <c r="O87" s="8"/>
      <c r="P87" s="8"/>
      <c r="Q87" s="8"/>
      <c r="R87" s="8"/>
      <c r="S87" s="205"/>
      <c r="T87" s="9"/>
      <c r="U87" s="8"/>
      <c r="V87" s="8"/>
      <c r="W87" s="8"/>
      <c r="X87" s="8"/>
      <c r="Y87" s="8"/>
      <c r="Z87" s="8"/>
      <c r="AA87" s="8"/>
      <c r="AB87" s="8"/>
      <c r="AC87" s="205"/>
      <c r="AD87" s="9"/>
      <c r="AE87" s="7"/>
      <c r="AF87" s="8"/>
      <c r="AG87" s="8"/>
      <c r="AH87" s="8"/>
      <c r="AI87" s="8"/>
      <c r="AJ87" s="8"/>
      <c r="AK87" s="10"/>
      <c r="AL87" s="113"/>
      <c r="AM87" s="14"/>
      <c r="AN87" s="113"/>
      <c r="AO87" s="14"/>
      <c r="AP87" s="105"/>
      <c r="AQ87" s="109"/>
    </row>
    <row r="88" spans="3:43" x14ac:dyDescent="0.25">
      <c r="C88" s="7"/>
      <c r="D88" s="8"/>
      <c r="E88" s="8"/>
      <c r="F88" s="8"/>
      <c r="G88" s="8"/>
      <c r="H88" s="8"/>
      <c r="I88" s="8"/>
      <c r="J88" s="8"/>
      <c r="K88" s="8"/>
      <c r="L88" s="8"/>
      <c r="M88" s="8"/>
      <c r="N88" s="8"/>
      <c r="O88" s="8"/>
      <c r="P88" s="8"/>
      <c r="Q88" s="8"/>
      <c r="R88" s="8"/>
      <c r="S88" s="205"/>
      <c r="T88" s="9"/>
      <c r="U88" s="8"/>
      <c r="V88" s="8"/>
      <c r="W88" s="8"/>
      <c r="X88" s="8"/>
      <c r="Y88" s="8"/>
      <c r="Z88" s="8"/>
      <c r="AA88" s="8"/>
      <c r="AB88" s="8"/>
      <c r="AC88" s="205"/>
      <c r="AD88" s="9"/>
      <c r="AE88" s="7"/>
      <c r="AF88" s="8"/>
      <c r="AG88" s="8"/>
      <c r="AH88" s="8"/>
      <c r="AI88" s="8"/>
      <c r="AJ88" s="8"/>
      <c r="AK88" s="10"/>
      <c r="AL88" s="113"/>
      <c r="AM88" s="14"/>
      <c r="AN88" s="113"/>
      <c r="AO88" s="14"/>
      <c r="AP88" s="105"/>
      <c r="AQ88" s="109"/>
    </row>
    <row r="89" spans="3:43" x14ac:dyDescent="0.25">
      <c r="C89" s="7"/>
      <c r="D89" s="8"/>
      <c r="E89" s="8"/>
      <c r="F89" s="8"/>
      <c r="G89" s="8"/>
      <c r="H89" s="8"/>
      <c r="I89" s="8"/>
      <c r="J89" s="8"/>
      <c r="K89" s="8"/>
      <c r="L89" s="8"/>
      <c r="M89" s="8"/>
      <c r="N89" s="8"/>
      <c r="O89" s="8"/>
      <c r="P89" s="8"/>
      <c r="Q89" s="8"/>
      <c r="R89" s="8"/>
      <c r="S89" s="205"/>
      <c r="T89" s="9"/>
      <c r="U89" s="8"/>
      <c r="V89" s="8"/>
      <c r="W89" s="8"/>
      <c r="X89" s="8"/>
      <c r="Y89" s="8"/>
      <c r="Z89" s="8"/>
      <c r="AA89" s="8"/>
      <c r="AB89" s="8"/>
      <c r="AC89" s="205"/>
      <c r="AD89" s="9"/>
      <c r="AE89" s="7"/>
      <c r="AF89" s="8"/>
      <c r="AG89" s="8"/>
      <c r="AH89" s="8"/>
      <c r="AI89" s="8"/>
      <c r="AJ89" s="8"/>
      <c r="AK89" s="10"/>
      <c r="AL89" s="113"/>
      <c r="AM89" s="14"/>
      <c r="AN89" s="113"/>
      <c r="AO89" s="14"/>
      <c r="AP89" s="105"/>
      <c r="AQ89" s="109"/>
    </row>
    <row r="90" spans="3:43" x14ac:dyDescent="0.25">
      <c r="C90" s="7"/>
      <c r="D90" s="8"/>
      <c r="E90" s="8"/>
      <c r="F90" s="8"/>
      <c r="G90" s="8"/>
      <c r="H90" s="8"/>
      <c r="I90" s="8"/>
      <c r="J90" s="8"/>
      <c r="K90" s="8"/>
      <c r="L90" s="8"/>
      <c r="M90" s="8"/>
      <c r="N90" s="8"/>
      <c r="O90" s="8"/>
      <c r="P90" s="8"/>
      <c r="Q90" s="8"/>
      <c r="R90" s="8"/>
      <c r="S90" s="205"/>
      <c r="T90" s="9"/>
      <c r="U90" s="8"/>
      <c r="V90" s="8"/>
      <c r="W90" s="8"/>
      <c r="X90" s="8"/>
      <c r="Y90" s="8"/>
      <c r="Z90" s="8"/>
      <c r="AA90" s="8"/>
      <c r="AB90" s="8"/>
      <c r="AC90" s="205"/>
      <c r="AD90" s="9"/>
      <c r="AE90" s="7"/>
      <c r="AF90" s="8"/>
      <c r="AG90" s="8"/>
      <c r="AH90" s="8"/>
      <c r="AI90" s="8"/>
      <c r="AJ90" s="8"/>
      <c r="AK90" s="10"/>
      <c r="AL90" s="113"/>
      <c r="AM90" s="14"/>
      <c r="AN90" s="113"/>
      <c r="AO90" s="14"/>
      <c r="AP90" s="105"/>
      <c r="AQ90" s="109"/>
    </row>
    <row r="91" spans="3:43" x14ac:dyDescent="0.25">
      <c r="C91" s="7"/>
      <c r="D91" s="8"/>
      <c r="E91" s="8"/>
      <c r="F91" s="8"/>
      <c r="G91" s="8"/>
      <c r="H91" s="8"/>
      <c r="I91" s="8"/>
      <c r="J91" s="8"/>
      <c r="K91" s="8"/>
      <c r="L91" s="8"/>
      <c r="M91" s="8"/>
      <c r="N91" s="8"/>
      <c r="O91" s="8"/>
      <c r="P91" s="8"/>
      <c r="Q91" s="8"/>
      <c r="R91" s="8"/>
      <c r="S91" s="205"/>
      <c r="T91" s="9"/>
      <c r="U91" s="8"/>
      <c r="V91" s="8"/>
      <c r="W91" s="8"/>
      <c r="X91" s="8"/>
      <c r="Y91" s="8"/>
      <c r="Z91" s="8"/>
      <c r="AA91" s="8"/>
      <c r="AB91" s="8"/>
      <c r="AC91" s="205"/>
      <c r="AD91" s="9"/>
      <c r="AE91" s="7"/>
      <c r="AF91" s="8"/>
      <c r="AG91" s="8"/>
      <c r="AH91" s="8"/>
      <c r="AI91" s="8"/>
      <c r="AJ91" s="8"/>
      <c r="AK91" s="10"/>
      <c r="AL91" s="113"/>
      <c r="AM91" s="14"/>
      <c r="AN91" s="113"/>
      <c r="AO91" s="14"/>
      <c r="AP91" s="105"/>
      <c r="AQ91" s="109"/>
    </row>
    <row r="92" spans="3:43" x14ac:dyDescent="0.25">
      <c r="C92" s="7"/>
      <c r="D92" s="8"/>
      <c r="E92" s="8"/>
      <c r="F92" s="8"/>
      <c r="G92" s="8"/>
      <c r="H92" s="8"/>
      <c r="I92" s="8"/>
      <c r="J92" s="8"/>
      <c r="K92" s="8"/>
      <c r="L92" s="8"/>
      <c r="M92" s="8"/>
      <c r="N92" s="8"/>
      <c r="O92" s="8"/>
      <c r="P92" s="8"/>
      <c r="Q92" s="8"/>
      <c r="R92" s="8"/>
      <c r="S92" s="205"/>
      <c r="T92" s="9"/>
      <c r="U92" s="8"/>
      <c r="V92" s="8"/>
      <c r="W92" s="8"/>
      <c r="X92" s="8"/>
      <c r="Y92" s="8"/>
      <c r="Z92" s="8"/>
      <c r="AA92" s="8"/>
      <c r="AB92" s="8"/>
      <c r="AC92" s="205"/>
      <c r="AD92" s="9"/>
      <c r="AE92" s="7"/>
      <c r="AF92" s="8"/>
      <c r="AG92" s="8"/>
      <c r="AH92" s="8"/>
      <c r="AI92" s="8"/>
      <c r="AJ92" s="8"/>
      <c r="AK92" s="10"/>
      <c r="AL92" s="113"/>
      <c r="AM92" s="14"/>
      <c r="AN92" s="113"/>
      <c r="AO92" s="14"/>
      <c r="AP92" s="105"/>
      <c r="AQ92" s="109"/>
    </row>
    <row r="93" spans="3:43" x14ac:dyDescent="0.25">
      <c r="C93" s="7"/>
      <c r="D93" s="8"/>
      <c r="E93" s="8"/>
      <c r="F93" s="8"/>
      <c r="G93" s="8"/>
      <c r="H93" s="8"/>
      <c r="I93" s="8"/>
      <c r="J93" s="8"/>
      <c r="K93" s="8"/>
      <c r="L93" s="8"/>
      <c r="M93" s="8"/>
      <c r="N93" s="8"/>
      <c r="O93" s="8"/>
      <c r="P93" s="8"/>
      <c r="Q93" s="8"/>
      <c r="R93" s="8"/>
      <c r="S93" s="205"/>
      <c r="T93" s="9"/>
      <c r="U93" s="8"/>
      <c r="V93" s="8"/>
      <c r="W93" s="8"/>
      <c r="X93" s="8"/>
      <c r="Y93" s="8"/>
      <c r="Z93" s="8"/>
      <c r="AA93" s="8"/>
      <c r="AB93" s="8"/>
      <c r="AC93" s="205"/>
      <c r="AD93" s="9"/>
      <c r="AE93" s="7"/>
      <c r="AF93" s="8"/>
      <c r="AG93" s="8"/>
      <c r="AH93" s="8"/>
      <c r="AI93" s="8"/>
      <c r="AJ93" s="8"/>
      <c r="AK93" s="10"/>
      <c r="AL93" s="113"/>
      <c r="AM93" s="14"/>
      <c r="AN93" s="113"/>
      <c r="AO93" s="14"/>
      <c r="AP93" s="105"/>
      <c r="AQ93" s="109"/>
    </row>
    <row r="94" spans="3:43" x14ac:dyDescent="0.25">
      <c r="C94" s="7"/>
      <c r="D94" s="8"/>
      <c r="E94" s="8"/>
      <c r="F94" s="8"/>
      <c r="G94" s="8"/>
      <c r="H94" s="8"/>
      <c r="I94" s="8"/>
      <c r="J94" s="8"/>
      <c r="K94" s="8"/>
      <c r="L94" s="8"/>
      <c r="M94" s="8"/>
      <c r="N94" s="8"/>
      <c r="O94" s="8"/>
      <c r="P94" s="8"/>
      <c r="Q94" s="8"/>
      <c r="R94" s="8"/>
      <c r="S94" s="205"/>
      <c r="T94" s="9"/>
      <c r="U94" s="8"/>
      <c r="V94" s="8"/>
      <c r="W94" s="8"/>
      <c r="X94" s="8"/>
      <c r="Y94" s="8"/>
      <c r="Z94" s="8"/>
      <c r="AA94" s="8"/>
      <c r="AB94" s="8"/>
      <c r="AC94" s="205"/>
      <c r="AD94" s="9"/>
      <c r="AE94" s="7"/>
      <c r="AF94" s="8"/>
      <c r="AG94" s="8"/>
      <c r="AH94" s="8"/>
      <c r="AI94" s="8"/>
      <c r="AJ94" s="8"/>
      <c r="AK94" s="10"/>
      <c r="AL94" s="113"/>
      <c r="AM94" s="14"/>
      <c r="AN94" s="113"/>
      <c r="AO94" s="14"/>
      <c r="AP94" s="105"/>
      <c r="AQ94" s="109"/>
    </row>
    <row r="95" spans="3:43" x14ac:dyDescent="0.25">
      <c r="C95" s="7"/>
      <c r="D95" s="8"/>
      <c r="E95" s="8"/>
      <c r="F95" s="8"/>
      <c r="G95" s="8"/>
      <c r="H95" s="8"/>
      <c r="I95" s="8"/>
      <c r="J95" s="8"/>
      <c r="K95" s="8"/>
      <c r="L95" s="8"/>
      <c r="M95" s="8"/>
      <c r="N95" s="8"/>
      <c r="O95" s="8"/>
      <c r="P95" s="8"/>
      <c r="Q95" s="8"/>
      <c r="R95" s="8"/>
      <c r="S95" s="205"/>
      <c r="T95" s="9"/>
      <c r="U95" s="8"/>
      <c r="V95" s="8"/>
      <c r="W95" s="8"/>
      <c r="X95" s="8"/>
      <c r="Y95" s="8"/>
      <c r="Z95" s="8"/>
      <c r="AA95" s="8"/>
      <c r="AB95" s="8"/>
      <c r="AC95" s="205"/>
      <c r="AD95" s="9"/>
      <c r="AE95" s="7"/>
      <c r="AF95" s="8"/>
      <c r="AG95" s="8"/>
      <c r="AH95" s="8"/>
      <c r="AI95" s="8"/>
      <c r="AJ95" s="8"/>
      <c r="AK95" s="10"/>
      <c r="AL95" s="113"/>
      <c r="AM95" s="14"/>
      <c r="AN95" s="113"/>
      <c r="AO95" s="14"/>
      <c r="AP95" s="105"/>
      <c r="AQ95" s="109"/>
    </row>
    <row r="96" spans="3:43" x14ac:dyDescent="0.25">
      <c r="C96" s="7"/>
      <c r="D96" s="8"/>
      <c r="E96" s="8"/>
      <c r="F96" s="8"/>
      <c r="G96" s="8"/>
      <c r="H96" s="8"/>
      <c r="I96" s="8"/>
      <c r="J96" s="8"/>
      <c r="K96" s="8"/>
      <c r="L96" s="8"/>
      <c r="M96" s="8"/>
      <c r="N96" s="8"/>
      <c r="O96" s="8"/>
      <c r="P96" s="8"/>
      <c r="Q96" s="8"/>
      <c r="R96" s="8"/>
      <c r="S96" s="205"/>
      <c r="T96" s="9"/>
      <c r="U96" s="8"/>
      <c r="V96" s="8"/>
      <c r="W96" s="8"/>
      <c r="X96" s="8"/>
      <c r="Y96" s="8"/>
      <c r="Z96" s="8"/>
      <c r="AA96" s="8"/>
      <c r="AB96" s="8"/>
      <c r="AC96" s="205"/>
      <c r="AD96" s="9"/>
      <c r="AE96" s="7"/>
      <c r="AF96" s="8"/>
      <c r="AG96" s="8"/>
      <c r="AH96" s="8"/>
      <c r="AI96" s="8"/>
      <c r="AJ96" s="8"/>
      <c r="AK96" s="10"/>
      <c r="AL96" s="113"/>
      <c r="AM96" s="14"/>
      <c r="AN96" s="113"/>
      <c r="AO96" s="14"/>
      <c r="AP96" s="105"/>
      <c r="AQ96" s="109"/>
    </row>
    <row r="97" spans="3:43" x14ac:dyDescent="0.25">
      <c r="C97" s="12"/>
      <c r="D97" s="13"/>
      <c r="E97" s="13"/>
      <c r="F97" s="13"/>
      <c r="G97" s="13"/>
      <c r="H97" s="13"/>
      <c r="I97" s="13"/>
      <c r="J97" s="13"/>
      <c r="K97" s="13"/>
      <c r="L97" s="13"/>
      <c r="M97" s="13"/>
      <c r="N97" s="13"/>
      <c r="O97" s="13"/>
      <c r="P97" s="13"/>
      <c r="Q97" s="13"/>
      <c r="R97" s="13"/>
      <c r="S97" s="206"/>
      <c r="T97" s="14"/>
      <c r="U97" s="13"/>
      <c r="V97" s="13"/>
      <c r="W97" s="13"/>
      <c r="X97" s="13"/>
      <c r="Y97" s="13"/>
      <c r="Z97" s="13"/>
      <c r="AA97" s="13"/>
      <c r="AB97" s="13"/>
      <c r="AC97" s="206"/>
      <c r="AD97" s="14"/>
      <c r="AE97" s="12"/>
      <c r="AF97" s="13"/>
      <c r="AG97" s="13"/>
      <c r="AH97" s="13"/>
      <c r="AI97" s="13"/>
      <c r="AJ97" s="13"/>
      <c r="AK97" s="15"/>
      <c r="AL97" s="113"/>
      <c r="AM97" s="14"/>
      <c r="AN97" s="113"/>
      <c r="AO97" s="14"/>
      <c r="AP97" s="105"/>
      <c r="AQ97" s="109"/>
    </row>
    <row r="98" spans="3:43" x14ac:dyDescent="0.25">
      <c r="C98" s="12"/>
      <c r="D98" s="13"/>
      <c r="E98" s="13"/>
      <c r="F98" s="13"/>
      <c r="G98" s="13"/>
      <c r="H98" s="13"/>
      <c r="I98" s="13"/>
      <c r="J98" s="13"/>
      <c r="K98" s="13"/>
      <c r="L98" s="13"/>
      <c r="M98" s="13"/>
      <c r="N98" s="13"/>
      <c r="O98" s="13"/>
      <c r="P98" s="13"/>
      <c r="Q98" s="13"/>
      <c r="R98" s="13"/>
      <c r="S98" s="206"/>
      <c r="T98" s="14"/>
      <c r="U98" s="13"/>
      <c r="V98" s="13"/>
      <c r="W98" s="13"/>
      <c r="X98" s="13"/>
      <c r="Y98" s="13"/>
      <c r="Z98" s="13"/>
      <c r="AA98" s="13"/>
      <c r="AB98" s="13"/>
      <c r="AC98" s="206"/>
      <c r="AD98" s="14"/>
      <c r="AE98" s="12"/>
      <c r="AF98" s="13"/>
      <c r="AG98" s="13"/>
      <c r="AH98" s="13"/>
      <c r="AI98" s="13"/>
      <c r="AJ98" s="13"/>
      <c r="AK98" s="15"/>
      <c r="AL98" s="113"/>
      <c r="AM98" s="14"/>
      <c r="AN98" s="113"/>
      <c r="AO98" s="14"/>
      <c r="AP98" s="105"/>
      <c r="AQ98" s="109"/>
    </row>
    <row r="99" spans="3:43" x14ac:dyDescent="0.25">
      <c r="C99" s="12"/>
      <c r="D99" s="13"/>
      <c r="E99" s="13"/>
      <c r="F99" s="13"/>
      <c r="G99" s="13"/>
      <c r="H99" s="13"/>
      <c r="I99" s="13"/>
      <c r="J99" s="13"/>
      <c r="K99" s="13"/>
      <c r="L99" s="13"/>
      <c r="M99" s="13"/>
      <c r="N99" s="13"/>
      <c r="O99" s="13"/>
      <c r="P99" s="13"/>
      <c r="Q99" s="13"/>
      <c r="R99" s="13"/>
      <c r="S99" s="206"/>
      <c r="T99" s="14"/>
      <c r="U99" s="13"/>
      <c r="V99" s="13"/>
      <c r="W99" s="13"/>
      <c r="X99" s="13"/>
      <c r="Y99" s="13"/>
      <c r="Z99" s="13"/>
      <c r="AA99" s="13"/>
      <c r="AB99" s="13"/>
      <c r="AC99" s="206"/>
      <c r="AD99" s="14"/>
      <c r="AE99" s="12"/>
      <c r="AF99" s="13"/>
      <c r="AG99" s="13"/>
      <c r="AH99" s="13"/>
      <c r="AI99" s="13"/>
      <c r="AJ99" s="13"/>
      <c r="AK99" s="15"/>
      <c r="AL99" s="113"/>
      <c r="AM99" s="14"/>
      <c r="AN99" s="113"/>
      <c r="AO99" s="14"/>
      <c r="AP99" s="105"/>
      <c r="AQ99" s="109"/>
    </row>
    <row r="100" spans="3:43" x14ac:dyDescent="0.25">
      <c r="C100" s="12"/>
      <c r="D100" s="13"/>
      <c r="E100" s="13"/>
      <c r="F100" s="13"/>
      <c r="G100" s="13"/>
      <c r="H100" s="13"/>
      <c r="I100" s="13"/>
      <c r="J100" s="13"/>
      <c r="K100" s="13"/>
      <c r="L100" s="13"/>
      <c r="M100" s="13"/>
      <c r="N100" s="13"/>
      <c r="O100" s="13"/>
      <c r="P100" s="13"/>
      <c r="Q100" s="13"/>
      <c r="R100" s="13"/>
      <c r="S100" s="206"/>
      <c r="T100" s="14"/>
      <c r="U100" s="13"/>
      <c r="V100" s="13"/>
      <c r="W100" s="13"/>
      <c r="X100" s="13"/>
      <c r="Y100" s="13"/>
      <c r="Z100" s="13"/>
      <c r="AA100" s="13"/>
      <c r="AB100" s="13"/>
      <c r="AC100" s="206"/>
      <c r="AD100" s="14"/>
      <c r="AE100" s="12"/>
      <c r="AF100" s="13"/>
      <c r="AG100" s="13"/>
      <c r="AH100" s="13"/>
      <c r="AI100" s="13"/>
      <c r="AJ100" s="13"/>
      <c r="AK100" s="15"/>
      <c r="AL100" s="113"/>
      <c r="AM100" s="14"/>
      <c r="AN100" s="113"/>
      <c r="AO100" s="14"/>
      <c r="AP100" s="105"/>
      <c r="AQ100" s="109"/>
    </row>
    <row r="101" spans="3:43" x14ac:dyDescent="0.25">
      <c r="C101" s="12"/>
      <c r="D101" s="13"/>
      <c r="E101" s="13"/>
      <c r="F101" s="13"/>
      <c r="G101" s="13"/>
      <c r="H101" s="13"/>
      <c r="I101" s="13"/>
      <c r="J101" s="13"/>
      <c r="K101" s="13"/>
      <c r="L101" s="13"/>
      <c r="M101" s="13"/>
      <c r="N101" s="13"/>
      <c r="O101" s="13"/>
      <c r="P101" s="13"/>
      <c r="Q101" s="13"/>
      <c r="R101" s="13"/>
      <c r="S101" s="206"/>
      <c r="T101" s="14"/>
      <c r="U101" s="13"/>
      <c r="V101" s="13"/>
      <c r="W101" s="13"/>
      <c r="X101" s="13"/>
      <c r="Y101" s="13"/>
      <c r="Z101" s="13"/>
      <c r="AA101" s="13"/>
      <c r="AB101" s="13"/>
      <c r="AC101" s="206"/>
      <c r="AD101" s="14"/>
      <c r="AE101" s="12"/>
      <c r="AF101" s="13"/>
      <c r="AG101" s="13"/>
      <c r="AH101" s="13"/>
      <c r="AI101" s="13"/>
      <c r="AJ101" s="13"/>
      <c r="AK101" s="15"/>
      <c r="AL101" s="113"/>
      <c r="AM101" s="14"/>
      <c r="AN101" s="113"/>
      <c r="AO101" s="14"/>
      <c r="AP101" s="105"/>
      <c r="AQ101" s="109"/>
    </row>
    <row r="102" spans="3:43" x14ac:dyDescent="0.25">
      <c r="C102" s="12"/>
      <c r="D102" s="13"/>
      <c r="E102" s="13"/>
      <c r="F102" s="13"/>
      <c r="G102" s="13"/>
      <c r="H102" s="13"/>
      <c r="I102" s="13"/>
      <c r="J102" s="13"/>
      <c r="K102" s="13"/>
      <c r="L102" s="13"/>
      <c r="M102" s="13"/>
      <c r="N102" s="13"/>
      <c r="O102" s="13"/>
      <c r="P102" s="13"/>
      <c r="Q102" s="13"/>
      <c r="R102" s="13"/>
      <c r="S102" s="206"/>
      <c r="T102" s="14"/>
      <c r="U102" s="13"/>
      <c r="V102" s="13"/>
      <c r="W102" s="13"/>
      <c r="X102" s="13"/>
      <c r="Y102" s="13"/>
      <c r="Z102" s="13"/>
      <c r="AA102" s="13"/>
      <c r="AB102" s="13"/>
      <c r="AC102" s="206"/>
      <c r="AD102" s="14"/>
      <c r="AE102" s="12"/>
      <c r="AF102" s="13"/>
      <c r="AG102" s="13"/>
      <c r="AH102" s="13"/>
      <c r="AI102" s="13"/>
      <c r="AJ102" s="13"/>
      <c r="AK102" s="15"/>
      <c r="AL102" s="113"/>
      <c r="AM102" s="14"/>
      <c r="AN102" s="113"/>
      <c r="AO102" s="14"/>
      <c r="AP102" s="105"/>
      <c r="AQ102" s="109"/>
    </row>
    <row r="103" spans="3:43" x14ac:dyDescent="0.25">
      <c r="C103" s="12"/>
      <c r="D103" s="13"/>
      <c r="E103" s="13"/>
      <c r="F103" s="13"/>
      <c r="G103" s="13"/>
      <c r="H103" s="13"/>
      <c r="I103" s="13"/>
      <c r="J103" s="13"/>
      <c r="K103" s="13"/>
      <c r="L103" s="13"/>
      <c r="M103" s="13"/>
      <c r="N103" s="13"/>
      <c r="O103" s="13"/>
      <c r="P103" s="13"/>
      <c r="Q103" s="13"/>
      <c r="R103" s="13"/>
      <c r="S103" s="206"/>
      <c r="T103" s="14"/>
      <c r="U103" s="13"/>
      <c r="V103" s="13"/>
      <c r="W103" s="13"/>
      <c r="X103" s="13"/>
      <c r="Y103" s="13"/>
      <c r="Z103" s="13"/>
      <c r="AA103" s="13"/>
      <c r="AB103" s="13"/>
      <c r="AC103" s="206"/>
      <c r="AD103" s="14"/>
      <c r="AE103" s="12"/>
      <c r="AF103" s="13"/>
      <c r="AG103" s="13"/>
      <c r="AH103" s="13"/>
      <c r="AI103" s="13"/>
      <c r="AJ103" s="13"/>
      <c r="AK103" s="15"/>
      <c r="AL103" s="113"/>
      <c r="AM103" s="14"/>
      <c r="AN103" s="113"/>
      <c r="AO103" s="14"/>
      <c r="AP103" s="105"/>
      <c r="AQ103" s="109"/>
    </row>
    <row r="104" spans="3:43" x14ac:dyDescent="0.25">
      <c r="C104" s="12"/>
      <c r="D104" s="13"/>
      <c r="E104" s="13"/>
      <c r="F104" s="13"/>
      <c r="G104" s="13"/>
      <c r="H104" s="13"/>
      <c r="I104" s="13"/>
      <c r="J104" s="13"/>
      <c r="K104" s="13"/>
      <c r="L104" s="13"/>
      <c r="M104" s="13"/>
      <c r="N104" s="13"/>
      <c r="O104" s="13"/>
      <c r="P104" s="13"/>
      <c r="Q104" s="13"/>
      <c r="R104" s="13"/>
      <c r="S104" s="206"/>
      <c r="T104" s="14"/>
      <c r="U104" s="13"/>
      <c r="V104" s="13"/>
      <c r="W104" s="13"/>
      <c r="X104" s="13"/>
      <c r="Y104" s="13"/>
      <c r="Z104" s="13"/>
      <c r="AA104" s="13"/>
      <c r="AB104" s="13"/>
      <c r="AC104" s="206"/>
      <c r="AD104" s="14"/>
      <c r="AE104" s="12"/>
      <c r="AF104" s="13"/>
      <c r="AG104" s="13"/>
      <c r="AH104" s="13"/>
      <c r="AI104" s="13"/>
      <c r="AJ104" s="13"/>
      <c r="AK104" s="15"/>
      <c r="AL104" s="113"/>
      <c r="AM104" s="14"/>
      <c r="AN104" s="113"/>
      <c r="AO104" s="14"/>
      <c r="AP104" s="105"/>
      <c r="AQ104" s="109"/>
    </row>
    <row r="105" spans="3:43" x14ac:dyDescent="0.25">
      <c r="C105" s="12"/>
      <c r="D105" s="13"/>
      <c r="E105" s="13"/>
      <c r="F105" s="13"/>
      <c r="G105" s="13"/>
      <c r="H105" s="13"/>
      <c r="I105" s="13"/>
      <c r="J105" s="13"/>
      <c r="K105" s="13"/>
      <c r="L105" s="13"/>
      <c r="M105" s="13"/>
      <c r="N105" s="13"/>
      <c r="O105" s="13"/>
      <c r="P105" s="13"/>
      <c r="Q105" s="13"/>
      <c r="R105" s="13"/>
      <c r="S105" s="206"/>
      <c r="T105" s="14"/>
      <c r="U105" s="13"/>
      <c r="V105" s="13"/>
      <c r="W105" s="13"/>
      <c r="X105" s="13"/>
      <c r="Y105" s="13"/>
      <c r="Z105" s="13"/>
      <c r="AA105" s="13"/>
      <c r="AB105" s="13"/>
      <c r="AC105" s="206"/>
      <c r="AD105" s="14"/>
      <c r="AE105" s="12"/>
      <c r="AF105" s="13"/>
      <c r="AG105" s="13"/>
      <c r="AH105" s="13"/>
      <c r="AI105" s="13"/>
      <c r="AJ105" s="13"/>
      <c r="AK105" s="15"/>
      <c r="AL105" s="113"/>
      <c r="AM105" s="14"/>
      <c r="AN105" s="113"/>
      <c r="AO105" s="14"/>
      <c r="AP105" s="105"/>
      <c r="AQ105" s="109"/>
    </row>
    <row r="106" spans="3:43" x14ac:dyDescent="0.25">
      <c r="C106" s="12"/>
      <c r="D106" s="13"/>
      <c r="E106" s="13"/>
      <c r="F106" s="13"/>
      <c r="G106" s="13"/>
      <c r="H106" s="13"/>
      <c r="I106" s="13"/>
      <c r="J106" s="13"/>
      <c r="K106" s="13"/>
      <c r="L106" s="13"/>
      <c r="M106" s="13"/>
      <c r="N106" s="13"/>
      <c r="O106" s="13"/>
      <c r="P106" s="13"/>
      <c r="Q106" s="13"/>
      <c r="R106" s="13"/>
      <c r="S106" s="206"/>
      <c r="T106" s="14"/>
      <c r="U106" s="13"/>
      <c r="V106" s="13"/>
      <c r="W106" s="13"/>
      <c r="X106" s="13"/>
      <c r="Y106" s="13"/>
      <c r="Z106" s="13"/>
      <c r="AA106" s="13"/>
      <c r="AB106" s="13"/>
      <c r="AC106" s="206"/>
      <c r="AD106" s="14"/>
      <c r="AE106" s="12"/>
      <c r="AF106" s="13"/>
      <c r="AG106" s="13"/>
      <c r="AH106" s="13"/>
      <c r="AI106" s="13"/>
      <c r="AJ106" s="13"/>
      <c r="AK106" s="15"/>
      <c r="AL106" s="113"/>
      <c r="AM106" s="14"/>
      <c r="AN106" s="113"/>
      <c r="AO106" s="14"/>
      <c r="AP106" s="105"/>
      <c r="AQ106" s="109"/>
    </row>
    <row r="107" spans="3:43" x14ac:dyDescent="0.25">
      <c r="C107" s="12"/>
      <c r="D107" s="13"/>
      <c r="E107" s="13"/>
      <c r="F107" s="13"/>
      <c r="G107" s="13"/>
      <c r="H107" s="13"/>
      <c r="I107" s="13"/>
      <c r="J107" s="13"/>
      <c r="K107" s="13"/>
      <c r="L107" s="13"/>
      <c r="M107" s="13"/>
      <c r="N107" s="13"/>
      <c r="O107" s="13"/>
      <c r="P107" s="13"/>
      <c r="Q107" s="13"/>
      <c r="R107" s="13"/>
      <c r="S107" s="206"/>
      <c r="T107" s="14"/>
      <c r="U107" s="13"/>
      <c r="V107" s="13"/>
      <c r="W107" s="13"/>
      <c r="X107" s="13"/>
      <c r="Y107" s="13"/>
      <c r="Z107" s="13"/>
      <c r="AA107" s="13"/>
      <c r="AB107" s="13"/>
      <c r="AC107" s="206"/>
      <c r="AD107" s="14"/>
      <c r="AE107" s="12"/>
      <c r="AF107" s="13"/>
      <c r="AG107" s="13"/>
      <c r="AH107" s="13"/>
      <c r="AI107" s="13"/>
      <c r="AJ107" s="13"/>
      <c r="AK107" s="15"/>
      <c r="AL107" s="113"/>
      <c r="AM107" s="14"/>
      <c r="AN107" s="113"/>
      <c r="AO107" s="14"/>
      <c r="AP107" s="105"/>
      <c r="AQ107" s="109"/>
    </row>
    <row r="108" spans="3:43" x14ac:dyDescent="0.25">
      <c r="C108" s="12"/>
      <c r="D108" s="13"/>
      <c r="E108" s="13"/>
      <c r="F108" s="13"/>
      <c r="G108" s="13"/>
      <c r="H108" s="13"/>
      <c r="I108" s="13"/>
      <c r="J108" s="13"/>
      <c r="K108" s="13"/>
      <c r="L108" s="13"/>
      <c r="M108" s="13"/>
      <c r="N108" s="13"/>
      <c r="O108" s="13"/>
      <c r="P108" s="13"/>
      <c r="Q108" s="13"/>
      <c r="R108" s="13"/>
      <c r="S108" s="206"/>
      <c r="T108" s="14"/>
      <c r="U108" s="13"/>
      <c r="V108" s="13"/>
      <c r="W108" s="13"/>
      <c r="X108" s="13"/>
      <c r="Y108" s="13"/>
      <c r="Z108" s="13"/>
      <c r="AA108" s="13"/>
      <c r="AB108" s="13"/>
      <c r="AC108" s="206"/>
      <c r="AD108" s="14"/>
      <c r="AE108" s="12"/>
      <c r="AF108" s="13"/>
      <c r="AG108" s="13"/>
      <c r="AH108" s="13"/>
      <c r="AI108" s="13"/>
      <c r="AJ108" s="13"/>
      <c r="AK108" s="15"/>
      <c r="AL108" s="113"/>
      <c r="AM108" s="14"/>
      <c r="AN108" s="113"/>
      <c r="AO108" s="14"/>
      <c r="AP108" s="105"/>
      <c r="AQ108" s="109"/>
    </row>
    <row r="109" spans="3:43" x14ac:dyDescent="0.25">
      <c r="C109" s="12"/>
      <c r="D109" s="13"/>
      <c r="E109" s="13"/>
      <c r="F109" s="13"/>
      <c r="G109" s="13"/>
      <c r="H109" s="13"/>
      <c r="I109" s="13"/>
      <c r="J109" s="13"/>
      <c r="K109" s="13"/>
      <c r="L109" s="13"/>
      <c r="M109" s="13"/>
      <c r="N109" s="13"/>
      <c r="O109" s="13"/>
      <c r="P109" s="13"/>
      <c r="Q109" s="13"/>
      <c r="R109" s="13"/>
      <c r="S109" s="206"/>
      <c r="T109" s="14"/>
      <c r="U109" s="13"/>
      <c r="V109" s="13"/>
      <c r="W109" s="13"/>
      <c r="X109" s="13"/>
      <c r="Y109" s="13"/>
      <c r="Z109" s="13"/>
      <c r="AA109" s="13"/>
      <c r="AB109" s="13"/>
      <c r="AC109" s="206"/>
      <c r="AD109" s="14"/>
      <c r="AE109" s="12"/>
      <c r="AF109" s="13"/>
      <c r="AG109" s="13"/>
      <c r="AH109" s="13"/>
      <c r="AI109" s="13"/>
      <c r="AJ109" s="13"/>
      <c r="AK109" s="15"/>
      <c r="AL109" s="113"/>
      <c r="AM109" s="14"/>
      <c r="AN109" s="113"/>
      <c r="AO109" s="14"/>
      <c r="AP109" s="105"/>
      <c r="AQ109" s="109"/>
    </row>
    <row r="110" spans="3:43" x14ac:dyDescent="0.25">
      <c r="C110" s="12"/>
      <c r="D110" s="13"/>
      <c r="E110" s="13"/>
      <c r="F110" s="13"/>
      <c r="G110" s="13"/>
      <c r="H110" s="13"/>
      <c r="I110" s="13"/>
      <c r="J110" s="13"/>
      <c r="K110" s="13"/>
      <c r="L110" s="13"/>
      <c r="M110" s="13"/>
      <c r="N110" s="13"/>
      <c r="O110" s="13"/>
      <c r="P110" s="13"/>
      <c r="Q110" s="13"/>
      <c r="R110" s="13"/>
      <c r="S110" s="206"/>
      <c r="T110" s="14"/>
      <c r="U110" s="13"/>
      <c r="V110" s="13"/>
      <c r="W110" s="13"/>
      <c r="X110" s="13"/>
      <c r="Y110" s="13"/>
      <c r="Z110" s="13"/>
      <c r="AA110" s="13"/>
      <c r="AB110" s="13"/>
      <c r="AC110" s="206"/>
      <c r="AD110" s="14"/>
      <c r="AE110" s="12"/>
      <c r="AF110" s="13"/>
      <c r="AG110" s="13"/>
      <c r="AH110" s="13"/>
      <c r="AI110" s="13"/>
      <c r="AJ110" s="13"/>
      <c r="AK110" s="15"/>
      <c r="AL110" s="113"/>
      <c r="AM110" s="14"/>
      <c r="AN110" s="113"/>
      <c r="AO110" s="14"/>
      <c r="AP110" s="105"/>
      <c r="AQ110" s="109"/>
    </row>
    <row r="111" spans="3:43" x14ac:dyDescent="0.25">
      <c r="C111" s="12"/>
      <c r="D111" s="13"/>
      <c r="E111" s="13"/>
      <c r="F111" s="13"/>
      <c r="G111" s="13"/>
      <c r="H111" s="13"/>
      <c r="I111" s="13"/>
      <c r="J111" s="13"/>
      <c r="K111" s="13"/>
      <c r="L111" s="13"/>
      <c r="M111" s="13"/>
      <c r="N111" s="13"/>
      <c r="O111" s="13"/>
      <c r="P111" s="13"/>
      <c r="Q111" s="13"/>
      <c r="R111" s="13"/>
      <c r="S111" s="206"/>
      <c r="T111" s="14"/>
      <c r="U111" s="13"/>
      <c r="V111" s="13"/>
      <c r="W111" s="13"/>
      <c r="X111" s="13"/>
      <c r="Y111" s="13"/>
      <c r="Z111" s="13"/>
      <c r="AA111" s="13"/>
      <c r="AB111" s="13"/>
      <c r="AC111" s="206"/>
      <c r="AD111" s="14"/>
      <c r="AE111" s="12"/>
      <c r="AF111" s="13"/>
      <c r="AG111" s="13"/>
      <c r="AH111" s="13"/>
      <c r="AI111" s="13"/>
      <c r="AJ111" s="13"/>
      <c r="AK111" s="15"/>
      <c r="AL111" s="113"/>
      <c r="AM111" s="14"/>
      <c r="AN111" s="113"/>
      <c r="AO111" s="14"/>
      <c r="AP111" s="105"/>
      <c r="AQ111" s="109"/>
    </row>
    <row r="112" spans="3:43" x14ac:dyDescent="0.25">
      <c r="C112" s="12"/>
      <c r="D112" s="13"/>
      <c r="E112" s="13"/>
      <c r="F112" s="13"/>
      <c r="G112" s="13"/>
      <c r="H112" s="13"/>
      <c r="I112" s="13"/>
      <c r="J112" s="13"/>
      <c r="K112" s="13"/>
      <c r="L112" s="13"/>
      <c r="M112" s="13"/>
      <c r="N112" s="13"/>
      <c r="O112" s="13"/>
      <c r="P112" s="13"/>
      <c r="Q112" s="13"/>
      <c r="R112" s="13"/>
      <c r="S112" s="206"/>
      <c r="T112" s="14"/>
      <c r="U112" s="13"/>
      <c r="V112" s="13"/>
      <c r="W112" s="13"/>
      <c r="X112" s="13"/>
      <c r="Y112" s="13"/>
      <c r="Z112" s="13"/>
      <c r="AA112" s="13"/>
      <c r="AB112" s="13"/>
      <c r="AC112" s="206"/>
      <c r="AD112" s="14"/>
      <c r="AE112" s="12"/>
      <c r="AF112" s="13"/>
      <c r="AG112" s="13"/>
      <c r="AH112" s="13"/>
      <c r="AI112" s="13"/>
      <c r="AJ112" s="13"/>
      <c r="AK112" s="15"/>
      <c r="AL112" s="113"/>
      <c r="AM112" s="14"/>
      <c r="AN112" s="113"/>
      <c r="AO112" s="14"/>
      <c r="AP112" s="105"/>
      <c r="AQ112" s="109"/>
    </row>
    <row r="113" spans="3:43" x14ac:dyDescent="0.25">
      <c r="C113" s="12"/>
      <c r="D113" s="13"/>
      <c r="E113" s="13"/>
      <c r="F113" s="13"/>
      <c r="G113" s="13"/>
      <c r="H113" s="13"/>
      <c r="I113" s="13"/>
      <c r="J113" s="13"/>
      <c r="K113" s="13"/>
      <c r="L113" s="13"/>
      <c r="M113" s="13"/>
      <c r="N113" s="13"/>
      <c r="O113" s="13"/>
      <c r="P113" s="13"/>
      <c r="Q113" s="13"/>
      <c r="R113" s="13"/>
      <c r="S113" s="206"/>
      <c r="T113" s="14"/>
      <c r="U113" s="13"/>
      <c r="V113" s="13"/>
      <c r="W113" s="13"/>
      <c r="X113" s="13"/>
      <c r="Y113" s="13"/>
      <c r="Z113" s="13"/>
      <c r="AA113" s="13"/>
      <c r="AB113" s="13"/>
      <c r="AC113" s="206"/>
      <c r="AD113" s="14"/>
      <c r="AE113" s="12"/>
      <c r="AF113" s="13"/>
      <c r="AG113" s="13"/>
      <c r="AH113" s="13"/>
      <c r="AI113" s="13"/>
      <c r="AJ113" s="13"/>
      <c r="AK113" s="15"/>
      <c r="AL113" s="113"/>
      <c r="AM113" s="14"/>
      <c r="AN113" s="113"/>
      <c r="AO113" s="14"/>
      <c r="AP113" s="105"/>
      <c r="AQ113" s="109"/>
    </row>
    <row r="114" spans="3:43" x14ac:dyDescent="0.25">
      <c r="C114" s="12"/>
      <c r="D114" s="13"/>
      <c r="E114" s="13"/>
      <c r="F114" s="13"/>
      <c r="G114" s="13"/>
      <c r="H114" s="13"/>
      <c r="I114" s="13"/>
      <c r="J114" s="13"/>
      <c r="K114" s="13"/>
      <c r="L114" s="13"/>
      <c r="M114" s="13"/>
      <c r="N114" s="13"/>
      <c r="O114" s="13"/>
      <c r="P114" s="13"/>
      <c r="Q114" s="13"/>
      <c r="R114" s="13"/>
      <c r="S114" s="206"/>
      <c r="T114" s="14"/>
      <c r="U114" s="13"/>
      <c r="V114" s="13"/>
      <c r="W114" s="13"/>
      <c r="X114" s="13"/>
      <c r="Y114" s="13"/>
      <c r="Z114" s="13"/>
      <c r="AA114" s="13"/>
      <c r="AB114" s="13"/>
      <c r="AC114" s="206"/>
      <c r="AD114" s="14"/>
      <c r="AE114" s="12"/>
      <c r="AF114" s="13"/>
      <c r="AG114" s="13"/>
      <c r="AH114" s="13"/>
      <c r="AI114" s="13"/>
      <c r="AJ114" s="13"/>
      <c r="AK114" s="15"/>
      <c r="AL114" s="113"/>
      <c r="AM114" s="14"/>
      <c r="AN114" s="113"/>
      <c r="AO114" s="14"/>
      <c r="AP114" s="105"/>
      <c r="AQ114" s="109"/>
    </row>
    <row r="115" spans="3:43" x14ac:dyDescent="0.25">
      <c r="C115" s="12"/>
      <c r="D115" s="13"/>
      <c r="E115" s="13"/>
      <c r="F115" s="13"/>
      <c r="G115" s="13"/>
      <c r="H115" s="13"/>
      <c r="I115" s="13"/>
      <c r="J115" s="13"/>
      <c r="K115" s="13"/>
      <c r="L115" s="13"/>
      <c r="M115" s="13"/>
      <c r="N115" s="13"/>
      <c r="O115" s="13"/>
      <c r="P115" s="13"/>
      <c r="Q115" s="13"/>
      <c r="R115" s="13"/>
      <c r="S115" s="206"/>
      <c r="T115" s="14"/>
      <c r="U115" s="13"/>
      <c r="V115" s="13"/>
      <c r="W115" s="13"/>
      <c r="X115" s="13"/>
      <c r="Y115" s="13"/>
      <c r="Z115" s="13"/>
      <c r="AA115" s="13"/>
      <c r="AB115" s="13"/>
      <c r="AC115" s="206"/>
      <c r="AD115" s="14"/>
      <c r="AE115" s="12"/>
      <c r="AF115" s="13"/>
      <c r="AG115" s="13"/>
      <c r="AH115" s="13"/>
      <c r="AI115" s="13"/>
      <c r="AJ115" s="13"/>
      <c r="AK115" s="15"/>
      <c r="AL115" s="113"/>
      <c r="AM115" s="14"/>
      <c r="AN115" s="113"/>
      <c r="AO115" s="14"/>
      <c r="AP115" s="105"/>
      <c r="AQ115" s="109"/>
    </row>
    <row r="116" spans="3:43" x14ac:dyDescent="0.25">
      <c r="C116" s="12"/>
      <c r="D116" s="13"/>
      <c r="E116" s="13"/>
      <c r="F116" s="13"/>
      <c r="G116" s="13"/>
      <c r="H116" s="13"/>
      <c r="I116" s="13"/>
      <c r="J116" s="13"/>
      <c r="K116" s="13"/>
      <c r="L116" s="13"/>
      <c r="M116" s="13"/>
      <c r="N116" s="13"/>
      <c r="O116" s="13"/>
      <c r="P116" s="13"/>
      <c r="Q116" s="13"/>
      <c r="R116" s="13"/>
      <c r="S116" s="206"/>
      <c r="T116" s="14"/>
      <c r="U116" s="13"/>
      <c r="V116" s="13"/>
      <c r="W116" s="13"/>
      <c r="X116" s="13"/>
      <c r="Y116" s="13"/>
      <c r="Z116" s="13"/>
      <c r="AA116" s="13"/>
      <c r="AB116" s="13"/>
      <c r="AC116" s="206"/>
      <c r="AD116" s="14"/>
      <c r="AE116" s="12"/>
      <c r="AF116" s="13"/>
      <c r="AG116" s="13"/>
      <c r="AH116" s="13"/>
      <c r="AI116" s="13"/>
      <c r="AJ116" s="13"/>
      <c r="AK116" s="15"/>
      <c r="AL116" s="113"/>
      <c r="AM116" s="14"/>
      <c r="AN116" s="113"/>
      <c r="AO116" s="14"/>
      <c r="AP116" s="105"/>
      <c r="AQ116" s="109"/>
    </row>
    <row r="117" spans="3:43" x14ac:dyDescent="0.25">
      <c r="AL117" s="113"/>
      <c r="AM117" s="14"/>
      <c r="AN117" s="113"/>
      <c r="AO117" s="14"/>
      <c r="AP117" s="105"/>
      <c r="AQ117" s="109"/>
    </row>
    <row r="118" spans="3:43" x14ac:dyDescent="0.25">
      <c r="AL118" s="113"/>
      <c r="AM118" s="14"/>
      <c r="AN118" s="113"/>
      <c r="AO118" s="14"/>
      <c r="AP118" s="105"/>
      <c r="AQ118" s="109"/>
    </row>
    <row r="119" spans="3:43" x14ac:dyDescent="0.25">
      <c r="AL119" s="113"/>
      <c r="AM119" s="14"/>
      <c r="AN119" s="113"/>
      <c r="AO119" s="14"/>
      <c r="AP119" s="105"/>
      <c r="AQ119" s="109"/>
    </row>
    <row r="120" spans="3:43" x14ac:dyDescent="0.25">
      <c r="AL120" s="113"/>
      <c r="AM120" s="14"/>
      <c r="AN120" s="113"/>
      <c r="AO120" s="14"/>
      <c r="AP120" s="105"/>
      <c r="AQ120" s="109"/>
    </row>
    <row r="121" spans="3:43" x14ac:dyDescent="0.25">
      <c r="AL121" s="113"/>
      <c r="AM121" s="14"/>
      <c r="AN121" s="113"/>
      <c r="AO121" s="14"/>
      <c r="AP121" s="105"/>
      <c r="AQ121" s="109"/>
    </row>
    <row r="122" spans="3:43" x14ac:dyDescent="0.25">
      <c r="AL122" s="113"/>
      <c r="AM122" s="14"/>
      <c r="AN122" s="113"/>
      <c r="AO122" s="14"/>
      <c r="AP122" s="105"/>
      <c r="AQ122" s="109"/>
    </row>
    <row r="123" spans="3:43" x14ac:dyDescent="0.25">
      <c r="AL123" s="113"/>
      <c r="AM123" s="14"/>
      <c r="AN123" s="113"/>
      <c r="AO123" s="14"/>
      <c r="AP123" s="105"/>
      <c r="AQ123" s="109"/>
    </row>
    <row r="124" spans="3:43" x14ac:dyDescent="0.25">
      <c r="AL124" s="113"/>
      <c r="AM124" s="14"/>
      <c r="AN124" s="113"/>
      <c r="AO124" s="14"/>
      <c r="AP124" s="105"/>
      <c r="AQ124" s="109"/>
    </row>
    <row r="125" spans="3:43" x14ac:dyDescent="0.25">
      <c r="AL125" s="113"/>
      <c r="AM125" s="14"/>
      <c r="AN125" s="113"/>
      <c r="AO125" s="14"/>
      <c r="AP125" s="105"/>
      <c r="AQ125" s="109"/>
    </row>
    <row r="126" spans="3:43" x14ac:dyDescent="0.25">
      <c r="AL126" s="113"/>
      <c r="AM126" s="14"/>
      <c r="AN126" s="113"/>
      <c r="AO126" s="14"/>
      <c r="AP126" s="105"/>
      <c r="AQ126" s="109"/>
    </row>
    <row r="127" spans="3:43" x14ac:dyDescent="0.25">
      <c r="AL127" s="113"/>
      <c r="AM127" s="14"/>
      <c r="AN127" s="113"/>
      <c r="AO127" s="14"/>
      <c r="AP127" s="105"/>
      <c r="AQ127" s="109"/>
    </row>
    <row r="128" spans="3:43" x14ac:dyDescent="0.25">
      <c r="AL128" s="113"/>
      <c r="AM128" s="14"/>
      <c r="AN128" s="113"/>
      <c r="AO128" s="14"/>
      <c r="AP128" s="105"/>
      <c r="AQ128" s="109"/>
    </row>
    <row r="129" spans="38:43" x14ac:dyDescent="0.25">
      <c r="AL129" s="113"/>
      <c r="AM129" s="14"/>
      <c r="AN129" s="113"/>
      <c r="AO129" s="14"/>
      <c r="AP129" s="105"/>
      <c r="AQ129" s="109"/>
    </row>
    <row r="130" spans="38:43" x14ac:dyDescent="0.25">
      <c r="AL130" s="111"/>
      <c r="AM130" s="112"/>
      <c r="AN130" s="123"/>
      <c r="AO130" s="124"/>
      <c r="AP130" s="110"/>
      <c r="AQ130" s="112"/>
    </row>
    <row r="131" spans="38:43" x14ac:dyDescent="0.25">
      <c r="AN131" s="125"/>
      <c r="AO131" s="126"/>
    </row>
    <row r="132" spans="38:43" x14ac:dyDescent="0.25">
      <c r="AN132" s="125"/>
      <c r="AO132" s="126"/>
    </row>
    <row r="133" spans="38:43" x14ac:dyDescent="0.25">
      <c r="AN133" s="125"/>
      <c r="AO133" s="126"/>
    </row>
    <row r="134" spans="38:43" x14ac:dyDescent="0.25">
      <c r="AN134" s="125"/>
      <c r="AO134" s="126"/>
    </row>
    <row r="135" spans="38:43" x14ac:dyDescent="0.25">
      <c r="AN135" s="125"/>
      <c r="AO135" s="126"/>
    </row>
    <row r="136" spans="38:43" x14ac:dyDescent="0.25">
      <c r="AN136" s="125"/>
      <c r="AO136" s="126"/>
    </row>
    <row r="137" spans="38:43" x14ac:dyDescent="0.25">
      <c r="AN137" s="125"/>
      <c r="AO137" s="126"/>
    </row>
    <row r="138" spans="38:43" x14ac:dyDescent="0.25">
      <c r="AN138" s="125"/>
      <c r="AO138" s="126"/>
    </row>
    <row r="139" spans="38:43" x14ac:dyDescent="0.25">
      <c r="AN139" s="125"/>
      <c r="AO139" s="126"/>
    </row>
    <row r="140" spans="38:43" x14ac:dyDescent="0.25">
      <c r="AN140" s="125"/>
      <c r="AO140" s="126"/>
    </row>
    <row r="141" spans="38:43" x14ac:dyDescent="0.25">
      <c r="AN141" s="125"/>
      <c r="AO141" s="126"/>
    </row>
    <row r="142" spans="38:43" x14ac:dyDescent="0.25">
      <c r="AN142" s="125"/>
      <c r="AO142" s="126"/>
    </row>
    <row r="143" spans="38:43" x14ac:dyDescent="0.25">
      <c r="AN143" s="125"/>
      <c r="AO143" s="126"/>
    </row>
    <row r="144" spans="38:43" x14ac:dyDescent="0.25">
      <c r="AN144" s="125"/>
      <c r="AO144" s="126"/>
    </row>
    <row r="145" spans="40:41" x14ac:dyDescent="0.25">
      <c r="AN145" s="125"/>
      <c r="AO145" s="126"/>
    </row>
    <row r="146" spans="40:41" x14ac:dyDescent="0.25">
      <c r="AN146" s="125"/>
      <c r="AO146" s="126"/>
    </row>
    <row r="147" spans="40:41" x14ac:dyDescent="0.25">
      <c r="AN147" s="125"/>
      <c r="AO147" s="126"/>
    </row>
    <row r="148" spans="40:41" x14ac:dyDescent="0.25">
      <c r="AN148" s="125"/>
      <c r="AO148" s="126"/>
    </row>
    <row r="149" spans="40:41" x14ac:dyDescent="0.25">
      <c r="AN149" s="125"/>
      <c r="AO149" s="126"/>
    </row>
    <row r="150" spans="40:41" x14ac:dyDescent="0.25">
      <c r="AN150" s="125"/>
      <c r="AO150" s="126"/>
    </row>
    <row r="151" spans="40:41" x14ac:dyDescent="0.25">
      <c r="AN151" s="125"/>
      <c r="AO151" s="126"/>
    </row>
    <row r="152" spans="40:41" x14ac:dyDescent="0.25">
      <c r="AN152" s="125"/>
      <c r="AO152" s="126"/>
    </row>
    <row r="153" spans="40:41" x14ac:dyDescent="0.25">
      <c r="AN153" s="125"/>
      <c r="AO153" s="126"/>
    </row>
    <row r="154" spans="40:41" x14ac:dyDescent="0.25">
      <c r="AN154" s="125"/>
      <c r="AO154" s="126"/>
    </row>
    <row r="155" spans="40:41" x14ac:dyDescent="0.25">
      <c r="AN155" s="125"/>
      <c r="AO155" s="126"/>
    </row>
    <row r="156" spans="40:41" x14ac:dyDescent="0.25">
      <c r="AN156" s="125"/>
      <c r="AO156" s="126"/>
    </row>
    <row r="157" spans="40:41" x14ac:dyDescent="0.25">
      <c r="AN157" s="125"/>
      <c r="AO157" s="126"/>
    </row>
    <row r="158" spans="40:41" x14ac:dyDescent="0.25">
      <c r="AN158" s="125"/>
      <c r="AO158" s="126"/>
    </row>
    <row r="159" spans="40:41" x14ac:dyDescent="0.25">
      <c r="AN159" s="125"/>
      <c r="AO159" s="126"/>
    </row>
    <row r="160" spans="40:41" x14ac:dyDescent="0.25">
      <c r="AN160" s="125"/>
      <c r="AO160" s="126"/>
    </row>
    <row r="161" spans="40:41" x14ac:dyDescent="0.25">
      <c r="AN161" s="125"/>
      <c r="AO161" s="126"/>
    </row>
    <row r="162" spans="40:41" x14ac:dyDescent="0.25">
      <c r="AN162" s="125"/>
      <c r="AO162" s="126"/>
    </row>
    <row r="163" spans="40:41" x14ac:dyDescent="0.25">
      <c r="AN163" s="125"/>
      <c r="AO163" s="126"/>
    </row>
    <row r="164" spans="40:41" x14ac:dyDescent="0.25">
      <c r="AN164" s="125"/>
      <c r="AO164" s="126"/>
    </row>
    <row r="165" spans="40:41" x14ac:dyDescent="0.25">
      <c r="AN165" s="125"/>
      <c r="AO165" s="126"/>
    </row>
    <row r="166" spans="40:41" x14ac:dyDescent="0.25">
      <c r="AN166" s="125"/>
      <c r="AO166" s="126"/>
    </row>
    <row r="167" spans="40:41" x14ac:dyDescent="0.25">
      <c r="AN167" s="125"/>
      <c r="AO167" s="126"/>
    </row>
    <row r="168" spans="40:41" x14ac:dyDescent="0.25">
      <c r="AN168" s="125"/>
      <c r="AO168" s="126"/>
    </row>
    <row r="169" spans="40:41" x14ac:dyDescent="0.25">
      <c r="AN169" s="125"/>
      <c r="AO169" s="126"/>
    </row>
    <row r="170" spans="40:41" x14ac:dyDescent="0.25">
      <c r="AN170" s="125"/>
      <c r="AO170" s="126"/>
    </row>
    <row r="171" spans="40:41" x14ac:dyDescent="0.25">
      <c r="AN171" s="125"/>
      <c r="AO171" s="126"/>
    </row>
    <row r="172" spans="40:41" x14ac:dyDescent="0.25">
      <c r="AN172" s="125"/>
      <c r="AO172" s="126"/>
    </row>
    <row r="173" spans="40:41" x14ac:dyDescent="0.25">
      <c r="AN173" s="125"/>
      <c r="AO173" s="126"/>
    </row>
    <row r="174" spans="40:41" x14ac:dyDescent="0.25">
      <c r="AN174" s="125"/>
      <c r="AO174" s="126"/>
    </row>
    <row r="175" spans="40:41" x14ac:dyDescent="0.25">
      <c r="AN175" s="125"/>
      <c r="AO175" s="126"/>
    </row>
    <row r="176" spans="40:41" x14ac:dyDescent="0.25">
      <c r="AN176" s="125"/>
      <c r="AO176" s="126"/>
    </row>
    <row r="177" spans="40:41" x14ac:dyDescent="0.25">
      <c r="AN177" s="125"/>
      <c r="AO177" s="126"/>
    </row>
    <row r="178" spans="40:41" x14ac:dyDescent="0.25">
      <c r="AN178" s="125"/>
      <c r="AO178" s="126"/>
    </row>
    <row r="179" spans="40:41" x14ac:dyDescent="0.25">
      <c r="AN179" s="125"/>
      <c r="AO179" s="126"/>
    </row>
    <row r="180" spans="40:41" x14ac:dyDescent="0.25">
      <c r="AN180" s="125"/>
      <c r="AO180" s="126"/>
    </row>
    <row r="181" spans="40:41" x14ac:dyDescent="0.25">
      <c r="AN181" s="125"/>
      <c r="AO181" s="126"/>
    </row>
    <row r="182" spans="40:41" x14ac:dyDescent="0.25">
      <c r="AN182" s="125"/>
      <c r="AO182" s="126"/>
    </row>
    <row r="183" spans="40:41" x14ac:dyDescent="0.25">
      <c r="AN183" s="125"/>
      <c r="AO183" s="126"/>
    </row>
    <row r="184" spans="40:41" x14ac:dyDescent="0.25">
      <c r="AN184" s="125"/>
      <c r="AO184" s="126"/>
    </row>
    <row r="185" spans="40:41" x14ac:dyDescent="0.25">
      <c r="AN185" s="125"/>
      <c r="AO185" s="126"/>
    </row>
    <row r="186" spans="40:41" x14ac:dyDescent="0.25">
      <c r="AN186" s="125"/>
      <c r="AO186" s="126"/>
    </row>
  </sheetData>
  <mergeCells count="3">
    <mergeCell ref="AL1:AO1"/>
    <mergeCell ref="AE1:AK1"/>
    <mergeCell ref="W1:AD1"/>
  </mergeCells>
  <hyperlinks>
    <hyperlink ref="A1" location="Contents!A1" display="CONTENTS"/>
    <hyperlink ref="B4" r:id="rId1"/>
    <hyperlink ref="B5" r:id="rId2"/>
    <hyperlink ref="A2" r:id="rId3"/>
    <hyperlink ref="B8" r:id="rId4"/>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86"/>
  <sheetViews>
    <sheetView workbookViewId="0">
      <pane xSplit="2" ySplit="2" topLeftCell="AK3" activePane="bottomRight" state="frozen"/>
      <selection pane="topRight" activeCell="C1" sqref="C1"/>
      <selection pane="bottomLeft" activeCell="A3" sqref="A3"/>
      <selection pane="bottomRight"/>
    </sheetView>
  </sheetViews>
  <sheetFormatPr defaultRowHeight="15" x14ac:dyDescent="0.25"/>
  <cols>
    <col min="1" max="1" width="27.28515625" style="2" customWidth="1"/>
    <col min="2" max="2" width="23.85546875" style="2" customWidth="1"/>
    <col min="3" max="3" width="11.85546875" customWidth="1"/>
    <col min="4" max="4" width="10.28515625" customWidth="1"/>
    <col min="5" max="5" width="25" customWidth="1"/>
    <col min="9" max="9" width="12.28515625" customWidth="1"/>
    <col min="10" max="11" width="12.7109375" customWidth="1"/>
    <col min="12" max="12" width="11.5703125" customWidth="1"/>
    <col min="13" max="13" width="13.140625" customWidth="1"/>
    <col min="16" max="16" width="15.5703125" customWidth="1"/>
    <col min="17" max="17" width="11.85546875" customWidth="1"/>
    <col min="19" max="19" width="11.85546875" customWidth="1"/>
    <col min="20" max="20" width="28" style="2" customWidth="1"/>
    <col min="21" max="22" width="12.7109375" customWidth="1"/>
    <col min="23" max="23" width="11.5703125" customWidth="1"/>
    <col min="24" max="24" width="13.140625" customWidth="1"/>
    <col min="27" max="27" width="15.5703125" customWidth="1"/>
    <col min="28" max="28" width="11.85546875" customWidth="1"/>
    <col min="29" max="29" width="9.140625" style="53"/>
    <col min="30" max="30" width="10.85546875" style="126" customWidth="1"/>
    <col min="31" max="31" width="12.42578125" customWidth="1"/>
    <col min="33" max="33" width="11.42578125" customWidth="1"/>
    <col min="34" max="34" width="17" customWidth="1"/>
    <col min="35" max="35" width="11.42578125" customWidth="1"/>
    <col min="36" max="36" width="13.140625" customWidth="1"/>
    <col min="37" max="37" width="14.7109375" customWidth="1"/>
    <col min="38" max="38" width="10.140625" customWidth="1"/>
    <col min="39" max="39" width="8.85546875" style="2" customWidth="1"/>
    <col min="40" max="40" width="10.85546875" style="2" customWidth="1"/>
    <col min="41" max="41" width="10" style="2" customWidth="1"/>
    <col min="42" max="42" width="14" style="102" customWidth="1"/>
    <col min="43" max="43" width="15.7109375" style="2" customWidth="1"/>
    <col min="44" max="44" width="16" customWidth="1"/>
  </cols>
  <sheetData>
    <row r="1" spans="1:43" s="1" customFormat="1" ht="20.25" thickBot="1" x14ac:dyDescent="0.35">
      <c r="A1" s="39" t="s">
        <v>0</v>
      </c>
      <c r="B1" s="67" t="s">
        <v>101</v>
      </c>
      <c r="C1" s="664" t="s">
        <v>2</v>
      </c>
      <c r="D1" s="664"/>
      <c r="E1" s="664"/>
      <c r="F1" s="664"/>
      <c r="G1" s="665"/>
      <c r="H1" s="666" t="s">
        <v>3</v>
      </c>
      <c r="I1" s="664"/>
      <c r="J1" s="664"/>
      <c r="K1" s="665"/>
      <c r="L1" s="662" t="s">
        <v>4</v>
      </c>
      <c r="M1" s="663"/>
      <c r="N1" s="663"/>
      <c r="O1" s="663"/>
      <c r="P1" s="663"/>
      <c r="Q1" s="663"/>
      <c r="R1" s="663"/>
      <c r="S1" s="663"/>
      <c r="T1" s="680"/>
      <c r="U1" s="662" t="s">
        <v>70</v>
      </c>
      <c r="V1" s="665"/>
      <c r="W1" s="662" t="s">
        <v>68</v>
      </c>
      <c r="X1" s="663"/>
      <c r="Y1" s="663"/>
      <c r="Z1" s="663"/>
      <c r="AA1" s="663"/>
      <c r="AB1" s="663"/>
      <c r="AC1" s="663"/>
      <c r="AD1" s="680"/>
      <c r="AE1" s="663" t="s">
        <v>5</v>
      </c>
      <c r="AF1" s="663"/>
      <c r="AG1" s="663"/>
      <c r="AH1" s="663"/>
      <c r="AI1" s="663"/>
      <c r="AJ1" s="663"/>
      <c r="AK1" s="681"/>
      <c r="AL1" s="677" t="s">
        <v>71</v>
      </c>
      <c r="AM1" s="678"/>
      <c r="AN1" s="678"/>
      <c r="AO1" s="679"/>
      <c r="AP1" s="100" t="s">
        <v>103</v>
      </c>
      <c r="AQ1" s="82" t="s">
        <v>94</v>
      </c>
    </row>
    <row r="2" spans="1:43" ht="62.25" customHeight="1" thickTop="1" thickBot="1" x14ac:dyDescent="0.3">
      <c r="A2" s="271" t="s">
        <v>138</v>
      </c>
      <c r="B2" s="92"/>
      <c r="C2" s="93" t="s">
        <v>6</v>
      </c>
      <c r="D2" s="93" t="s">
        <v>7</v>
      </c>
      <c r="E2" s="94" t="s">
        <v>8</v>
      </c>
      <c r="F2" s="95" t="s">
        <v>9</v>
      </c>
      <c r="G2" s="96" t="s">
        <v>10</v>
      </c>
      <c r="H2" s="93" t="s">
        <v>11</v>
      </c>
      <c r="I2" s="93" t="s">
        <v>12</v>
      </c>
      <c r="J2" s="94" t="s">
        <v>60</v>
      </c>
      <c r="K2" s="97" t="s">
        <v>69</v>
      </c>
      <c r="L2" s="93" t="s">
        <v>13</v>
      </c>
      <c r="M2" s="93" t="s">
        <v>14</v>
      </c>
      <c r="N2" s="93" t="s">
        <v>15</v>
      </c>
      <c r="O2" s="94" t="s">
        <v>16</v>
      </c>
      <c r="P2" s="93" t="s">
        <v>17</v>
      </c>
      <c r="Q2" s="93" t="s">
        <v>18</v>
      </c>
      <c r="R2" s="93" t="s">
        <v>19</v>
      </c>
      <c r="S2" s="93" t="s">
        <v>155</v>
      </c>
      <c r="T2" s="98" t="s">
        <v>20</v>
      </c>
      <c r="U2" s="94" t="s">
        <v>60</v>
      </c>
      <c r="V2" s="97" t="s">
        <v>69</v>
      </c>
      <c r="W2" s="93" t="s">
        <v>13</v>
      </c>
      <c r="X2" s="93" t="s">
        <v>14</v>
      </c>
      <c r="Y2" s="93" t="s">
        <v>15</v>
      </c>
      <c r="Z2" s="94" t="s">
        <v>16</v>
      </c>
      <c r="AA2" s="93" t="s">
        <v>17</v>
      </c>
      <c r="AB2" s="93" t="s">
        <v>18</v>
      </c>
      <c r="AC2" s="93" t="s">
        <v>19</v>
      </c>
      <c r="AD2" s="98" t="s">
        <v>155</v>
      </c>
      <c r="AE2" s="88" t="s">
        <v>21</v>
      </c>
      <c r="AF2" s="88" t="s">
        <v>22</v>
      </c>
      <c r="AG2" s="89" t="s">
        <v>23</v>
      </c>
      <c r="AH2" s="88" t="s">
        <v>24</v>
      </c>
      <c r="AI2" s="88" t="s">
        <v>25</v>
      </c>
      <c r="AJ2" s="88" t="s">
        <v>26</v>
      </c>
      <c r="AK2" s="90" t="s">
        <v>27</v>
      </c>
      <c r="AL2" s="114" t="s">
        <v>105</v>
      </c>
      <c r="AM2" s="99" t="s">
        <v>106</v>
      </c>
      <c r="AN2" s="115" t="s">
        <v>107</v>
      </c>
      <c r="AO2" s="91" t="s">
        <v>108</v>
      </c>
      <c r="AP2" s="101" t="s">
        <v>104</v>
      </c>
      <c r="AQ2" s="91" t="s">
        <v>102</v>
      </c>
    </row>
    <row r="3" spans="1:43" ht="15.75" thickTop="1" x14ac:dyDescent="0.25">
      <c r="A3" s="2" t="str">
        <f>IF(K3=SUM(L3:S3), " ","Error")</f>
        <v xml:space="preserve"> </v>
      </c>
      <c r="B3" s="78" t="s">
        <v>28</v>
      </c>
      <c r="C3" s="3">
        <f t="shared" ref="C3:L3" si="0">SUM(C4:C5)</f>
        <v>1429</v>
      </c>
      <c r="D3" s="3">
        <f t="shared" si="0"/>
        <v>111</v>
      </c>
      <c r="E3" s="3">
        <f t="shared" si="0"/>
        <v>0</v>
      </c>
      <c r="F3" s="3">
        <f t="shared" si="0"/>
        <v>957</v>
      </c>
      <c r="G3" s="4">
        <f t="shared" si="0"/>
        <v>361</v>
      </c>
      <c r="H3" s="3">
        <f t="shared" si="0"/>
        <v>13</v>
      </c>
      <c r="I3" s="3">
        <f t="shared" si="0"/>
        <v>14</v>
      </c>
      <c r="J3" s="3">
        <f t="shared" si="0"/>
        <v>4</v>
      </c>
      <c r="K3" s="4">
        <f t="shared" si="0"/>
        <v>10</v>
      </c>
      <c r="L3" s="3">
        <f t="shared" si="0"/>
        <v>3</v>
      </c>
      <c r="M3" s="3">
        <f t="shared" ref="M3:S3" si="1">SUM(M4:M5)</f>
        <v>3</v>
      </c>
      <c r="N3" s="3">
        <f t="shared" si="1"/>
        <v>0</v>
      </c>
      <c r="O3" s="3">
        <f t="shared" si="1"/>
        <v>3</v>
      </c>
      <c r="P3" s="3">
        <f t="shared" si="1"/>
        <v>0</v>
      </c>
      <c r="Q3" s="3">
        <f t="shared" si="1"/>
        <v>1</v>
      </c>
      <c r="R3" s="3">
        <f t="shared" si="1"/>
        <v>0</v>
      </c>
      <c r="S3" s="3">
        <f t="shared" si="1"/>
        <v>0</v>
      </c>
      <c r="T3" s="4"/>
      <c r="U3" s="43">
        <f>IF(I3=0,"NA",J3/I3)</f>
        <v>0.2857142857142857</v>
      </c>
      <c r="V3" s="45">
        <f>IF(I3=0,"NA",K3/I3)</f>
        <v>0.7142857142857143</v>
      </c>
      <c r="W3" s="43">
        <f>+IF(L3=0,"NA",L3/I3)</f>
        <v>0.21428571428571427</v>
      </c>
      <c r="X3" s="43">
        <f>+IF(I3=0,"NA",M3/I3)</f>
        <v>0.21428571428571427</v>
      </c>
      <c r="Y3" s="43">
        <f>+IF(I3=0,"NA",N3/I3)</f>
        <v>0</v>
      </c>
      <c r="Z3" s="43">
        <f>+IF(I3=0,"NA",O3/I3)</f>
        <v>0.21428571428571427</v>
      </c>
      <c r="AA3" s="43">
        <f>+IF(I3=0,"NA",P3/I3)</f>
        <v>0</v>
      </c>
      <c r="AB3" s="43">
        <f>+IF(I3=0,"NA",Q3/I3)</f>
        <v>7.1428571428571425E-2</v>
      </c>
      <c r="AC3" s="297">
        <f>+IF(I3=0,"NA",R3/I3)</f>
        <v>0</v>
      </c>
      <c r="AD3" s="45">
        <f>+IF(I3=0,"NA",S3/I3)</f>
        <v>0</v>
      </c>
      <c r="AE3" s="146"/>
      <c r="AF3" s="85">
        <f>IF(C3=0,"NA",(H3/C3)*100000)</f>
        <v>909.72708187543742</v>
      </c>
      <c r="AG3" s="167"/>
      <c r="AH3" s="85">
        <f>IF(C3=0,"NA",(I3/C3)*100000)</f>
        <v>979.70608817354798</v>
      </c>
      <c r="AI3" s="167"/>
      <c r="AJ3" s="85">
        <f>IF(C3=0,"NA",(J3/C3)*100000)</f>
        <v>279.91602519244225</v>
      </c>
      <c r="AK3" s="166"/>
      <c r="AL3" s="119">
        <f>AM3*7</f>
        <v>0.26849315068493151</v>
      </c>
      <c r="AM3" s="120">
        <f>I3/365</f>
        <v>3.8356164383561646E-2</v>
      </c>
      <c r="AN3" s="119">
        <f>AO3*7</f>
        <v>7.6712328767123292E-2</v>
      </c>
      <c r="AO3" s="120">
        <f>J3/365</f>
        <v>1.0958904109589041E-2</v>
      </c>
      <c r="AP3" s="447">
        <f>'Vital Stats'!Q41</f>
        <v>761.07034252473352</v>
      </c>
      <c r="AQ3" s="163"/>
    </row>
    <row r="4" spans="1:43" x14ac:dyDescent="0.25">
      <c r="B4" s="145" t="s">
        <v>29</v>
      </c>
      <c r="C4" s="7">
        <f>SUM(D4:G4)</f>
        <v>733</v>
      </c>
      <c r="D4" s="8">
        <v>63</v>
      </c>
      <c r="E4" s="8" t="s">
        <v>124</v>
      </c>
      <c r="F4" s="8">
        <v>496</v>
      </c>
      <c r="G4" s="9">
        <v>174</v>
      </c>
      <c r="H4" s="7">
        <v>4</v>
      </c>
      <c r="I4" s="8">
        <v>3</v>
      </c>
      <c r="J4" s="8">
        <v>1</v>
      </c>
      <c r="K4" s="9">
        <v>2</v>
      </c>
      <c r="L4" s="7">
        <v>1</v>
      </c>
      <c r="M4" s="8">
        <v>1</v>
      </c>
      <c r="N4" s="8">
        <v>0</v>
      </c>
      <c r="O4" s="8">
        <v>0</v>
      </c>
      <c r="P4" s="8">
        <v>0</v>
      </c>
      <c r="Q4" s="8">
        <v>0</v>
      </c>
      <c r="R4" s="8">
        <v>0</v>
      </c>
      <c r="S4" s="205">
        <v>0</v>
      </c>
      <c r="T4" s="9"/>
      <c r="U4" s="40">
        <f>IF(I4=0,"NA",J4/I4)</f>
        <v>0.33333333333333331</v>
      </c>
      <c r="V4" s="41">
        <f>IF(I4=0,"NA",K4/I4)</f>
        <v>0.66666666666666663</v>
      </c>
      <c r="W4" s="42">
        <f>IF(I4=0,"NA",L4/I4)</f>
        <v>0.33333333333333331</v>
      </c>
      <c r="X4" s="42">
        <f>IF(I4=0,"NA",M4/I4)</f>
        <v>0.33333333333333331</v>
      </c>
      <c r="Y4" s="42">
        <f>IF(I4=0,"NA",N4/I4)</f>
        <v>0</v>
      </c>
      <c r="Z4" s="42">
        <f>IF(I4=0,"NA",O4/I4)</f>
        <v>0</v>
      </c>
      <c r="AA4" s="42">
        <f>IF(I4=0,"NA",P4/I4)</f>
        <v>0</v>
      </c>
      <c r="AB4" s="42">
        <f>IF(I4=0,"NA",Q4/I4)</f>
        <v>0</v>
      </c>
      <c r="AC4" s="298">
        <f>IF(I4=0,"NA",R4/I4)</f>
        <v>0</v>
      </c>
      <c r="AD4" s="44">
        <f>IF(I4=0,"NA",S4/I4)</f>
        <v>0</v>
      </c>
      <c r="AE4" s="147"/>
      <c r="AF4" s="8">
        <f>IF(C4=0,"NA",(H4/C4)*100000)</f>
        <v>545.70259208731238</v>
      </c>
      <c r="AG4" s="149"/>
      <c r="AH4" s="8">
        <f>IF(C4=0,"NA",(I4/C4)*100000)</f>
        <v>409.27694406548432</v>
      </c>
      <c r="AI4" s="149"/>
      <c r="AJ4" s="8">
        <f>IF(C4=0,"NA",(J4/C4)*100000)</f>
        <v>136.4256480218281</v>
      </c>
      <c r="AK4" s="151"/>
      <c r="AL4" s="116">
        <f>AM4*7</f>
        <v>0.11475409836065574</v>
      </c>
      <c r="AM4" s="117">
        <f>I4/_xlfn.DAYS("10 June 2016","10 December 2015")</f>
        <v>1.6393442622950821E-2</v>
      </c>
      <c r="AN4" s="116">
        <f>AO4*7</f>
        <v>3.825136612021858E-2</v>
      </c>
      <c r="AO4" s="117">
        <f>J4/_xlfn.DAYS("10 June 2016","10 December 2015")</f>
        <v>5.4644808743169399E-3</v>
      </c>
      <c r="AP4" s="448"/>
      <c r="AQ4" s="164"/>
    </row>
    <row r="5" spans="1:43" x14ac:dyDescent="0.25">
      <c r="B5" s="145" t="s">
        <v>30</v>
      </c>
      <c r="C5" s="7">
        <f>SUM(D5:G5)</f>
        <v>696</v>
      </c>
      <c r="D5" s="8">
        <v>48</v>
      </c>
      <c r="E5" s="8" t="s">
        <v>124</v>
      </c>
      <c r="F5" s="8">
        <v>461</v>
      </c>
      <c r="G5" s="9">
        <v>187</v>
      </c>
      <c r="H5" s="7">
        <v>9</v>
      </c>
      <c r="I5" s="8">
        <v>11</v>
      </c>
      <c r="J5" s="8">
        <v>3</v>
      </c>
      <c r="K5" s="9">
        <v>8</v>
      </c>
      <c r="L5" s="7">
        <v>2</v>
      </c>
      <c r="M5" s="8">
        <v>2</v>
      </c>
      <c r="N5" s="8">
        <v>0</v>
      </c>
      <c r="O5" s="8">
        <v>3</v>
      </c>
      <c r="P5" s="8">
        <v>0</v>
      </c>
      <c r="Q5" s="8">
        <v>1</v>
      </c>
      <c r="R5" s="8">
        <v>0</v>
      </c>
      <c r="S5" s="205">
        <v>0</v>
      </c>
      <c r="T5" s="9"/>
      <c r="U5" s="40">
        <f>IF(I5=0,"NA",J5/I5)</f>
        <v>0.27272727272727271</v>
      </c>
      <c r="V5" s="41">
        <f>IF(I5=0,"NA",K5/I5)</f>
        <v>0.72727272727272729</v>
      </c>
      <c r="W5" s="42">
        <f>IF(I5=0,"NA",L5/I5)</f>
        <v>0.18181818181818182</v>
      </c>
      <c r="X5" s="42">
        <f>IF(I5=0,"NA",M5/I5)</f>
        <v>0.18181818181818182</v>
      </c>
      <c r="Y5" s="42">
        <f>IF(I5=0,"NA",N5/I5)</f>
        <v>0</v>
      </c>
      <c r="Z5" s="42">
        <f>IF(I5=0,"NA",O5/I5)</f>
        <v>0.27272727272727271</v>
      </c>
      <c r="AA5" s="42">
        <f>IF(I5=0,"NA",P5/I5)</f>
        <v>0</v>
      </c>
      <c r="AB5" s="42">
        <f>IF(I5=0,"NA",Q5/I5)</f>
        <v>9.0909090909090912E-2</v>
      </c>
      <c r="AC5" s="298">
        <f>IF(I5=0,"NA",R5/I5)</f>
        <v>0</v>
      </c>
      <c r="AD5" s="44">
        <f>IF(I5=0,"NA",S5/I5)</f>
        <v>0</v>
      </c>
      <c r="AE5" s="147"/>
      <c r="AF5" s="8">
        <f>IF(C5=0,"NA",(H5/C5)*100000)</f>
        <v>1293.1034482758621</v>
      </c>
      <c r="AG5" s="149"/>
      <c r="AH5" s="8">
        <f>IF(C5=0,"NA",(I5/C5)*100000)</f>
        <v>1580.4597701149428</v>
      </c>
      <c r="AI5" s="149"/>
      <c r="AJ5" s="8">
        <f>IF(C5=0,"NA",(J5/C5)*100000)</f>
        <v>431.0344827586207</v>
      </c>
      <c r="AK5" s="151"/>
      <c r="AL5" s="116">
        <f>AM5*7</f>
        <v>0.42076502732240434</v>
      </c>
      <c r="AM5" s="117">
        <f>I5/_xlfn.DAYS("10 December 2016","10 June 2016")</f>
        <v>6.0109289617486336E-2</v>
      </c>
      <c r="AN5" s="116">
        <f>AO5*7</f>
        <v>0.11475409836065574</v>
      </c>
      <c r="AO5" s="117">
        <f>J5/_xlfn.DAYS("10 December 2016","10 June 2016")</f>
        <v>1.6393442622950821E-2</v>
      </c>
      <c r="AP5" s="448"/>
      <c r="AQ5" s="164"/>
    </row>
    <row r="6" spans="1:43" x14ac:dyDescent="0.25">
      <c r="B6" s="79"/>
      <c r="C6" s="7"/>
      <c r="D6" s="8"/>
      <c r="E6" s="8"/>
      <c r="F6" s="8"/>
      <c r="G6" s="9"/>
      <c r="H6" s="7"/>
      <c r="I6" s="8"/>
      <c r="J6" s="8"/>
      <c r="K6" s="9"/>
      <c r="L6" s="7"/>
      <c r="M6" s="8"/>
      <c r="N6" s="8"/>
      <c r="O6" s="8"/>
      <c r="P6" s="8"/>
      <c r="Q6" s="8"/>
      <c r="R6" s="8"/>
      <c r="S6" s="205"/>
      <c r="T6" s="9"/>
      <c r="U6" s="40"/>
      <c r="V6" s="41"/>
      <c r="W6" s="7"/>
      <c r="X6" s="8"/>
      <c r="Y6" s="8"/>
      <c r="Z6" s="8"/>
      <c r="AA6" s="8"/>
      <c r="AB6" s="8"/>
      <c r="AC6" s="205"/>
      <c r="AD6" s="9"/>
      <c r="AE6" s="7"/>
      <c r="AF6" s="8"/>
      <c r="AG6" s="8"/>
      <c r="AH6" s="8"/>
      <c r="AI6" s="8"/>
      <c r="AJ6" s="8"/>
      <c r="AK6" s="10"/>
      <c r="AL6" s="116"/>
      <c r="AM6" s="117"/>
      <c r="AN6" s="116"/>
      <c r="AO6" s="117"/>
      <c r="AP6" s="448"/>
      <c r="AQ6" s="107"/>
    </row>
    <row r="7" spans="1:43" x14ac:dyDescent="0.25">
      <c r="A7" s="2" t="str">
        <f>IF(K7=SUM(L7:S7), " ","Error")</f>
        <v xml:space="preserve"> </v>
      </c>
      <c r="B7" s="80" t="s">
        <v>31</v>
      </c>
      <c r="C7" s="3">
        <f t="shared" ref="C7:L7" si="2">SUM(C8:C9)</f>
        <v>1393</v>
      </c>
      <c r="D7" s="3">
        <f t="shared" si="2"/>
        <v>46</v>
      </c>
      <c r="E7" s="3">
        <f t="shared" si="2"/>
        <v>0</v>
      </c>
      <c r="F7" s="3">
        <f t="shared" si="2"/>
        <v>1011</v>
      </c>
      <c r="G7" s="4">
        <f t="shared" si="2"/>
        <v>336</v>
      </c>
      <c r="H7" s="3">
        <f t="shared" si="2"/>
        <v>3</v>
      </c>
      <c r="I7" s="3">
        <f t="shared" si="2"/>
        <v>15</v>
      </c>
      <c r="J7" s="3">
        <f t="shared" si="2"/>
        <v>6</v>
      </c>
      <c r="K7" s="4">
        <f t="shared" si="2"/>
        <v>9</v>
      </c>
      <c r="L7" s="3">
        <f t="shared" si="2"/>
        <v>4</v>
      </c>
      <c r="M7" s="3">
        <f t="shared" ref="M7:S7" si="3">SUM(M8:M9)</f>
        <v>3</v>
      </c>
      <c r="N7" s="3">
        <f t="shared" si="3"/>
        <v>0</v>
      </c>
      <c r="O7" s="3">
        <f t="shared" si="3"/>
        <v>2</v>
      </c>
      <c r="P7" s="3">
        <f t="shared" si="3"/>
        <v>0</v>
      </c>
      <c r="Q7" s="3">
        <f t="shared" si="3"/>
        <v>0</v>
      </c>
      <c r="R7" s="3">
        <f t="shared" si="3"/>
        <v>0</v>
      </c>
      <c r="S7" s="3">
        <f t="shared" si="3"/>
        <v>0</v>
      </c>
      <c r="T7" s="11"/>
      <c r="U7" s="43">
        <f>IF(I7=0,"NA",J7/I7)</f>
        <v>0.4</v>
      </c>
      <c r="V7" s="46">
        <f>IF(I7=0,"NA",K7/I7)</f>
        <v>0.6</v>
      </c>
      <c r="W7" s="43">
        <f>+IF(L7=0,"NA",L7/I7)</f>
        <v>0.26666666666666666</v>
      </c>
      <c r="X7" s="43">
        <f>+IF(I7=0,"NA",M7/I7)</f>
        <v>0.2</v>
      </c>
      <c r="Y7" s="43">
        <f>+IF(I7=0,"NA",N7/I7)</f>
        <v>0</v>
      </c>
      <c r="Z7" s="43">
        <f>+IF(I7=0,"NA",O7/I7)</f>
        <v>0.13333333333333333</v>
      </c>
      <c r="AA7" s="43">
        <f>+IF(I7=0,"NA",P7/I7)</f>
        <v>0</v>
      </c>
      <c r="AB7" s="43">
        <f>+IF(I7=0,"NA",Q7/I7)</f>
        <v>0</v>
      </c>
      <c r="AC7" s="297">
        <f>+IF(I7=0,"NA",R7/I7)</f>
        <v>0</v>
      </c>
      <c r="AD7" s="45">
        <f>+IF(I7=0,"NA",S7/I7)</f>
        <v>0</v>
      </c>
      <c r="AE7" s="146"/>
      <c r="AF7" s="5">
        <f>IF(C7=0,"NA",(H7/C7)*100000)</f>
        <v>215.36252692031587</v>
      </c>
      <c r="AG7" s="148"/>
      <c r="AH7" s="5">
        <f>IF(C7=0,"NA",(I7/C7)*100000)</f>
        <v>1076.8126346015792</v>
      </c>
      <c r="AI7" s="148"/>
      <c r="AJ7" s="5">
        <f>IF(C7=0,"NA",(J7/C7)*100000)</f>
        <v>430.72505384063174</v>
      </c>
      <c r="AK7" s="150"/>
      <c r="AL7" s="121">
        <f>AM7*7</f>
        <v>0.28767123287671231</v>
      </c>
      <c r="AM7" s="118">
        <f>I7/_xlfn.DAYS("10 December 2017","10 December 2016")</f>
        <v>4.1095890410958902E-2</v>
      </c>
      <c r="AN7" s="122">
        <f>AO7*7</f>
        <v>0.11506849315068492</v>
      </c>
      <c r="AO7" s="118">
        <f>J7/_xlfn.DAYS("10 December 2017","10 December 2016")</f>
        <v>1.643835616438356E-2</v>
      </c>
      <c r="AP7" s="449">
        <f>'Vital Stats'!Q41</f>
        <v>761.07034252473352</v>
      </c>
      <c r="AQ7" s="165"/>
    </row>
    <row r="8" spans="1:43" x14ac:dyDescent="0.25">
      <c r="B8" s="144" t="s">
        <v>348</v>
      </c>
      <c r="C8" s="7">
        <f>SUM(D8:G8)</f>
        <v>644</v>
      </c>
      <c r="D8" s="8">
        <v>17</v>
      </c>
      <c r="E8" s="8" t="s">
        <v>124</v>
      </c>
      <c r="F8" s="8">
        <v>484</v>
      </c>
      <c r="G8" s="9">
        <v>143</v>
      </c>
      <c r="H8" s="7">
        <v>1</v>
      </c>
      <c r="I8" s="8">
        <v>5</v>
      </c>
      <c r="J8" s="8">
        <v>2</v>
      </c>
      <c r="K8" s="9">
        <v>3</v>
      </c>
      <c r="L8" s="7">
        <v>1</v>
      </c>
      <c r="M8" s="8">
        <v>2</v>
      </c>
      <c r="N8" s="8">
        <v>0</v>
      </c>
      <c r="O8" s="8">
        <v>0</v>
      </c>
      <c r="P8" s="8">
        <v>0</v>
      </c>
      <c r="Q8" s="8">
        <v>0</v>
      </c>
      <c r="R8" s="8">
        <v>0</v>
      </c>
      <c r="S8" s="205">
        <v>0</v>
      </c>
      <c r="T8" s="9"/>
      <c r="U8" s="40">
        <f>IF(I8=0,"NA",J8/I8)</f>
        <v>0.4</v>
      </c>
      <c r="V8" s="41">
        <f>IF(I8=0,"NA",K8/I8)</f>
        <v>0.6</v>
      </c>
      <c r="W8" s="42">
        <f>IF(I8=0,"NA",L8/I8)</f>
        <v>0.2</v>
      </c>
      <c r="X8" s="42">
        <f>IF(I8=0,"NA",M8/I8)</f>
        <v>0.4</v>
      </c>
      <c r="Y8" s="42">
        <f>IF(I8=0,"NA",N8/I8)</f>
        <v>0</v>
      </c>
      <c r="Z8" s="42">
        <f>IF(I8=0,"NA",O8/I8)</f>
        <v>0</v>
      </c>
      <c r="AA8" s="42">
        <f>IF(I8=0,"NA",P8/I8)</f>
        <v>0</v>
      </c>
      <c r="AB8" s="42">
        <f>IF(I8=0,"NA",Q8/I8)</f>
        <v>0</v>
      </c>
      <c r="AC8" s="298">
        <f>IF(I8=0,"NA",R8/I8)</f>
        <v>0</v>
      </c>
      <c r="AD8" s="44">
        <f>IF(I8=0,"NA",S8/I8)</f>
        <v>0</v>
      </c>
      <c r="AE8" s="147"/>
      <c r="AF8" s="8">
        <f>IF(C8=0,"NA",(H8/C8)*100000)</f>
        <v>155.27950310559004</v>
      </c>
      <c r="AG8" s="149"/>
      <c r="AH8" s="8">
        <f>IF(C8=0,"NA",(I8/C8)*100000)</f>
        <v>776.3975155279503</v>
      </c>
      <c r="AI8" s="149"/>
      <c r="AJ8" s="8">
        <f>IF(C8=0,"NA",(J8/C8)*100000)</f>
        <v>310.55900621118008</v>
      </c>
      <c r="AK8" s="151"/>
      <c r="AL8" s="116">
        <f>AM8*7</f>
        <v>0.19230769230769229</v>
      </c>
      <c r="AM8" s="117">
        <f>I8/_xlfn.DAYS("10 June 2017","10 December 2016")</f>
        <v>2.7472527472527472E-2</v>
      </c>
      <c r="AN8" s="116">
        <f>AO8*7</f>
        <v>7.6923076923076927E-2</v>
      </c>
      <c r="AO8" s="117">
        <f>J8/_xlfn.DAYS("10 June 2017","10 December 2016")</f>
        <v>1.098901098901099E-2</v>
      </c>
      <c r="AP8" s="448"/>
      <c r="AQ8" s="164"/>
    </row>
    <row r="9" spans="1:43" x14ac:dyDescent="0.25">
      <c r="B9" s="582" t="s">
        <v>33</v>
      </c>
      <c r="C9" s="7">
        <f>SUM(D9:G9)</f>
        <v>749</v>
      </c>
      <c r="D9" s="8">
        <v>29</v>
      </c>
      <c r="E9" s="8" t="s">
        <v>124</v>
      </c>
      <c r="F9" s="8">
        <v>527</v>
      </c>
      <c r="G9" s="9">
        <v>193</v>
      </c>
      <c r="H9" s="7">
        <v>2</v>
      </c>
      <c r="I9" s="8">
        <v>10</v>
      </c>
      <c r="J9" s="8">
        <v>4</v>
      </c>
      <c r="K9" s="9">
        <v>6</v>
      </c>
      <c r="L9" s="7">
        <v>3</v>
      </c>
      <c r="M9" s="8">
        <v>1</v>
      </c>
      <c r="N9" s="8">
        <v>0</v>
      </c>
      <c r="O9" s="8">
        <v>2</v>
      </c>
      <c r="P9" s="8">
        <v>0</v>
      </c>
      <c r="Q9" s="8">
        <v>0</v>
      </c>
      <c r="R9" s="8">
        <v>0</v>
      </c>
      <c r="S9" s="205">
        <v>0</v>
      </c>
      <c r="T9" s="9"/>
      <c r="U9" s="40">
        <f>IF(I9=0,"NA",J9/I9)</f>
        <v>0.4</v>
      </c>
      <c r="V9" s="41">
        <f>IF(I9=0,"NA",K9/I9)</f>
        <v>0.6</v>
      </c>
      <c r="W9" s="42">
        <f>IF(I9=0,"NA",L9/I9)</f>
        <v>0.3</v>
      </c>
      <c r="X9" s="42">
        <f>IF(I9=0,"NA",M9/I9)</f>
        <v>0.1</v>
      </c>
      <c r="Y9" s="42">
        <f>IF(I9=0,"NA",N9/I9)</f>
        <v>0</v>
      </c>
      <c r="Z9" s="42">
        <f>IF(I9=0,"NA",O9/I9)</f>
        <v>0.2</v>
      </c>
      <c r="AA9" s="42">
        <f>IF(I9=0,"NA",P9/I9)</f>
        <v>0</v>
      </c>
      <c r="AB9" s="42">
        <f>IF(I9=0,"NA",Q9/I9)</f>
        <v>0</v>
      </c>
      <c r="AC9" s="298">
        <f>IF(I9=0,"NA",R9/I9)</f>
        <v>0</v>
      </c>
      <c r="AD9" s="44">
        <f>IF(I9=0,"NA",S9/I9)</f>
        <v>0</v>
      </c>
      <c r="AE9" s="147"/>
      <c r="AF9" s="8">
        <f>IF(C9=0,"NA",(H9/C9)*100000)</f>
        <v>267.02269692923898</v>
      </c>
      <c r="AG9" s="149"/>
      <c r="AH9" s="8">
        <f>IF(C9=0,"NA",(I9/C9)*100000)</f>
        <v>1335.113484646195</v>
      </c>
      <c r="AI9" s="149"/>
      <c r="AJ9" s="8">
        <f>IF(C9=0,"NA",(J9/C9)*100000)</f>
        <v>534.04539385847795</v>
      </c>
      <c r="AK9" s="151"/>
      <c r="AL9" s="116">
        <f>AM9*7</f>
        <v>0.38251366120218577</v>
      </c>
      <c r="AM9" s="117">
        <f>I9/_xlfn.DAYS("10 December 2017","10 June 2017")</f>
        <v>5.4644808743169397E-2</v>
      </c>
      <c r="AN9" s="116">
        <f>AO9*7</f>
        <v>0.15300546448087432</v>
      </c>
      <c r="AO9" s="117">
        <f>J9/_xlfn.DAYS("10 December 2017","10 June 2017")</f>
        <v>2.185792349726776E-2</v>
      </c>
      <c r="AP9" s="448"/>
      <c r="AQ9" s="164"/>
    </row>
    <row r="10" spans="1:43" x14ac:dyDescent="0.25">
      <c r="C10" s="7"/>
      <c r="D10" s="8"/>
      <c r="E10" s="8"/>
      <c r="F10" s="8"/>
      <c r="G10" s="9"/>
      <c r="H10" s="7"/>
      <c r="I10" s="8"/>
      <c r="J10" s="8"/>
      <c r="K10" s="9"/>
      <c r="L10" s="7"/>
      <c r="M10" s="8"/>
      <c r="N10" s="8"/>
      <c r="O10" s="8"/>
      <c r="P10" s="8"/>
      <c r="Q10" s="8"/>
      <c r="R10" s="8"/>
      <c r="S10" s="205"/>
      <c r="T10" s="9"/>
      <c r="U10" s="8"/>
      <c r="V10" s="9"/>
      <c r="W10" s="7"/>
      <c r="X10" s="8"/>
      <c r="Y10" s="8"/>
      <c r="Z10" s="8"/>
      <c r="AA10" s="8"/>
      <c r="AB10" s="8"/>
      <c r="AC10" s="205"/>
      <c r="AD10" s="9"/>
      <c r="AE10" s="7"/>
      <c r="AF10" s="8"/>
      <c r="AG10" s="8"/>
      <c r="AH10" s="8"/>
      <c r="AI10" s="8"/>
      <c r="AJ10" s="8"/>
      <c r="AK10" s="10"/>
      <c r="AL10" s="113"/>
      <c r="AM10" s="14"/>
      <c r="AN10" s="113"/>
      <c r="AO10" s="14"/>
      <c r="AP10" s="105"/>
      <c r="AQ10" s="109"/>
    </row>
    <row r="11" spans="1:43" x14ac:dyDescent="0.25">
      <c r="C11" s="7"/>
      <c r="D11" s="8"/>
      <c r="E11" s="8"/>
      <c r="F11" s="8"/>
      <c r="G11" s="9"/>
      <c r="H11" s="7"/>
      <c r="I11" s="8"/>
      <c r="J11" s="8"/>
      <c r="K11" s="9"/>
      <c r="L11" s="7"/>
      <c r="M11" s="8"/>
      <c r="N11" s="8"/>
      <c r="O11" s="8"/>
      <c r="P11" s="8"/>
      <c r="Q11" s="8"/>
      <c r="R11" s="8"/>
      <c r="S11" s="205"/>
      <c r="T11" s="9"/>
      <c r="U11" s="8"/>
      <c r="V11" s="9"/>
      <c r="W11" s="7"/>
      <c r="X11" s="8"/>
      <c r="Y11" s="8"/>
      <c r="Z11" s="8"/>
      <c r="AA11" s="8"/>
      <c r="AB11" s="8"/>
      <c r="AC11" s="205"/>
      <c r="AD11" s="9"/>
      <c r="AE11" s="7"/>
      <c r="AF11" s="8"/>
      <c r="AG11" s="8"/>
      <c r="AH11" s="8"/>
      <c r="AI11" s="8"/>
      <c r="AJ11" s="8"/>
      <c r="AK11" s="10"/>
      <c r="AL11" s="113"/>
      <c r="AM11" s="14"/>
      <c r="AN11" s="113"/>
      <c r="AO11" s="14"/>
      <c r="AP11" s="105"/>
      <c r="AQ11" s="109"/>
    </row>
    <row r="12" spans="1:43" x14ac:dyDescent="0.25">
      <c r="C12" s="7"/>
      <c r="D12" s="8"/>
      <c r="E12" s="8"/>
      <c r="F12" s="8"/>
      <c r="G12" s="9"/>
      <c r="H12" s="7"/>
      <c r="I12" s="8"/>
      <c r="J12" s="8"/>
      <c r="K12" s="9"/>
      <c r="L12" s="7"/>
      <c r="M12" s="8"/>
      <c r="N12" s="8"/>
      <c r="O12" s="8"/>
      <c r="P12" s="8"/>
      <c r="Q12" s="8"/>
      <c r="R12" s="8"/>
      <c r="S12" s="205"/>
      <c r="T12" s="9"/>
      <c r="U12" s="8"/>
      <c r="V12" s="9"/>
      <c r="W12" s="7"/>
      <c r="X12" s="8"/>
      <c r="Y12" s="8"/>
      <c r="Z12" s="8"/>
      <c r="AA12" s="8"/>
      <c r="AB12" s="8"/>
      <c r="AC12" s="205"/>
      <c r="AD12" s="9"/>
      <c r="AE12" s="7"/>
      <c r="AF12" s="8"/>
      <c r="AG12" s="8"/>
      <c r="AH12" s="8"/>
      <c r="AI12" s="8"/>
      <c r="AJ12" s="8"/>
      <c r="AK12" s="10"/>
      <c r="AL12" s="113"/>
      <c r="AM12" s="14"/>
      <c r="AN12" s="113"/>
      <c r="AO12" s="14"/>
      <c r="AP12" s="105"/>
      <c r="AQ12" s="109"/>
    </row>
    <row r="13" spans="1:43" x14ac:dyDescent="0.25">
      <c r="C13" s="7"/>
      <c r="D13" s="8"/>
      <c r="E13" s="8"/>
      <c r="F13" s="8"/>
      <c r="G13" s="9"/>
      <c r="H13" s="7"/>
      <c r="I13" s="8"/>
      <c r="J13" s="8"/>
      <c r="K13" s="9"/>
      <c r="L13" s="7"/>
      <c r="M13" s="8"/>
      <c r="N13" s="8"/>
      <c r="O13" s="8"/>
      <c r="P13" s="8"/>
      <c r="Q13" s="8"/>
      <c r="R13" s="8"/>
      <c r="S13" s="205"/>
      <c r="T13" s="9"/>
      <c r="U13" s="8"/>
      <c r="V13" s="9"/>
      <c r="W13" s="7"/>
      <c r="X13" s="8"/>
      <c r="Y13" s="8"/>
      <c r="Z13" s="8"/>
      <c r="AA13" s="8"/>
      <c r="AB13" s="8"/>
      <c r="AC13" s="205"/>
      <c r="AD13" s="9"/>
      <c r="AE13" s="7"/>
      <c r="AF13" s="8"/>
      <c r="AG13" s="8"/>
      <c r="AH13" s="8"/>
      <c r="AI13" s="8"/>
      <c r="AJ13" s="8"/>
      <c r="AK13" s="10"/>
      <c r="AL13" s="113"/>
      <c r="AM13" s="14"/>
      <c r="AN13" s="113"/>
      <c r="AO13" s="14"/>
      <c r="AP13" s="105"/>
      <c r="AQ13" s="109"/>
    </row>
    <row r="14" spans="1:43" x14ac:dyDescent="0.25">
      <c r="C14" s="7"/>
      <c r="D14" s="8"/>
      <c r="E14" s="8"/>
      <c r="F14" s="8"/>
      <c r="G14" s="9"/>
      <c r="H14" s="7"/>
      <c r="I14" s="8"/>
      <c r="J14" s="8"/>
      <c r="K14" s="9"/>
      <c r="L14" s="7"/>
      <c r="M14" s="8"/>
      <c r="N14" s="8"/>
      <c r="O14" s="8"/>
      <c r="P14" s="8"/>
      <c r="Q14" s="8"/>
      <c r="R14" s="8"/>
      <c r="S14" s="205"/>
      <c r="T14" s="9"/>
      <c r="U14" s="8"/>
      <c r="V14" s="9"/>
      <c r="W14" s="7"/>
      <c r="X14" s="8"/>
      <c r="Y14" s="8"/>
      <c r="Z14" s="8"/>
      <c r="AA14" s="8"/>
      <c r="AB14" s="8"/>
      <c r="AC14" s="205"/>
      <c r="AD14" s="9"/>
      <c r="AE14" s="7"/>
      <c r="AF14" s="8"/>
      <c r="AG14" s="8"/>
      <c r="AH14" s="8"/>
      <c r="AI14" s="8"/>
      <c r="AJ14" s="8"/>
      <c r="AK14" s="10"/>
      <c r="AL14" s="113"/>
      <c r="AM14" s="14"/>
      <c r="AN14" s="113"/>
      <c r="AO14" s="14"/>
      <c r="AP14" s="105"/>
      <c r="AQ14" s="109"/>
    </row>
    <row r="15" spans="1:43" x14ac:dyDescent="0.25">
      <c r="C15" s="7"/>
      <c r="D15" s="8"/>
      <c r="E15" s="8"/>
      <c r="F15" s="8"/>
      <c r="G15" s="9"/>
      <c r="H15" s="7"/>
      <c r="I15" s="8"/>
      <c r="J15" s="8"/>
      <c r="K15" s="9"/>
      <c r="L15" s="7"/>
      <c r="M15" s="8"/>
      <c r="N15" s="8"/>
      <c r="O15" s="8"/>
      <c r="P15" s="8"/>
      <c r="Q15" s="8"/>
      <c r="R15" s="8"/>
      <c r="S15" s="205"/>
      <c r="T15" s="9"/>
      <c r="U15" s="8"/>
      <c r="V15" s="9"/>
      <c r="W15" s="7"/>
      <c r="X15" s="8"/>
      <c r="Y15" s="8"/>
      <c r="Z15" s="8"/>
      <c r="AA15" s="8"/>
      <c r="AB15" s="8"/>
      <c r="AC15" s="205"/>
      <c r="AD15" s="9"/>
      <c r="AE15" s="7"/>
      <c r="AF15" s="8"/>
      <c r="AG15" s="8"/>
      <c r="AH15" s="8"/>
      <c r="AI15" s="8"/>
      <c r="AJ15" s="8"/>
      <c r="AK15" s="10"/>
      <c r="AL15" s="113"/>
      <c r="AM15" s="14"/>
      <c r="AN15" s="113"/>
      <c r="AO15" s="14"/>
      <c r="AP15" s="105"/>
      <c r="AQ15" s="109"/>
    </row>
    <row r="16" spans="1:43" x14ac:dyDescent="0.25">
      <c r="C16" s="7"/>
      <c r="D16" s="8"/>
      <c r="E16" s="8"/>
      <c r="F16" s="8"/>
      <c r="G16" s="9"/>
      <c r="H16" s="7"/>
      <c r="I16" s="8"/>
      <c r="J16" s="8"/>
      <c r="K16" s="9"/>
      <c r="L16" s="7"/>
      <c r="M16" s="8"/>
      <c r="N16" s="8"/>
      <c r="O16" s="8"/>
      <c r="P16" s="8"/>
      <c r="Q16" s="8"/>
      <c r="R16" s="8"/>
      <c r="S16" s="205"/>
      <c r="T16" s="9"/>
      <c r="U16" s="8"/>
      <c r="V16" s="9"/>
      <c r="W16" s="7"/>
      <c r="X16" s="8"/>
      <c r="Y16" s="8"/>
      <c r="Z16" s="8"/>
      <c r="AA16" s="8"/>
      <c r="AB16" s="8"/>
      <c r="AC16" s="205"/>
      <c r="AD16" s="9"/>
      <c r="AE16" s="7"/>
      <c r="AF16" s="8"/>
      <c r="AG16" s="8"/>
      <c r="AH16" s="8"/>
      <c r="AI16" s="8"/>
      <c r="AJ16" s="8"/>
      <c r="AK16" s="10"/>
      <c r="AL16" s="113"/>
      <c r="AM16" s="14"/>
      <c r="AN16" s="113"/>
      <c r="AO16" s="14"/>
      <c r="AP16" s="105"/>
      <c r="AQ16" s="109"/>
    </row>
    <row r="17" spans="3:43" x14ac:dyDescent="0.25">
      <c r="C17" s="7"/>
      <c r="D17" s="8"/>
      <c r="E17" s="8"/>
      <c r="F17" s="8"/>
      <c r="G17" s="9"/>
      <c r="H17" s="7"/>
      <c r="I17" s="8"/>
      <c r="J17" s="8"/>
      <c r="K17" s="9"/>
      <c r="L17" s="7"/>
      <c r="M17" s="8"/>
      <c r="N17" s="8"/>
      <c r="O17" s="8"/>
      <c r="P17" s="8"/>
      <c r="Q17" s="8"/>
      <c r="R17" s="8"/>
      <c r="S17" s="205"/>
      <c r="T17" s="9"/>
      <c r="U17" s="8"/>
      <c r="V17" s="9"/>
      <c r="W17" s="7"/>
      <c r="X17" s="8"/>
      <c r="Y17" s="8"/>
      <c r="Z17" s="8"/>
      <c r="AA17" s="8"/>
      <c r="AB17" s="8"/>
      <c r="AC17" s="205"/>
      <c r="AD17" s="9"/>
      <c r="AE17" s="7"/>
      <c r="AF17" s="8"/>
      <c r="AG17" s="8"/>
      <c r="AH17" s="8"/>
      <c r="AI17" s="8"/>
      <c r="AJ17" s="8"/>
      <c r="AK17" s="10"/>
      <c r="AL17" s="113"/>
      <c r="AM17" s="14"/>
      <c r="AN17" s="113"/>
      <c r="AO17" s="14"/>
      <c r="AP17" s="105"/>
      <c r="AQ17" s="109"/>
    </row>
    <row r="18" spans="3:43" x14ac:dyDescent="0.25">
      <c r="C18" s="7"/>
      <c r="D18" s="8"/>
      <c r="E18" s="8"/>
      <c r="F18" s="8"/>
      <c r="G18" s="9"/>
      <c r="H18" s="7"/>
      <c r="I18" s="8"/>
      <c r="J18" s="8"/>
      <c r="K18" s="9"/>
      <c r="L18" s="7"/>
      <c r="M18" s="8"/>
      <c r="N18" s="8"/>
      <c r="O18" s="8"/>
      <c r="P18" s="8"/>
      <c r="Q18" s="8"/>
      <c r="R18" s="8"/>
      <c r="S18" s="205"/>
      <c r="T18" s="9"/>
      <c r="U18" s="8"/>
      <c r="V18" s="9"/>
      <c r="W18" s="7"/>
      <c r="X18" s="8"/>
      <c r="Y18" s="8"/>
      <c r="Z18" s="8"/>
      <c r="AA18" s="8"/>
      <c r="AB18" s="8"/>
      <c r="AC18" s="205"/>
      <c r="AD18" s="9"/>
      <c r="AE18" s="7"/>
      <c r="AF18" s="8"/>
      <c r="AG18" s="8"/>
      <c r="AH18" s="8"/>
      <c r="AI18" s="8"/>
      <c r="AJ18" s="8"/>
      <c r="AK18" s="10"/>
      <c r="AL18" s="113"/>
      <c r="AM18" s="14"/>
      <c r="AN18" s="113"/>
      <c r="AO18" s="14"/>
      <c r="AP18" s="105"/>
      <c r="AQ18" s="109"/>
    </row>
    <row r="19" spans="3:43" x14ac:dyDescent="0.25">
      <c r="C19" s="7"/>
      <c r="D19" s="8"/>
      <c r="E19" s="8"/>
      <c r="F19" s="8"/>
      <c r="G19" s="9"/>
      <c r="H19" s="7"/>
      <c r="I19" s="8"/>
      <c r="J19" s="8"/>
      <c r="K19" s="9"/>
      <c r="L19" s="7"/>
      <c r="M19" s="8"/>
      <c r="N19" s="8"/>
      <c r="O19" s="8"/>
      <c r="P19" s="8"/>
      <c r="Q19" s="8"/>
      <c r="R19" s="8"/>
      <c r="S19" s="205"/>
      <c r="T19" s="9"/>
      <c r="U19" s="8"/>
      <c r="V19" s="9"/>
      <c r="W19" s="7"/>
      <c r="X19" s="8"/>
      <c r="Y19" s="8"/>
      <c r="Z19" s="8"/>
      <c r="AA19" s="8"/>
      <c r="AB19" s="8"/>
      <c r="AC19" s="205"/>
      <c r="AD19" s="9"/>
      <c r="AE19" s="7"/>
      <c r="AF19" s="8"/>
      <c r="AG19" s="8"/>
      <c r="AH19" s="8"/>
      <c r="AI19" s="8"/>
      <c r="AJ19" s="8"/>
      <c r="AK19" s="10"/>
      <c r="AL19" s="113"/>
      <c r="AM19" s="14"/>
      <c r="AN19" s="113"/>
      <c r="AO19" s="14"/>
      <c r="AP19" s="105"/>
      <c r="AQ19" s="109"/>
    </row>
    <row r="20" spans="3:43" x14ac:dyDescent="0.25">
      <c r="C20" s="7"/>
      <c r="D20" s="8"/>
      <c r="E20" s="8"/>
      <c r="F20" s="8"/>
      <c r="G20" s="9"/>
      <c r="H20" s="7"/>
      <c r="I20" s="8"/>
      <c r="J20" s="8"/>
      <c r="K20" s="9"/>
      <c r="L20" s="7"/>
      <c r="M20" s="8"/>
      <c r="N20" s="8"/>
      <c r="O20" s="8"/>
      <c r="P20" s="8"/>
      <c r="Q20" s="8"/>
      <c r="R20" s="8"/>
      <c r="S20" s="205"/>
      <c r="T20" s="9"/>
      <c r="U20" s="8"/>
      <c r="V20" s="9"/>
      <c r="W20" s="7"/>
      <c r="X20" s="8"/>
      <c r="Y20" s="8"/>
      <c r="Z20" s="8"/>
      <c r="AA20" s="8"/>
      <c r="AB20" s="8"/>
      <c r="AC20" s="205"/>
      <c r="AD20" s="9"/>
      <c r="AE20" s="7"/>
      <c r="AF20" s="8"/>
      <c r="AG20" s="8"/>
      <c r="AH20" s="8"/>
      <c r="AI20" s="8"/>
      <c r="AJ20" s="8"/>
      <c r="AK20" s="10"/>
      <c r="AL20" s="113"/>
      <c r="AM20" s="14"/>
      <c r="AN20" s="113"/>
      <c r="AO20" s="14"/>
      <c r="AP20" s="105"/>
      <c r="AQ20" s="109"/>
    </row>
    <row r="21" spans="3:43" x14ac:dyDescent="0.25">
      <c r="C21" s="7"/>
      <c r="D21" s="8"/>
      <c r="E21" s="8"/>
      <c r="F21" s="8"/>
      <c r="G21" s="9"/>
      <c r="H21" s="7"/>
      <c r="I21" s="8"/>
      <c r="J21" s="8"/>
      <c r="K21" s="9"/>
      <c r="L21" s="7"/>
      <c r="M21" s="8"/>
      <c r="N21" s="8"/>
      <c r="O21" s="8"/>
      <c r="P21" s="8"/>
      <c r="Q21" s="8"/>
      <c r="R21" s="8"/>
      <c r="S21" s="205"/>
      <c r="T21" s="9"/>
      <c r="U21" s="8"/>
      <c r="V21" s="9"/>
      <c r="W21" s="7"/>
      <c r="X21" s="8"/>
      <c r="Y21" s="8"/>
      <c r="Z21" s="8"/>
      <c r="AA21" s="8"/>
      <c r="AB21" s="8"/>
      <c r="AC21" s="205"/>
      <c r="AD21" s="9"/>
      <c r="AE21" s="7"/>
      <c r="AF21" s="8"/>
      <c r="AG21" s="8"/>
      <c r="AH21" s="8"/>
      <c r="AI21" s="8"/>
      <c r="AJ21" s="8"/>
      <c r="AK21" s="10"/>
      <c r="AL21" s="113"/>
      <c r="AM21" s="14"/>
      <c r="AN21" s="113"/>
      <c r="AO21" s="14"/>
      <c r="AP21" s="105"/>
      <c r="AQ21" s="109"/>
    </row>
    <row r="22" spans="3:43" x14ac:dyDescent="0.25">
      <c r="C22" s="7"/>
      <c r="D22" s="8"/>
      <c r="E22" s="8"/>
      <c r="F22" s="8"/>
      <c r="G22" s="9"/>
      <c r="H22" s="7"/>
      <c r="I22" s="8"/>
      <c r="J22" s="8"/>
      <c r="K22" s="9"/>
      <c r="L22" s="7"/>
      <c r="M22" s="8"/>
      <c r="N22" s="8"/>
      <c r="O22" s="8"/>
      <c r="P22" s="8"/>
      <c r="Q22" s="8"/>
      <c r="R22" s="8"/>
      <c r="S22" s="205"/>
      <c r="T22" s="9"/>
      <c r="U22" s="8"/>
      <c r="V22" s="9"/>
      <c r="W22" s="7"/>
      <c r="X22" s="8"/>
      <c r="Y22" s="8"/>
      <c r="Z22" s="8"/>
      <c r="AA22" s="8"/>
      <c r="AB22" s="8"/>
      <c r="AC22" s="205"/>
      <c r="AD22" s="9"/>
      <c r="AE22" s="7"/>
      <c r="AF22" s="8"/>
      <c r="AG22" s="8"/>
      <c r="AH22" s="8"/>
      <c r="AI22" s="8"/>
      <c r="AJ22" s="8"/>
      <c r="AK22" s="10"/>
      <c r="AL22" s="113"/>
      <c r="AM22" s="14"/>
      <c r="AN22" s="113"/>
      <c r="AO22" s="14"/>
      <c r="AP22" s="105"/>
      <c r="AQ22" s="109"/>
    </row>
    <row r="23" spans="3:43" x14ac:dyDescent="0.25">
      <c r="C23" s="7"/>
      <c r="D23" s="8"/>
      <c r="E23" s="8"/>
      <c r="F23" s="8"/>
      <c r="G23" s="9"/>
      <c r="H23" s="7"/>
      <c r="I23" s="8"/>
      <c r="J23" s="8"/>
      <c r="K23" s="9"/>
      <c r="L23" s="7"/>
      <c r="M23" s="8"/>
      <c r="N23" s="8"/>
      <c r="O23" s="8"/>
      <c r="P23" s="8"/>
      <c r="Q23" s="8"/>
      <c r="R23" s="8"/>
      <c r="S23" s="205"/>
      <c r="T23" s="9"/>
      <c r="U23" s="8"/>
      <c r="V23" s="9"/>
      <c r="W23" s="7"/>
      <c r="X23" s="8"/>
      <c r="Y23" s="8"/>
      <c r="Z23" s="8"/>
      <c r="AA23" s="8"/>
      <c r="AB23" s="8"/>
      <c r="AC23" s="205"/>
      <c r="AD23" s="9"/>
      <c r="AE23" s="7"/>
      <c r="AF23" s="8"/>
      <c r="AG23" s="8"/>
      <c r="AH23" s="8"/>
      <c r="AI23" s="8"/>
      <c r="AJ23" s="8"/>
      <c r="AK23" s="10"/>
      <c r="AL23" s="113"/>
      <c r="AM23" s="14"/>
      <c r="AN23" s="113"/>
      <c r="AO23" s="14"/>
      <c r="AP23" s="105"/>
      <c r="AQ23" s="109"/>
    </row>
    <row r="24" spans="3:43" x14ac:dyDescent="0.25">
      <c r="C24" s="7"/>
      <c r="D24" s="8"/>
      <c r="E24" s="8"/>
      <c r="F24" s="8"/>
      <c r="G24" s="9"/>
      <c r="H24" s="7"/>
      <c r="I24" s="8"/>
      <c r="J24" s="8"/>
      <c r="K24" s="9"/>
      <c r="L24" s="7"/>
      <c r="M24" s="8"/>
      <c r="N24" s="8"/>
      <c r="O24" s="8"/>
      <c r="P24" s="8"/>
      <c r="Q24" s="8"/>
      <c r="R24" s="8"/>
      <c r="S24" s="205"/>
      <c r="T24" s="9"/>
      <c r="U24" s="8"/>
      <c r="V24" s="9"/>
      <c r="W24" s="7"/>
      <c r="X24" s="8"/>
      <c r="Y24" s="8"/>
      <c r="Z24" s="8"/>
      <c r="AA24" s="8"/>
      <c r="AB24" s="8"/>
      <c r="AC24" s="205"/>
      <c r="AD24" s="9"/>
      <c r="AE24" s="7"/>
      <c r="AF24" s="8"/>
      <c r="AG24" s="8"/>
      <c r="AH24" s="8"/>
      <c r="AI24" s="8"/>
      <c r="AJ24" s="8"/>
      <c r="AK24" s="10"/>
      <c r="AL24" s="113"/>
      <c r="AM24" s="14"/>
      <c r="AN24" s="113"/>
      <c r="AO24" s="14"/>
      <c r="AP24" s="105"/>
      <c r="AQ24" s="109"/>
    </row>
    <row r="25" spans="3:43" x14ac:dyDescent="0.25">
      <c r="C25" s="7"/>
      <c r="D25" s="8"/>
      <c r="E25" s="8"/>
      <c r="F25" s="8"/>
      <c r="G25" s="9"/>
      <c r="H25" s="7"/>
      <c r="I25" s="8"/>
      <c r="J25" s="8"/>
      <c r="K25" s="9"/>
      <c r="L25" s="7"/>
      <c r="M25" s="8"/>
      <c r="N25" s="8"/>
      <c r="O25" s="8"/>
      <c r="P25" s="8"/>
      <c r="Q25" s="8"/>
      <c r="R25" s="8"/>
      <c r="S25" s="205"/>
      <c r="T25" s="9"/>
      <c r="U25" s="8"/>
      <c r="V25" s="9"/>
      <c r="W25" s="7"/>
      <c r="X25" s="8"/>
      <c r="Y25" s="8"/>
      <c r="Z25" s="8"/>
      <c r="AA25" s="8"/>
      <c r="AB25" s="8"/>
      <c r="AC25" s="205"/>
      <c r="AD25" s="9"/>
      <c r="AE25" s="7"/>
      <c r="AF25" s="8"/>
      <c r="AG25" s="8"/>
      <c r="AH25" s="8"/>
      <c r="AI25" s="8"/>
      <c r="AJ25" s="8"/>
      <c r="AK25" s="10"/>
      <c r="AL25" s="113"/>
      <c r="AM25" s="14"/>
      <c r="AN25" s="113"/>
      <c r="AO25" s="14"/>
      <c r="AP25" s="105"/>
      <c r="AQ25" s="109"/>
    </row>
    <row r="26" spans="3:43" x14ac:dyDescent="0.25">
      <c r="C26" s="7"/>
      <c r="D26" s="8"/>
      <c r="E26" s="8"/>
      <c r="F26" s="8"/>
      <c r="G26" s="9"/>
      <c r="H26" s="7"/>
      <c r="I26" s="8"/>
      <c r="J26" s="8"/>
      <c r="K26" s="9"/>
      <c r="L26" s="7"/>
      <c r="M26" s="8"/>
      <c r="N26" s="8"/>
      <c r="O26" s="8"/>
      <c r="P26" s="8"/>
      <c r="Q26" s="8"/>
      <c r="R26" s="8"/>
      <c r="S26" s="205"/>
      <c r="T26" s="9"/>
      <c r="U26" s="8"/>
      <c r="V26" s="9"/>
      <c r="W26" s="7"/>
      <c r="X26" s="8"/>
      <c r="Y26" s="8"/>
      <c r="Z26" s="8"/>
      <c r="AA26" s="8"/>
      <c r="AB26" s="8"/>
      <c r="AC26" s="205"/>
      <c r="AD26" s="9"/>
      <c r="AE26" s="7"/>
      <c r="AF26" s="8"/>
      <c r="AG26" s="8"/>
      <c r="AH26" s="8"/>
      <c r="AI26" s="8"/>
      <c r="AJ26" s="8"/>
      <c r="AK26" s="10"/>
      <c r="AL26" s="113"/>
      <c r="AM26" s="14"/>
      <c r="AN26" s="113"/>
      <c r="AO26" s="14"/>
      <c r="AP26" s="105"/>
      <c r="AQ26" s="109"/>
    </row>
    <row r="27" spans="3:43" x14ac:dyDescent="0.25">
      <c r="C27" s="7"/>
      <c r="D27" s="8"/>
      <c r="E27" s="8"/>
      <c r="F27" s="8"/>
      <c r="G27" s="9"/>
      <c r="H27" s="7"/>
      <c r="I27" s="8"/>
      <c r="J27" s="8"/>
      <c r="K27" s="9"/>
      <c r="L27" s="7"/>
      <c r="M27" s="8"/>
      <c r="N27" s="8"/>
      <c r="O27" s="8"/>
      <c r="P27" s="8"/>
      <c r="Q27" s="8"/>
      <c r="R27" s="8"/>
      <c r="S27" s="205"/>
      <c r="T27" s="9"/>
      <c r="U27" s="8"/>
      <c r="V27" s="9"/>
      <c r="W27" s="7"/>
      <c r="X27" s="8"/>
      <c r="Y27" s="8"/>
      <c r="Z27" s="8"/>
      <c r="AA27" s="8"/>
      <c r="AB27" s="8"/>
      <c r="AC27" s="205"/>
      <c r="AD27" s="9"/>
      <c r="AE27" s="7"/>
      <c r="AF27" s="8"/>
      <c r="AG27" s="8"/>
      <c r="AH27" s="8"/>
      <c r="AI27" s="8"/>
      <c r="AJ27" s="8"/>
      <c r="AK27" s="10"/>
      <c r="AL27" s="113"/>
      <c r="AM27" s="14"/>
      <c r="AN27" s="113"/>
      <c r="AO27" s="14"/>
      <c r="AP27" s="105"/>
      <c r="AQ27" s="109"/>
    </row>
    <row r="28" spans="3:43" x14ac:dyDescent="0.25">
      <c r="C28" s="7"/>
      <c r="D28" s="8"/>
      <c r="E28" s="8"/>
      <c r="F28" s="8"/>
      <c r="G28" s="9"/>
      <c r="H28" s="7"/>
      <c r="I28" s="8"/>
      <c r="J28" s="8"/>
      <c r="K28" s="9"/>
      <c r="L28" s="7"/>
      <c r="M28" s="8"/>
      <c r="N28" s="8"/>
      <c r="O28" s="8"/>
      <c r="P28" s="8"/>
      <c r="Q28" s="8"/>
      <c r="R28" s="8"/>
      <c r="S28" s="205"/>
      <c r="T28" s="9"/>
      <c r="U28" s="8"/>
      <c r="V28" s="9"/>
      <c r="W28" s="7"/>
      <c r="X28" s="8"/>
      <c r="Y28" s="8"/>
      <c r="Z28" s="8"/>
      <c r="AA28" s="8"/>
      <c r="AB28" s="8"/>
      <c r="AC28" s="205"/>
      <c r="AD28" s="9"/>
      <c r="AE28" s="7"/>
      <c r="AF28" s="8"/>
      <c r="AG28" s="8"/>
      <c r="AH28" s="8"/>
      <c r="AI28" s="8"/>
      <c r="AJ28" s="8"/>
      <c r="AK28" s="10"/>
      <c r="AL28" s="113"/>
      <c r="AM28" s="14"/>
      <c r="AN28" s="113"/>
      <c r="AO28" s="14"/>
      <c r="AP28" s="105"/>
      <c r="AQ28" s="109"/>
    </row>
    <row r="29" spans="3:43" x14ac:dyDescent="0.25">
      <c r="C29" s="7"/>
      <c r="D29" s="8"/>
      <c r="E29" s="8"/>
      <c r="F29" s="8"/>
      <c r="G29" s="9"/>
      <c r="H29" s="7"/>
      <c r="I29" s="8"/>
      <c r="J29" s="8"/>
      <c r="K29" s="9"/>
      <c r="L29" s="7"/>
      <c r="M29" s="8"/>
      <c r="N29" s="8"/>
      <c r="O29" s="8"/>
      <c r="P29" s="8"/>
      <c r="Q29" s="8"/>
      <c r="R29" s="8"/>
      <c r="S29" s="205"/>
      <c r="T29" s="9"/>
      <c r="U29" s="8"/>
      <c r="V29" s="9"/>
      <c r="W29" s="7"/>
      <c r="X29" s="8"/>
      <c r="Y29" s="8"/>
      <c r="Z29" s="8"/>
      <c r="AA29" s="8"/>
      <c r="AB29" s="8"/>
      <c r="AC29" s="205"/>
      <c r="AD29" s="9"/>
      <c r="AE29" s="7"/>
      <c r="AF29" s="8"/>
      <c r="AG29" s="8"/>
      <c r="AH29" s="8"/>
      <c r="AI29" s="8"/>
      <c r="AJ29" s="8"/>
      <c r="AK29" s="10"/>
      <c r="AL29" s="113"/>
      <c r="AM29" s="14"/>
      <c r="AN29" s="113"/>
      <c r="AO29" s="14"/>
      <c r="AP29" s="105"/>
      <c r="AQ29" s="109"/>
    </row>
    <row r="30" spans="3:43" x14ac:dyDescent="0.25">
      <c r="C30" s="7"/>
      <c r="D30" s="8"/>
      <c r="E30" s="8"/>
      <c r="F30" s="8"/>
      <c r="G30" s="9"/>
      <c r="H30" s="7"/>
      <c r="I30" s="8"/>
      <c r="J30" s="8"/>
      <c r="K30" s="9"/>
      <c r="L30" s="7"/>
      <c r="M30" s="8"/>
      <c r="N30" s="8"/>
      <c r="O30" s="8"/>
      <c r="P30" s="8"/>
      <c r="Q30" s="8"/>
      <c r="R30" s="8"/>
      <c r="S30" s="205"/>
      <c r="T30" s="9"/>
      <c r="U30" s="8"/>
      <c r="V30" s="9"/>
      <c r="W30" s="7"/>
      <c r="X30" s="8"/>
      <c r="Y30" s="8"/>
      <c r="Z30" s="8"/>
      <c r="AA30" s="8"/>
      <c r="AB30" s="8"/>
      <c r="AC30" s="205"/>
      <c r="AD30" s="9"/>
      <c r="AE30" s="7"/>
      <c r="AF30" s="8"/>
      <c r="AG30" s="8"/>
      <c r="AH30" s="8"/>
      <c r="AI30" s="8"/>
      <c r="AJ30" s="8"/>
      <c r="AK30" s="10"/>
      <c r="AL30" s="113"/>
      <c r="AM30" s="14"/>
      <c r="AN30" s="113"/>
      <c r="AO30" s="14"/>
      <c r="AP30" s="105"/>
      <c r="AQ30" s="109"/>
    </row>
    <row r="31" spans="3:43" x14ac:dyDescent="0.25">
      <c r="C31" s="7"/>
      <c r="D31" s="8"/>
      <c r="E31" s="8"/>
      <c r="F31" s="8"/>
      <c r="G31" s="9"/>
      <c r="H31" s="7"/>
      <c r="I31" s="8"/>
      <c r="J31" s="8"/>
      <c r="K31" s="9"/>
      <c r="L31" s="7"/>
      <c r="M31" s="8"/>
      <c r="N31" s="8"/>
      <c r="O31" s="8"/>
      <c r="P31" s="8"/>
      <c r="Q31" s="8"/>
      <c r="R31" s="8"/>
      <c r="S31" s="205"/>
      <c r="T31" s="9"/>
      <c r="U31" s="8"/>
      <c r="V31" s="9"/>
      <c r="W31" s="7"/>
      <c r="X31" s="8"/>
      <c r="Y31" s="8"/>
      <c r="Z31" s="8"/>
      <c r="AA31" s="8"/>
      <c r="AB31" s="8"/>
      <c r="AC31" s="205"/>
      <c r="AD31" s="9"/>
      <c r="AE31" s="7"/>
      <c r="AF31" s="8"/>
      <c r="AG31" s="8"/>
      <c r="AH31" s="8"/>
      <c r="AI31" s="8"/>
      <c r="AJ31" s="8"/>
      <c r="AK31" s="10"/>
      <c r="AL31" s="113"/>
      <c r="AM31" s="14"/>
      <c r="AN31" s="113"/>
      <c r="AO31" s="14"/>
      <c r="AP31" s="105"/>
      <c r="AQ31" s="109"/>
    </row>
    <row r="32" spans="3:43" x14ac:dyDescent="0.25">
      <c r="C32" s="7"/>
      <c r="D32" s="8"/>
      <c r="E32" s="8"/>
      <c r="F32" s="8"/>
      <c r="G32" s="9"/>
      <c r="H32" s="7"/>
      <c r="I32" s="8"/>
      <c r="J32" s="8"/>
      <c r="K32" s="9"/>
      <c r="L32" s="7"/>
      <c r="M32" s="8"/>
      <c r="N32" s="8"/>
      <c r="O32" s="8"/>
      <c r="P32" s="8"/>
      <c r="Q32" s="8"/>
      <c r="R32" s="8"/>
      <c r="S32" s="205"/>
      <c r="T32" s="9"/>
      <c r="U32" s="8"/>
      <c r="V32" s="9"/>
      <c r="W32" s="7"/>
      <c r="X32" s="8"/>
      <c r="Y32" s="8"/>
      <c r="Z32" s="8"/>
      <c r="AA32" s="8"/>
      <c r="AB32" s="8"/>
      <c r="AC32" s="205"/>
      <c r="AD32" s="9"/>
      <c r="AE32" s="7"/>
      <c r="AF32" s="8"/>
      <c r="AG32" s="8"/>
      <c r="AH32" s="8"/>
      <c r="AI32" s="8"/>
      <c r="AJ32" s="8"/>
      <c r="AK32" s="10"/>
      <c r="AL32" s="113"/>
      <c r="AM32" s="14"/>
      <c r="AN32" s="113"/>
      <c r="AO32" s="14"/>
      <c r="AP32" s="105"/>
      <c r="AQ32" s="109"/>
    </row>
    <row r="33" spans="3:43" x14ac:dyDescent="0.25">
      <c r="C33" s="7"/>
      <c r="D33" s="8"/>
      <c r="E33" s="8"/>
      <c r="F33" s="8"/>
      <c r="G33" s="9"/>
      <c r="H33" s="7"/>
      <c r="I33" s="8"/>
      <c r="J33" s="8"/>
      <c r="K33" s="9"/>
      <c r="L33" s="7"/>
      <c r="M33" s="8"/>
      <c r="N33" s="8"/>
      <c r="O33" s="8"/>
      <c r="P33" s="8"/>
      <c r="Q33" s="8"/>
      <c r="R33" s="8"/>
      <c r="S33" s="205"/>
      <c r="T33" s="9"/>
      <c r="U33" s="8"/>
      <c r="V33" s="9"/>
      <c r="W33" s="7"/>
      <c r="X33" s="8"/>
      <c r="Y33" s="8"/>
      <c r="Z33" s="8"/>
      <c r="AA33" s="8"/>
      <c r="AB33" s="8"/>
      <c r="AC33" s="205"/>
      <c r="AD33" s="9"/>
      <c r="AE33" s="7"/>
      <c r="AF33" s="8"/>
      <c r="AG33" s="8"/>
      <c r="AH33" s="8"/>
      <c r="AI33" s="8"/>
      <c r="AJ33" s="8"/>
      <c r="AK33" s="10"/>
      <c r="AL33" s="113"/>
      <c r="AM33" s="14"/>
      <c r="AN33" s="113"/>
      <c r="AO33" s="14"/>
      <c r="AP33" s="105"/>
      <c r="AQ33" s="109"/>
    </row>
    <row r="34" spans="3:43" x14ac:dyDescent="0.25">
      <c r="C34" s="7"/>
      <c r="D34" s="8"/>
      <c r="E34" s="8"/>
      <c r="F34" s="8"/>
      <c r="G34" s="9"/>
      <c r="H34" s="7"/>
      <c r="I34" s="8"/>
      <c r="J34" s="8"/>
      <c r="K34" s="9"/>
      <c r="L34" s="7"/>
      <c r="M34" s="8"/>
      <c r="N34" s="8"/>
      <c r="O34" s="8"/>
      <c r="P34" s="8"/>
      <c r="Q34" s="8"/>
      <c r="R34" s="8"/>
      <c r="S34" s="205"/>
      <c r="T34" s="9"/>
      <c r="U34" s="8"/>
      <c r="V34" s="9"/>
      <c r="W34" s="7"/>
      <c r="X34" s="8"/>
      <c r="Y34" s="8"/>
      <c r="Z34" s="8"/>
      <c r="AA34" s="8"/>
      <c r="AB34" s="8"/>
      <c r="AC34" s="205"/>
      <c r="AD34" s="9"/>
      <c r="AE34" s="7"/>
      <c r="AF34" s="8"/>
      <c r="AG34" s="8"/>
      <c r="AH34" s="8"/>
      <c r="AI34" s="8"/>
      <c r="AJ34" s="8"/>
      <c r="AK34" s="10"/>
      <c r="AL34" s="113"/>
      <c r="AM34" s="14"/>
      <c r="AN34" s="113"/>
      <c r="AO34" s="14"/>
      <c r="AP34" s="105"/>
      <c r="AQ34" s="109"/>
    </row>
    <row r="35" spans="3:43" x14ac:dyDescent="0.25">
      <c r="C35" s="7"/>
      <c r="D35" s="8"/>
      <c r="E35" s="8"/>
      <c r="F35" s="8"/>
      <c r="G35" s="9"/>
      <c r="H35" s="7"/>
      <c r="I35" s="8"/>
      <c r="J35" s="8"/>
      <c r="K35" s="9"/>
      <c r="L35" s="7"/>
      <c r="M35" s="8"/>
      <c r="N35" s="8"/>
      <c r="O35" s="8"/>
      <c r="P35" s="8"/>
      <c r="Q35" s="8"/>
      <c r="R35" s="8"/>
      <c r="S35" s="205"/>
      <c r="T35" s="9"/>
      <c r="U35" s="8"/>
      <c r="V35" s="9"/>
      <c r="W35" s="7"/>
      <c r="X35" s="8"/>
      <c r="Y35" s="8"/>
      <c r="Z35" s="8"/>
      <c r="AA35" s="8"/>
      <c r="AB35" s="8"/>
      <c r="AC35" s="205"/>
      <c r="AD35" s="9"/>
      <c r="AE35" s="7"/>
      <c r="AF35" s="8"/>
      <c r="AG35" s="8"/>
      <c r="AH35" s="8"/>
      <c r="AI35" s="8"/>
      <c r="AJ35" s="8"/>
      <c r="AK35" s="10"/>
      <c r="AL35" s="113"/>
      <c r="AM35" s="14"/>
      <c r="AN35" s="113"/>
      <c r="AO35" s="14"/>
      <c r="AP35" s="105"/>
      <c r="AQ35" s="109"/>
    </row>
    <row r="36" spans="3:43" x14ac:dyDescent="0.25">
      <c r="C36" s="7"/>
      <c r="D36" s="8"/>
      <c r="E36" s="8"/>
      <c r="F36" s="8"/>
      <c r="G36" s="9"/>
      <c r="H36" s="7"/>
      <c r="I36" s="8"/>
      <c r="J36" s="8"/>
      <c r="K36" s="9"/>
      <c r="L36" s="7"/>
      <c r="M36" s="8"/>
      <c r="N36" s="8"/>
      <c r="O36" s="8"/>
      <c r="P36" s="8"/>
      <c r="Q36" s="8"/>
      <c r="R36" s="8"/>
      <c r="S36" s="205"/>
      <c r="T36" s="9"/>
      <c r="U36" s="8"/>
      <c r="V36" s="9"/>
      <c r="W36" s="7"/>
      <c r="X36" s="8"/>
      <c r="Y36" s="8"/>
      <c r="Z36" s="8"/>
      <c r="AA36" s="8"/>
      <c r="AB36" s="8"/>
      <c r="AC36" s="205"/>
      <c r="AD36" s="9"/>
      <c r="AE36" s="7"/>
      <c r="AF36" s="8"/>
      <c r="AG36" s="8"/>
      <c r="AH36" s="8"/>
      <c r="AI36" s="8"/>
      <c r="AJ36" s="8"/>
      <c r="AK36" s="10"/>
      <c r="AL36" s="113"/>
      <c r="AM36" s="14"/>
      <c r="AN36" s="113"/>
      <c r="AO36" s="14"/>
      <c r="AP36" s="105"/>
      <c r="AQ36" s="109"/>
    </row>
    <row r="37" spans="3:43" x14ac:dyDescent="0.25">
      <c r="C37" s="7"/>
      <c r="D37" s="8"/>
      <c r="E37" s="8"/>
      <c r="F37" s="8"/>
      <c r="G37" s="9"/>
      <c r="H37" s="7"/>
      <c r="I37" s="8"/>
      <c r="J37" s="8"/>
      <c r="K37" s="9"/>
      <c r="L37" s="7"/>
      <c r="M37" s="8"/>
      <c r="N37" s="8"/>
      <c r="O37" s="8"/>
      <c r="P37" s="8"/>
      <c r="Q37" s="8"/>
      <c r="R37" s="8"/>
      <c r="S37" s="205"/>
      <c r="T37" s="9"/>
      <c r="U37" s="8"/>
      <c r="V37" s="9"/>
      <c r="W37" s="7"/>
      <c r="X37" s="8"/>
      <c r="Y37" s="8"/>
      <c r="Z37" s="8"/>
      <c r="AA37" s="8"/>
      <c r="AB37" s="8"/>
      <c r="AC37" s="205"/>
      <c r="AD37" s="9"/>
      <c r="AE37" s="7"/>
      <c r="AF37" s="8"/>
      <c r="AG37" s="8"/>
      <c r="AH37" s="8"/>
      <c r="AI37" s="8"/>
      <c r="AJ37" s="8"/>
      <c r="AK37" s="10"/>
      <c r="AL37" s="113"/>
      <c r="AM37" s="14"/>
      <c r="AN37" s="113"/>
      <c r="AO37" s="14"/>
      <c r="AP37" s="105"/>
      <c r="AQ37" s="109"/>
    </row>
    <row r="38" spans="3:43" x14ac:dyDescent="0.25">
      <c r="C38" s="7"/>
      <c r="D38" s="8"/>
      <c r="E38" s="8"/>
      <c r="F38" s="8"/>
      <c r="G38" s="9"/>
      <c r="H38" s="7"/>
      <c r="I38" s="8"/>
      <c r="J38" s="8"/>
      <c r="K38" s="9"/>
      <c r="L38" s="7"/>
      <c r="M38" s="8"/>
      <c r="N38" s="8"/>
      <c r="O38" s="8"/>
      <c r="P38" s="8"/>
      <c r="Q38" s="8"/>
      <c r="R38" s="8"/>
      <c r="S38" s="205"/>
      <c r="T38" s="9"/>
      <c r="U38" s="8"/>
      <c r="V38" s="9"/>
      <c r="W38" s="7"/>
      <c r="X38" s="8"/>
      <c r="Y38" s="8"/>
      <c r="Z38" s="8"/>
      <c r="AA38" s="8"/>
      <c r="AB38" s="8"/>
      <c r="AC38" s="205"/>
      <c r="AD38" s="9"/>
      <c r="AE38" s="7"/>
      <c r="AF38" s="8"/>
      <c r="AG38" s="8"/>
      <c r="AH38" s="8"/>
      <c r="AI38" s="8"/>
      <c r="AJ38" s="8"/>
      <c r="AK38" s="10"/>
      <c r="AL38" s="113"/>
      <c r="AM38" s="14"/>
      <c r="AN38" s="113"/>
      <c r="AO38" s="14"/>
      <c r="AP38" s="105"/>
      <c r="AQ38" s="109"/>
    </row>
    <row r="39" spans="3:43" x14ac:dyDescent="0.25">
      <c r="C39" s="7"/>
      <c r="D39" s="8"/>
      <c r="E39" s="8"/>
      <c r="F39" s="8"/>
      <c r="G39" s="9"/>
      <c r="H39" s="7"/>
      <c r="I39" s="8"/>
      <c r="J39" s="8"/>
      <c r="K39" s="9"/>
      <c r="L39" s="7"/>
      <c r="M39" s="8"/>
      <c r="N39" s="8"/>
      <c r="O39" s="8"/>
      <c r="P39" s="8"/>
      <c r="Q39" s="8"/>
      <c r="R39" s="8"/>
      <c r="S39" s="205"/>
      <c r="T39" s="9"/>
      <c r="U39" s="8"/>
      <c r="V39" s="9"/>
      <c r="W39" s="7"/>
      <c r="X39" s="8"/>
      <c r="Y39" s="8"/>
      <c r="Z39" s="8"/>
      <c r="AA39" s="8"/>
      <c r="AB39" s="8"/>
      <c r="AC39" s="205"/>
      <c r="AD39" s="9"/>
      <c r="AE39" s="7"/>
      <c r="AF39" s="8"/>
      <c r="AG39" s="8"/>
      <c r="AH39" s="8"/>
      <c r="AI39" s="8"/>
      <c r="AJ39" s="8"/>
      <c r="AK39" s="10"/>
      <c r="AL39" s="113"/>
      <c r="AM39" s="14"/>
      <c r="AN39" s="113"/>
      <c r="AO39" s="14"/>
      <c r="AP39" s="105"/>
      <c r="AQ39" s="109"/>
    </row>
    <row r="40" spans="3:43" x14ac:dyDescent="0.25">
      <c r="C40" s="7"/>
      <c r="D40" s="8"/>
      <c r="E40" s="8"/>
      <c r="F40" s="8"/>
      <c r="G40" s="9"/>
      <c r="H40" s="7"/>
      <c r="I40" s="8"/>
      <c r="J40" s="8"/>
      <c r="K40" s="9"/>
      <c r="L40" s="7"/>
      <c r="M40" s="8"/>
      <c r="N40" s="8"/>
      <c r="O40" s="8"/>
      <c r="P40" s="8"/>
      <c r="Q40" s="8"/>
      <c r="R40" s="8"/>
      <c r="S40" s="205"/>
      <c r="T40" s="9"/>
      <c r="U40" s="8"/>
      <c r="V40" s="9"/>
      <c r="W40" s="7"/>
      <c r="X40" s="8"/>
      <c r="Y40" s="8"/>
      <c r="Z40" s="8"/>
      <c r="AA40" s="8"/>
      <c r="AB40" s="8"/>
      <c r="AC40" s="205"/>
      <c r="AD40" s="9"/>
      <c r="AE40" s="7"/>
      <c r="AF40" s="8"/>
      <c r="AG40" s="8"/>
      <c r="AH40" s="8"/>
      <c r="AI40" s="8"/>
      <c r="AJ40" s="8"/>
      <c r="AK40" s="10"/>
      <c r="AL40" s="113"/>
      <c r="AM40" s="14"/>
      <c r="AN40" s="113"/>
      <c r="AO40" s="14"/>
      <c r="AP40" s="105"/>
      <c r="AQ40" s="109"/>
    </row>
    <row r="41" spans="3:43" x14ac:dyDescent="0.25">
      <c r="C41" s="7"/>
      <c r="D41" s="8"/>
      <c r="E41" s="8"/>
      <c r="F41" s="8"/>
      <c r="G41" s="9"/>
      <c r="H41" s="7"/>
      <c r="I41" s="8"/>
      <c r="J41" s="8"/>
      <c r="K41" s="9"/>
      <c r="L41" s="7"/>
      <c r="M41" s="8"/>
      <c r="N41" s="8"/>
      <c r="O41" s="8"/>
      <c r="P41" s="8"/>
      <c r="Q41" s="8"/>
      <c r="R41" s="8"/>
      <c r="S41" s="205"/>
      <c r="T41" s="9"/>
      <c r="U41" s="8"/>
      <c r="V41" s="9"/>
      <c r="W41" s="7"/>
      <c r="X41" s="8"/>
      <c r="Y41" s="8"/>
      <c r="Z41" s="8"/>
      <c r="AA41" s="8"/>
      <c r="AB41" s="8"/>
      <c r="AC41" s="205"/>
      <c r="AD41" s="9"/>
      <c r="AE41" s="7"/>
      <c r="AF41" s="8"/>
      <c r="AG41" s="8"/>
      <c r="AH41" s="8"/>
      <c r="AI41" s="8"/>
      <c r="AJ41" s="8"/>
      <c r="AK41" s="10"/>
      <c r="AL41" s="113"/>
      <c r="AM41" s="14"/>
      <c r="AN41" s="113"/>
      <c r="AO41" s="14"/>
      <c r="AP41" s="105"/>
      <c r="AQ41" s="109"/>
    </row>
    <row r="42" spans="3:43" x14ac:dyDescent="0.25">
      <c r="C42" s="7"/>
      <c r="D42" s="8"/>
      <c r="E42" s="8"/>
      <c r="F42" s="8"/>
      <c r="G42" s="9"/>
      <c r="H42" s="7"/>
      <c r="I42" s="8"/>
      <c r="J42" s="8"/>
      <c r="K42" s="9"/>
      <c r="L42" s="7"/>
      <c r="M42" s="8"/>
      <c r="N42" s="8"/>
      <c r="O42" s="8"/>
      <c r="P42" s="8"/>
      <c r="Q42" s="8"/>
      <c r="R42" s="8"/>
      <c r="S42" s="205"/>
      <c r="T42" s="9"/>
      <c r="U42" s="8"/>
      <c r="V42" s="9"/>
      <c r="W42" s="7"/>
      <c r="X42" s="8"/>
      <c r="Y42" s="8"/>
      <c r="Z42" s="8"/>
      <c r="AA42" s="8"/>
      <c r="AB42" s="8"/>
      <c r="AC42" s="205"/>
      <c r="AD42" s="9"/>
      <c r="AE42" s="7"/>
      <c r="AF42" s="8"/>
      <c r="AG42" s="8"/>
      <c r="AH42" s="8"/>
      <c r="AI42" s="8"/>
      <c r="AJ42" s="8"/>
      <c r="AK42" s="10"/>
      <c r="AL42" s="113"/>
      <c r="AM42" s="14"/>
      <c r="AN42" s="113"/>
      <c r="AO42" s="14"/>
      <c r="AP42" s="105"/>
      <c r="AQ42" s="109"/>
    </row>
    <row r="43" spans="3:43" x14ac:dyDescent="0.25">
      <c r="C43" s="7"/>
      <c r="D43" s="8"/>
      <c r="E43" s="8"/>
      <c r="F43" s="8"/>
      <c r="G43" s="9"/>
      <c r="H43" s="7"/>
      <c r="I43" s="8"/>
      <c r="J43" s="8"/>
      <c r="K43" s="9"/>
      <c r="L43" s="7"/>
      <c r="M43" s="8"/>
      <c r="N43" s="8"/>
      <c r="O43" s="8"/>
      <c r="P43" s="8"/>
      <c r="Q43" s="8"/>
      <c r="R43" s="8"/>
      <c r="S43" s="205"/>
      <c r="T43" s="9"/>
      <c r="U43" s="8"/>
      <c r="V43" s="9"/>
      <c r="W43" s="7"/>
      <c r="X43" s="8"/>
      <c r="Y43" s="8"/>
      <c r="Z43" s="8"/>
      <c r="AA43" s="8"/>
      <c r="AB43" s="8"/>
      <c r="AC43" s="205"/>
      <c r="AD43" s="9"/>
      <c r="AE43" s="7"/>
      <c r="AF43" s="8"/>
      <c r="AG43" s="8"/>
      <c r="AH43" s="8"/>
      <c r="AI43" s="8"/>
      <c r="AJ43" s="8"/>
      <c r="AK43" s="10"/>
      <c r="AL43" s="113"/>
      <c r="AM43" s="14"/>
      <c r="AN43" s="113"/>
      <c r="AO43" s="14"/>
      <c r="AP43" s="105"/>
      <c r="AQ43" s="109"/>
    </row>
    <row r="44" spans="3:43" x14ac:dyDescent="0.25">
      <c r="C44" s="7"/>
      <c r="D44" s="8"/>
      <c r="E44" s="8"/>
      <c r="F44" s="8"/>
      <c r="G44" s="9"/>
      <c r="H44" s="7"/>
      <c r="I44" s="8"/>
      <c r="J44" s="8"/>
      <c r="K44" s="9"/>
      <c r="L44" s="7"/>
      <c r="M44" s="8"/>
      <c r="N44" s="8"/>
      <c r="O44" s="8"/>
      <c r="P44" s="8"/>
      <c r="Q44" s="8"/>
      <c r="R44" s="8"/>
      <c r="S44" s="205"/>
      <c r="T44" s="9"/>
      <c r="U44" s="8"/>
      <c r="V44" s="9"/>
      <c r="W44" s="7"/>
      <c r="X44" s="8"/>
      <c r="Y44" s="8"/>
      <c r="Z44" s="8"/>
      <c r="AA44" s="8"/>
      <c r="AB44" s="8"/>
      <c r="AC44" s="205"/>
      <c r="AD44" s="9"/>
      <c r="AE44" s="7"/>
      <c r="AF44" s="8"/>
      <c r="AG44" s="8"/>
      <c r="AH44" s="8"/>
      <c r="AI44" s="8"/>
      <c r="AJ44" s="8"/>
      <c r="AK44" s="10"/>
      <c r="AL44" s="113"/>
      <c r="AM44" s="14"/>
      <c r="AN44" s="113"/>
      <c r="AO44" s="14"/>
      <c r="AP44" s="105"/>
      <c r="AQ44" s="109"/>
    </row>
    <row r="45" spans="3:43" x14ac:dyDescent="0.25">
      <c r="C45" s="7"/>
      <c r="D45" s="8"/>
      <c r="E45" s="8"/>
      <c r="F45" s="8"/>
      <c r="G45" s="9"/>
      <c r="H45" s="7"/>
      <c r="I45" s="8"/>
      <c r="J45" s="8"/>
      <c r="K45" s="9"/>
      <c r="L45" s="7"/>
      <c r="M45" s="8"/>
      <c r="N45" s="8"/>
      <c r="O45" s="8"/>
      <c r="P45" s="8"/>
      <c r="Q45" s="8"/>
      <c r="R45" s="8"/>
      <c r="S45" s="205"/>
      <c r="T45" s="9"/>
      <c r="U45" s="8"/>
      <c r="V45" s="9"/>
      <c r="W45" s="7"/>
      <c r="X45" s="8"/>
      <c r="Y45" s="8"/>
      <c r="Z45" s="8"/>
      <c r="AA45" s="8"/>
      <c r="AB45" s="8"/>
      <c r="AC45" s="205"/>
      <c r="AD45" s="9"/>
      <c r="AE45" s="7"/>
      <c r="AF45" s="8"/>
      <c r="AG45" s="8"/>
      <c r="AH45" s="8"/>
      <c r="AI45" s="8"/>
      <c r="AJ45" s="8"/>
      <c r="AK45" s="10"/>
      <c r="AL45" s="113"/>
      <c r="AM45" s="14"/>
      <c r="AN45" s="113"/>
      <c r="AO45" s="14"/>
      <c r="AP45" s="105"/>
      <c r="AQ45" s="109"/>
    </row>
    <row r="46" spans="3:43" x14ac:dyDescent="0.25">
      <c r="C46" s="7"/>
      <c r="D46" s="8"/>
      <c r="E46" s="8"/>
      <c r="F46" s="8"/>
      <c r="G46" s="9"/>
      <c r="H46" s="7"/>
      <c r="I46" s="8"/>
      <c r="J46" s="8"/>
      <c r="K46" s="9"/>
      <c r="L46" s="7"/>
      <c r="M46" s="8"/>
      <c r="N46" s="8"/>
      <c r="O46" s="8"/>
      <c r="P46" s="8"/>
      <c r="Q46" s="8"/>
      <c r="R46" s="8"/>
      <c r="S46" s="205"/>
      <c r="T46" s="9"/>
      <c r="U46" s="8"/>
      <c r="V46" s="9"/>
      <c r="W46" s="7"/>
      <c r="X46" s="8"/>
      <c r="Y46" s="8"/>
      <c r="Z46" s="8"/>
      <c r="AA46" s="8"/>
      <c r="AB46" s="8"/>
      <c r="AC46" s="205"/>
      <c r="AD46" s="9"/>
      <c r="AE46" s="7"/>
      <c r="AF46" s="8"/>
      <c r="AG46" s="8"/>
      <c r="AH46" s="8"/>
      <c r="AI46" s="8"/>
      <c r="AJ46" s="8"/>
      <c r="AK46" s="10"/>
      <c r="AL46" s="113"/>
      <c r="AM46" s="14"/>
      <c r="AN46" s="113"/>
      <c r="AO46" s="14"/>
      <c r="AP46" s="105"/>
      <c r="AQ46" s="109"/>
    </row>
    <row r="47" spans="3:43" x14ac:dyDescent="0.25">
      <c r="C47" s="7"/>
      <c r="D47" s="8"/>
      <c r="E47" s="8"/>
      <c r="F47" s="8"/>
      <c r="G47" s="9"/>
      <c r="H47" s="7"/>
      <c r="I47" s="8"/>
      <c r="J47" s="8"/>
      <c r="K47" s="9"/>
      <c r="L47" s="7"/>
      <c r="M47" s="8"/>
      <c r="N47" s="8"/>
      <c r="O47" s="8"/>
      <c r="P47" s="8"/>
      <c r="Q47" s="8"/>
      <c r="R47" s="8"/>
      <c r="S47" s="205"/>
      <c r="T47" s="9"/>
      <c r="U47" s="8"/>
      <c r="V47" s="9"/>
      <c r="W47" s="7"/>
      <c r="X47" s="8"/>
      <c r="Y47" s="8"/>
      <c r="Z47" s="8"/>
      <c r="AA47" s="8"/>
      <c r="AB47" s="8"/>
      <c r="AC47" s="205"/>
      <c r="AD47" s="9"/>
      <c r="AE47" s="7"/>
      <c r="AF47" s="8"/>
      <c r="AG47" s="8"/>
      <c r="AH47" s="8"/>
      <c r="AI47" s="8"/>
      <c r="AJ47" s="8"/>
      <c r="AK47" s="10"/>
      <c r="AL47" s="113"/>
      <c r="AM47" s="14"/>
      <c r="AN47" s="113"/>
      <c r="AO47" s="14"/>
      <c r="AP47" s="105"/>
      <c r="AQ47" s="109"/>
    </row>
    <row r="48" spans="3:43" x14ac:dyDescent="0.25">
      <c r="C48" s="7"/>
      <c r="D48" s="8"/>
      <c r="E48" s="8"/>
      <c r="F48" s="8"/>
      <c r="G48" s="9"/>
      <c r="H48" s="7"/>
      <c r="I48" s="8"/>
      <c r="J48" s="8"/>
      <c r="K48" s="9"/>
      <c r="L48" s="7"/>
      <c r="M48" s="8"/>
      <c r="N48" s="8"/>
      <c r="O48" s="8"/>
      <c r="P48" s="8"/>
      <c r="Q48" s="8"/>
      <c r="R48" s="8"/>
      <c r="S48" s="205"/>
      <c r="T48" s="9"/>
      <c r="U48" s="8"/>
      <c r="V48" s="9"/>
      <c r="W48" s="7"/>
      <c r="X48" s="8"/>
      <c r="Y48" s="8"/>
      <c r="Z48" s="8"/>
      <c r="AA48" s="8"/>
      <c r="AB48" s="8"/>
      <c r="AC48" s="205"/>
      <c r="AD48" s="9"/>
      <c r="AE48" s="7"/>
      <c r="AF48" s="8"/>
      <c r="AG48" s="8"/>
      <c r="AH48" s="8"/>
      <c r="AI48" s="8"/>
      <c r="AJ48" s="8"/>
      <c r="AK48" s="10"/>
      <c r="AL48" s="113"/>
      <c r="AM48" s="14"/>
      <c r="AN48" s="113"/>
      <c r="AO48" s="14"/>
      <c r="AP48" s="105"/>
      <c r="AQ48" s="109"/>
    </row>
    <row r="49" spans="3:43" x14ac:dyDescent="0.25">
      <c r="C49" s="7"/>
      <c r="D49" s="8"/>
      <c r="E49" s="8"/>
      <c r="F49" s="8"/>
      <c r="G49" s="8"/>
      <c r="H49" s="8"/>
      <c r="I49" s="8"/>
      <c r="J49" s="8"/>
      <c r="K49" s="9"/>
      <c r="L49" s="7"/>
      <c r="M49" s="8"/>
      <c r="N49" s="8"/>
      <c r="O49" s="8"/>
      <c r="P49" s="8"/>
      <c r="Q49" s="8"/>
      <c r="R49" s="8"/>
      <c r="S49" s="205"/>
      <c r="T49" s="9"/>
      <c r="U49" s="8"/>
      <c r="V49" s="9"/>
      <c r="W49" s="7"/>
      <c r="X49" s="8"/>
      <c r="Y49" s="8"/>
      <c r="Z49" s="8"/>
      <c r="AA49" s="8"/>
      <c r="AB49" s="8"/>
      <c r="AC49" s="205"/>
      <c r="AD49" s="9"/>
      <c r="AE49" s="7"/>
      <c r="AF49" s="8"/>
      <c r="AG49" s="8"/>
      <c r="AH49" s="8"/>
      <c r="AI49" s="8"/>
      <c r="AJ49" s="8"/>
      <c r="AK49" s="10"/>
      <c r="AL49" s="113"/>
      <c r="AM49" s="14"/>
      <c r="AN49" s="113"/>
      <c r="AO49" s="14"/>
      <c r="AP49" s="105"/>
      <c r="AQ49" s="109"/>
    </row>
    <row r="50" spans="3:43" x14ac:dyDescent="0.25">
      <c r="C50" s="7"/>
      <c r="D50" s="8"/>
      <c r="E50" s="8"/>
      <c r="F50" s="8"/>
      <c r="G50" s="8"/>
      <c r="H50" s="8"/>
      <c r="I50" s="8"/>
      <c r="J50" s="8"/>
      <c r="K50" s="9"/>
      <c r="L50" s="7"/>
      <c r="M50" s="8"/>
      <c r="N50" s="8"/>
      <c r="O50" s="8"/>
      <c r="P50" s="8"/>
      <c r="Q50" s="8"/>
      <c r="R50" s="8"/>
      <c r="S50" s="205"/>
      <c r="T50" s="9"/>
      <c r="U50" s="8"/>
      <c r="V50" s="9"/>
      <c r="W50" s="7"/>
      <c r="X50" s="8"/>
      <c r="Y50" s="8"/>
      <c r="Z50" s="8"/>
      <c r="AA50" s="8"/>
      <c r="AB50" s="8"/>
      <c r="AC50" s="205"/>
      <c r="AD50" s="9"/>
      <c r="AE50" s="7"/>
      <c r="AF50" s="8"/>
      <c r="AG50" s="8"/>
      <c r="AH50" s="8"/>
      <c r="AI50" s="8"/>
      <c r="AJ50" s="8"/>
      <c r="AK50" s="10"/>
      <c r="AL50" s="113"/>
      <c r="AM50" s="14"/>
      <c r="AN50" s="113"/>
      <c r="AO50" s="14"/>
      <c r="AP50" s="105"/>
      <c r="AQ50" s="109"/>
    </row>
    <row r="51" spans="3:43" x14ac:dyDescent="0.25">
      <c r="C51" s="7"/>
      <c r="D51" s="8"/>
      <c r="E51" s="8"/>
      <c r="F51" s="8"/>
      <c r="G51" s="8"/>
      <c r="H51" s="8"/>
      <c r="I51" s="8"/>
      <c r="J51" s="8"/>
      <c r="K51" s="9"/>
      <c r="L51" s="7"/>
      <c r="M51" s="8"/>
      <c r="N51" s="8"/>
      <c r="O51" s="8"/>
      <c r="P51" s="8"/>
      <c r="Q51" s="8"/>
      <c r="R51" s="8"/>
      <c r="S51" s="205"/>
      <c r="T51" s="9"/>
      <c r="U51" s="8"/>
      <c r="V51" s="9"/>
      <c r="W51" s="7"/>
      <c r="X51" s="8"/>
      <c r="Y51" s="8"/>
      <c r="Z51" s="8"/>
      <c r="AA51" s="8"/>
      <c r="AB51" s="8"/>
      <c r="AC51" s="205"/>
      <c r="AD51" s="9"/>
      <c r="AE51" s="7"/>
      <c r="AF51" s="8"/>
      <c r="AG51" s="8"/>
      <c r="AH51" s="8"/>
      <c r="AI51" s="8"/>
      <c r="AJ51" s="8"/>
      <c r="AK51" s="10"/>
      <c r="AL51" s="113"/>
      <c r="AM51" s="14"/>
      <c r="AN51" s="113"/>
      <c r="AO51" s="14"/>
      <c r="AP51" s="105"/>
      <c r="AQ51" s="109"/>
    </row>
    <row r="52" spans="3:43" x14ac:dyDescent="0.25">
      <c r="C52" s="7"/>
      <c r="D52" s="8"/>
      <c r="E52" s="8"/>
      <c r="F52" s="8"/>
      <c r="G52" s="8"/>
      <c r="H52" s="8"/>
      <c r="I52" s="8"/>
      <c r="J52" s="8"/>
      <c r="K52" s="9"/>
      <c r="L52" s="7"/>
      <c r="M52" s="8"/>
      <c r="N52" s="8"/>
      <c r="O52" s="8"/>
      <c r="P52" s="8"/>
      <c r="Q52" s="8"/>
      <c r="R52" s="8"/>
      <c r="S52" s="205"/>
      <c r="T52" s="9"/>
      <c r="U52" s="8"/>
      <c r="V52" s="9"/>
      <c r="W52" s="7"/>
      <c r="X52" s="8"/>
      <c r="Y52" s="8"/>
      <c r="Z52" s="8"/>
      <c r="AA52" s="8"/>
      <c r="AB52" s="8"/>
      <c r="AC52" s="205"/>
      <c r="AD52" s="9"/>
      <c r="AE52" s="7"/>
      <c r="AF52" s="8"/>
      <c r="AG52" s="8"/>
      <c r="AH52" s="8"/>
      <c r="AI52" s="8"/>
      <c r="AJ52" s="8"/>
      <c r="AK52" s="10"/>
      <c r="AL52" s="113"/>
      <c r="AM52" s="14"/>
      <c r="AN52" s="113"/>
      <c r="AO52" s="14"/>
      <c r="AP52" s="105"/>
      <c r="AQ52" s="109"/>
    </row>
    <row r="53" spans="3:43" x14ac:dyDescent="0.25">
      <c r="C53" s="7"/>
      <c r="D53" s="8"/>
      <c r="E53" s="8"/>
      <c r="F53" s="8"/>
      <c r="G53" s="8"/>
      <c r="H53" s="8"/>
      <c r="I53" s="8"/>
      <c r="J53" s="8"/>
      <c r="K53" s="9"/>
      <c r="L53" s="7"/>
      <c r="M53" s="8"/>
      <c r="N53" s="8"/>
      <c r="O53" s="8"/>
      <c r="P53" s="8"/>
      <c r="Q53" s="8"/>
      <c r="R53" s="8"/>
      <c r="S53" s="205"/>
      <c r="T53" s="9"/>
      <c r="U53" s="8"/>
      <c r="V53" s="9"/>
      <c r="W53" s="7"/>
      <c r="X53" s="8"/>
      <c r="Y53" s="8"/>
      <c r="Z53" s="8"/>
      <c r="AA53" s="8"/>
      <c r="AB53" s="8"/>
      <c r="AC53" s="205"/>
      <c r="AD53" s="9"/>
      <c r="AE53" s="7"/>
      <c r="AF53" s="8"/>
      <c r="AG53" s="8"/>
      <c r="AH53" s="8"/>
      <c r="AI53" s="8"/>
      <c r="AJ53" s="8"/>
      <c r="AK53" s="10"/>
      <c r="AL53" s="113"/>
      <c r="AM53" s="14"/>
      <c r="AN53" s="113"/>
      <c r="AO53" s="14"/>
      <c r="AP53" s="105"/>
      <c r="AQ53" s="109"/>
    </row>
    <row r="54" spans="3:43" x14ac:dyDescent="0.25">
      <c r="C54" s="7"/>
      <c r="D54" s="8"/>
      <c r="E54" s="8"/>
      <c r="F54" s="8"/>
      <c r="G54" s="8"/>
      <c r="H54" s="8"/>
      <c r="I54" s="8"/>
      <c r="J54" s="8"/>
      <c r="K54" s="9"/>
      <c r="L54" s="7"/>
      <c r="M54" s="8"/>
      <c r="N54" s="8"/>
      <c r="O54" s="8"/>
      <c r="P54" s="8"/>
      <c r="Q54" s="8"/>
      <c r="R54" s="8"/>
      <c r="S54" s="205"/>
      <c r="T54" s="9"/>
      <c r="U54" s="8"/>
      <c r="V54" s="9"/>
      <c r="W54" s="7"/>
      <c r="X54" s="8"/>
      <c r="Y54" s="8"/>
      <c r="Z54" s="8"/>
      <c r="AA54" s="8"/>
      <c r="AB54" s="8"/>
      <c r="AC54" s="205"/>
      <c r="AD54" s="9"/>
      <c r="AE54" s="7"/>
      <c r="AF54" s="8"/>
      <c r="AG54" s="8"/>
      <c r="AH54" s="8"/>
      <c r="AI54" s="8"/>
      <c r="AJ54" s="8"/>
      <c r="AK54" s="10"/>
      <c r="AL54" s="113"/>
      <c r="AM54" s="14"/>
      <c r="AN54" s="113"/>
      <c r="AO54" s="14"/>
      <c r="AP54" s="105"/>
      <c r="AQ54" s="109"/>
    </row>
    <row r="55" spans="3:43" x14ac:dyDescent="0.25">
      <c r="C55" s="7"/>
      <c r="D55" s="8"/>
      <c r="E55" s="8"/>
      <c r="F55" s="8"/>
      <c r="G55" s="8"/>
      <c r="H55" s="8"/>
      <c r="I55" s="8"/>
      <c r="J55" s="8"/>
      <c r="K55" s="8"/>
      <c r="L55" s="8"/>
      <c r="M55" s="8"/>
      <c r="N55" s="8"/>
      <c r="O55" s="8"/>
      <c r="P55" s="8"/>
      <c r="Q55" s="8"/>
      <c r="R55" s="8"/>
      <c r="S55" s="205"/>
      <c r="T55" s="9"/>
      <c r="U55" s="8"/>
      <c r="V55" s="8"/>
      <c r="W55" s="8"/>
      <c r="X55" s="8"/>
      <c r="Y55" s="8"/>
      <c r="Z55" s="8"/>
      <c r="AA55" s="8"/>
      <c r="AB55" s="8"/>
      <c r="AC55" s="205"/>
      <c r="AD55" s="9"/>
      <c r="AE55" s="7"/>
      <c r="AF55" s="8"/>
      <c r="AG55" s="8"/>
      <c r="AH55" s="8"/>
      <c r="AI55" s="8"/>
      <c r="AJ55" s="8"/>
      <c r="AK55" s="10"/>
      <c r="AL55" s="113"/>
      <c r="AM55" s="14"/>
      <c r="AN55" s="113"/>
      <c r="AO55" s="14"/>
      <c r="AP55" s="105"/>
      <c r="AQ55" s="109"/>
    </row>
    <row r="56" spans="3:43" x14ac:dyDescent="0.25">
      <c r="C56" s="7"/>
      <c r="D56" s="8"/>
      <c r="E56" s="8"/>
      <c r="F56" s="8"/>
      <c r="G56" s="8"/>
      <c r="H56" s="8"/>
      <c r="I56" s="8"/>
      <c r="J56" s="8"/>
      <c r="K56" s="8"/>
      <c r="L56" s="8"/>
      <c r="M56" s="8"/>
      <c r="N56" s="8"/>
      <c r="O56" s="8"/>
      <c r="P56" s="8"/>
      <c r="Q56" s="8"/>
      <c r="R56" s="8"/>
      <c r="S56" s="205"/>
      <c r="T56" s="9"/>
      <c r="U56" s="8"/>
      <c r="V56" s="8"/>
      <c r="W56" s="8"/>
      <c r="X56" s="8"/>
      <c r="Y56" s="8"/>
      <c r="Z56" s="8"/>
      <c r="AA56" s="8"/>
      <c r="AB56" s="8"/>
      <c r="AC56" s="205"/>
      <c r="AD56" s="9"/>
      <c r="AE56" s="7"/>
      <c r="AF56" s="8"/>
      <c r="AG56" s="8"/>
      <c r="AH56" s="8"/>
      <c r="AI56" s="8"/>
      <c r="AJ56" s="8"/>
      <c r="AK56" s="10"/>
      <c r="AL56" s="113"/>
      <c r="AM56" s="14"/>
      <c r="AN56" s="113"/>
      <c r="AO56" s="14"/>
      <c r="AP56" s="105"/>
      <c r="AQ56" s="109"/>
    </row>
    <row r="57" spans="3:43" x14ac:dyDescent="0.25">
      <c r="C57" s="7"/>
      <c r="D57" s="8"/>
      <c r="E57" s="8"/>
      <c r="F57" s="8"/>
      <c r="G57" s="8"/>
      <c r="H57" s="8"/>
      <c r="I57" s="8"/>
      <c r="J57" s="8"/>
      <c r="K57" s="8"/>
      <c r="L57" s="8"/>
      <c r="M57" s="8"/>
      <c r="N57" s="8"/>
      <c r="O57" s="8"/>
      <c r="P57" s="8"/>
      <c r="Q57" s="8"/>
      <c r="R57" s="8"/>
      <c r="S57" s="205"/>
      <c r="T57" s="9"/>
      <c r="U57" s="8"/>
      <c r="V57" s="8"/>
      <c r="W57" s="8"/>
      <c r="X57" s="8"/>
      <c r="Y57" s="8"/>
      <c r="Z57" s="8"/>
      <c r="AA57" s="8"/>
      <c r="AB57" s="8"/>
      <c r="AC57" s="205"/>
      <c r="AD57" s="9"/>
      <c r="AE57" s="7"/>
      <c r="AF57" s="8"/>
      <c r="AG57" s="8"/>
      <c r="AH57" s="8"/>
      <c r="AI57" s="8"/>
      <c r="AJ57" s="8"/>
      <c r="AK57" s="10"/>
      <c r="AL57" s="113"/>
      <c r="AM57" s="14"/>
      <c r="AN57" s="113"/>
      <c r="AO57" s="14"/>
      <c r="AP57" s="105"/>
      <c r="AQ57" s="109"/>
    </row>
    <row r="58" spans="3:43" x14ac:dyDescent="0.25">
      <c r="C58" s="7"/>
      <c r="D58" s="8"/>
      <c r="E58" s="8"/>
      <c r="F58" s="8"/>
      <c r="G58" s="8"/>
      <c r="H58" s="8"/>
      <c r="I58" s="8"/>
      <c r="J58" s="8"/>
      <c r="K58" s="8"/>
      <c r="L58" s="8"/>
      <c r="M58" s="8"/>
      <c r="N58" s="8"/>
      <c r="O58" s="8"/>
      <c r="P58" s="8"/>
      <c r="Q58" s="8"/>
      <c r="R58" s="8"/>
      <c r="S58" s="205"/>
      <c r="T58" s="9"/>
      <c r="U58" s="8"/>
      <c r="V58" s="8"/>
      <c r="W58" s="8"/>
      <c r="X58" s="8"/>
      <c r="Y58" s="8"/>
      <c r="Z58" s="8"/>
      <c r="AA58" s="8"/>
      <c r="AB58" s="8"/>
      <c r="AC58" s="205"/>
      <c r="AD58" s="9"/>
      <c r="AE58" s="7"/>
      <c r="AF58" s="8"/>
      <c r="AG58" s="8"/>
      <c r="AH58" s="8"/>
      <c r="AI58" s="8"/>
      <c r="AJ58" s="8"/>
      <c r="AK58" s="10"/>
      <c r="AL58" s="113"/>
      <c r="AM58" s="14"/>
      <c r="AN58" s="113"/>
      <c r="AO58" s="14"/>
      <c r="AP58" s="105"/>
      <c r="AQ58" s="109"/>
    </row>
    <row r="59" spans="3:43" x14ac:dyDescent="0.25">
      <c r="C59" s="7"/>
      <c r="D59" s="8"/>
      <c r="E59" s="8"/>
      <c r="F59" s="8"/>
      <c r="G59" s="8"/>
      <c r="H59" s="8"/>
      <c r="I59" s="8"/>
      <c r="J59" s="8"/>
      <c r="K59" s="8"/>
      <c r="L59" s="8"/>
      <c r="M59" s="8"/>
      <c r="N59" s="8"/>
      <c r="O59" s="8"/>
      <c r="P59" s="8"/>
      <c r="Q59" s="8"/>
      <c r="R59" s="8"/>
      <c r="S59" s="205"/>
      <c r="T59" s="9"/>
      <c r="U59" s="8"/>
      <c r="V59" s="8"/>
      <c r="W59" s="8"/>
      <c r="X59" s="8"/>
      <c r="Y59" s="8"/>
      <c r="Z59" s="8"/>
      <c r="AA59" s="8"/>
      <c r="AB59" s="8"/>
      <c r="AC59" s="205"/>
      <c r="AD59" s="9"/>
      <c r="AE59" s="7"/>
      <c r="AF59" s="8"/>
      <c r="AG59" s="8"/>
      <c r="AH59" s="8"/>
      <c r="AI59" s="8"/>
      <c r="AJ59" s="8"/>
      <c r="AK59" s="10"/>
      <c r="AL59" s="113"/>
      <c r="AM59" s="14"/>
      <c r="AN59" s="113"/>
      <c r="AO59" s="14"/>
      <c r="AP59" s="105"/>
      <c r="AQ59" s="109"/>
    </row>
    <row r="60" spans="3:43" x14ac:dyDescent="0.25">
      <c r="C60" s="7"/>
      <c r="D60" s="8"/>
      <c r="E60" s="8"/>
      <c r="F60" s="8"/>
      <c r="G60" s="8"/>
      <c r="H60" s="8"/>
      <c r="I60" s="8"/>
      <c r="J60" s="8"/>
      <c r="K60" s="8"/>
      <c r="L60" s="8"/>
      <c r="M60" s="8"/>
      <c r="N60" s="8"/>
      <c r="O60" s="8"/>
      <c r="P60" s="8"/>
      <c r="Q60" s="8"/>
      <c r="R60" s="8"/>
      <c r="S60" s="205"/>
      <c r="T60" s="9"/>
      <c r="U60" s="8"/>
      <c r="V60" s="8"/>
      <c r="W60" s="8"/>
      <c r="X60" s="8"/>
      <c r="Y60" s="8"/>
      <c r="Z60" s="8"/>
      <c r="AA60" s="8"/>
      <c r="AB60" s="8"/>
      <c r="AC60" s="205"/>
      <c r="AD60" s="9"/>
      <c r="AE60" s="7"/>
      <c r="AF60" s="8"/>
      <c r="AG60" s="8"/>
      <c r="AH60" s="8"/>
      <c r="AI60" s="8"/>
      <c r="AJ60" s="8"/>
      <c r="AK60" s="10"/>
      <c r="AL60" s="113"/>
      <c r="AM60" s="14"/>
      <c r="AN60" s="113"/>
      <c r="AO60" s="14"/>
      <c r="AP60" s="105"/>
      <c r="AQ60" s="109"/>
    </row>
    <row r="61" spans="3:43" x14ac:dyDescent="0.25">
      <c r="C61" s="7"/>
      <c r="D61" s="8"/>
      <c r="E61" s="8"/>
      <c r="F61" s="8"/>
      <c r="G61" s="8"/>
      <c r="H61" s="8"/>
      <c r="I61" s="8"/>
      <c r="J61" s="8"/>
      <c r="K61" s="8"/>
      <c r="L61" s="8"/>
      <c r="M61" s="8"/>
      <c r="N61" s="8"/>
      <c r="O61" s="8"/>
      <c r="P61" s="8"/>
      <c r="Q61" s="8"/>
      <c r="R61" s="8"/>
      <c r="S61" s="205"/>
      <c r="T61" s="9"/>
      <c r="U61" s="8"/>
      <c r="V61" s="8"/>
      <c r="W61" s="8"/>
      <c r="X61" s="8"/>
      <c r="Y61" s="8"/>
      <c r="Z61" s="8"/>
      <c r="AA61" s="8"/>
      <c r="AB61" s="8"/>
      <c r="AC61" s="205"/>
      <c r="AD61" s="9"/>
      <c r="AE61" s="7"/>
      <c r="AF61" s="8"/>
      <c r="AG61" s="8"/>
      <c r="AH61" s="8"/>
      <c r="AI61" s="8"/>
      <c r="AJ61" s="8"/>
      <c r="AK61" s="10"/>
      <c r="AL61" s="113"/>
      <c r="AM61" s="14"/>
      <c r="AN61" s="113"/>
      <c r="AO61" s="14"/>
      <c r="AP61" s="105"/>
      <c r="AQ61" s="109"/>
    </row>
    <row r="62" spans="3:43" x14ac:dyDescent="0.25">
      <c r="C62" s="7"/>
      <c r="D62" s="8"/>
      <c r="E62" s="8"/>
      <c r="F62" s="8"/>
      <c r="G62" s="8"/>
      <c r="H62" s="8"/>
      <c r="I62" s="8"/>
      <c r="J62" s="8"/>
      <c r="K62" s="8"/>
      <c r="L62" s="8"/>
      <c r="M62" s="8"/>
      <c r="N62" s="8"/>
      <c r="O62" s="8"/>
      <c r="P62" s="8"/>
      <c r="Q62" s="8"/>
      <c r="R62" s="8"/>
      <c r="S62" s="205"/>
      <c r="T62" s="9"/>
      <c r="U62" s="8"/>
      <c r="V62" s="8"/>
      <c r="W62" s="8"/>
      <c r="X62" s="8"/>
      <c r="Y62" s="8"/>
      <c r="Z62" s="8"/>
      <c r="AA62" s="8"/>
      <c r="AB62" s="8"/>
      <c r="AC62" s="205"/>
      <c r="AD62" s="9"/>
      <c r="AE62" s="7"/>
      <c r="AF62" s="8"/>
      <c r="AG62" s="8"/>
      <c r="AH62" s="8"/>
      <c r="AI62" s="8"/>
      <c r="AJ62" s="8"/>
      <c r="AK62" s="10"/>
      <c r="AL62" s="113"/>
      <c r="AM62" s="14"/>
      <c r="AN62" s="113"/>
      <c r="AO62" s="14"/>
      <c r="AP62" s="105"/>
      <c r="AQ62" s="109"/>
    </row>
    <row r="63" spans="3:43" x14ac:dyDescent="0.25">
      <c r="C63" s="7"/>
      <c r="D63" s="8"/>
      <c r="E63" s="8"/>
      <c r="F63" s="8"/>
      <c r="G63" s="8"/>
      <c r="H63" s="8"/>
      <c r="I63" s="8"/>
      <c r="J63" s="8"/>
      <c r="K63" s="8"/>
      <c r="L63" s="8"/>
      <c r="M63" s="8"/>
      <c r="N63" s="8"/>
      <c r="O63" s="8"/>
      <c r="P63" s="8"/>
      <c r="Q63" s="8"/>
      <c r="R63" s="8"/>
      <c r="S63" s="205"/>
      <c r="T63" s="9"/>
      <c r="U63" s="8"/>
      <c r="V63" s="8"/>
      <c r="W63" s="8"/>
      <c r="X63" s="8"/>
      <c r="Y63" s="8"/>
      <c r="Z63" s="8"/>
      <c r="AA63" s="8"/>
      <c r="AB63" s="8"/>
      <c r="AC63" s="205"/>
      <c r="AD63" s="9"/>
      <c r="AE63" s="7"/>
      <c r="AF63" s="8"/>
      <c r="AG63" s="8"/>
      <c r="AH63" s="8"/>
      <c r="AI63" s="8"/>
      <c r="AJ63" s="8"/>
      <c r="AK63" s="10"/>
      <c r="AL63" s="113"/>
      <c r="AM63" s="14"/>
      <c r="AN63" s="113"/>
      <c r="AO63" s="14"/>
      <c r="AP63" s="105"/>
      <c r="AQ63" s="109"/>
    </row>
    <row r="64" spans="3:43" x14ac:dyDescent="0.25">
      <c r="C64" s="7"/>
      <c r="D64" s="8"/>
      <c r="E64" s="8"/>
      <c r="F64" s="8"/>
      <c r="G64" s="8"/>
      <c r="H64" s="8"/>
      <c r="I64" s="8"/>
      <c r="J64" s="8"/>
      <c r="K64" s="8"/>
      <c r="L64" s="8"/>
      <c r="M64" s="8"/>
      <c r="N64" s="8"/>
      <c r="O64" s="8"/>
      <c r="P64" s="8"/>
      <c r="Q64" s="8"/>
      <c r="R64" s="8"/>
      <c r="S64" s="205"/>
      <c r="T64" s="9"/>
      <c r="U64" s="8"/>
      <c r="V64" s="8"/>
      <c r="W64" s="8"/>
      <c r="X64" s="8"/>
      <c r="Y64" s="8"/>
      <c r="Z64" s="8"/>
      <c r="AA64" s="8"/>
      <c r="AB64" s="8"/>
      <c r="AC64" s="205"/>
      <c r="AD64" s="9"/>
      <c r="AE64" s="7"/>
      <c r="AF64" s="8"/>
      <c r="AG64" s="8"/>
      <c r="AH64" s="8"/>
      <c r="AI64" s="8"/>
      <c r="AJ64" s="8"/>
      <c r="AK64" s="10"/>
      <c r="AL64" s="113"/>
      <c r="AM64" s="14"/>
      <c r="AN64" s="113"/>
      <c r="AO64" s="14"/>
      <c r="AP64" s="105"/>
      <c r="AQ64" s="109"/>
    </row>
    <row r="65" spans="3:43" x14ac:dyDescent="0.25">
      <c r="C65" s="7"/>
      <c r="D65" s="8"/>
      <c r="E65" s="8"/>
      <c r="F65" s="8"/>
      <c r="G65" s="8"/>
      <c r="H65" s="8"/>
      <c r="I65" s="8"/>
      <c r="J65" s="8"/>
      <c r="K65" s="8"/>
      <c r="L65" s="8"/>
      <c r="M65" s="8"/>
      <c r="N65" s="8"/>
      <c r="O65" s="8"/>
      <c r="P65" s="8"/>
      <c r="Q65" s="8"/>
      <c r="R65" s="8"/>
      <c r="S65" s="205"/>
      <c r="T65" s="9"/>
      <c r="U65" s="8"/>
      <c r="V65" s="8"/>
      <c r="W65" s="8"/>
      <c r="X65" s="8"/>
      <c r="Y65" s="8"/>
      <c r="Z65" s="8"/>
      <c r="AA65" s="8"/>
      <c r="AB65" s="8"/>
      <c r="AC65" s="205"/>
      <c r="AD65" s="9"/>
      <c r="AE65" s="7"/>
      <c r="AF65" s="8"/>
      <c r="AG65" s="8"/>
      <c r="AH65" s="8"/>
      <c r="AI65" s="8"/>
      <c r="AJ65" s="8"/>
      <c r="AK65" s="10"/>
      <c r="AL65" s="113"/>
      <c r="AM65" s="14"/>
      <c r="AN65" s="113"/>
      <c r="AO65" s="14"/>
      <c r="AP65" s="105"/>
      <c r="AQ65" s="109"/>
    </row>
    <row r="66" spans="3:43" x14ac:dyDescent="0.25">
      <c r="C66" s="7"/>
      <c r="D66" s="8"/>
      <c r="E66" s="8"/>
      <c r="F66" s="8"/>
      <c r="G66" s="8"/>
      <c r="H66" s="8"/>
      <c r="I66" s="8"/>
      <c r="J66" s="8"/>
      <c r="K66" s="8"/>
      <c r="L66" s="8"/>
      <c r="M66" s="8"/>
      <c r="N66" s="8"/>
      <c r="O66" s="8"/>
      <c r="P66" s="8"/>
      <c r="Q66" s="8"/>
      <c r="R66" s="8"/>
      <c r="S66" s="205"/>
      <c r="T66" s="9"/>
      <c r="U66" s="8"/>
      <c r="V66" s="8"/>
      <c r="W66" s="8"/>
      <c r="X66" s="8"/>
      <c r="Y66" s="8"/>
      <c r="Z66" s="8"/>
      <c r="AA66" s="8"/>
      <c r="AB66" s="8"/>
      <c r="AC66" s="205"/>
      <c r="AD66" s="9"/>
      <c r="AE66" s="7"/>
      <c r="AF66" s="8"/>
      <c r="AG66" s="8"/>
      <c r="AH66" s="8"/>
      <c r="AI66" s="8"/>
      <c r="AJ66" s="8"/>
      <c r="AK66" s="10"/>
      <c r="AL66" s="113"/>
      <c r="AM66" s="14"/>
      <c r="AN66" s="113"/>
      <c r="AO66" s="14"/>
      <c r="AP66" s="105"/>
      <c r="AQ66" s="109"/>
    </row>
    <row r="67" spans="3:43" x14ac:dyDescent="0.25">
      <c r="C67" s="7"/>
      <c r="D67" s="8"/>
      <c r="E67" s="8"/>
      <c r="F67" s="8"/>
      <c r="G67" s="8"/>
      <c r="H67" s="8"/>
      <c r="I67" s="8"/>
      <c r="J67" s="8"/>
      <c r="K67" s="8"/>
      <c r="L67" s="8"/>
      <c r="M67" s="8"/>
      <c r="N67" s="8"/>
      <c r="O67" s="8"/>
      <c r="P67" s="8"/>
      <c r="Q67" s="8"/>
      <c r="R67" s="8"/>
      <c r="S67" s="205"/>
      <c r="T67" s="9"/>
      <c r="U67" s="8"/>
      <c r="V67" s="8"/>
      <c r="W67" s="8"/>
      <c r="X67" s="8"/>
      <c r="Y67" s="8"/>
      <c r="Z67" s="8"/>
      <c r="AA67" s="8"/>
      <c r="AB67" s="8"/>
      <c r="AC67" s="205"/>
      <c r="AD67" s="9"/>
      <c r="AE67" s="7"/>
      <c r="AF67" s="8"/>
      <c r="AG67" s="8"/>
      <c r="AH67" s="8"/>
      <c r="AI67" s="8"/>
      <c r="AJ67" s="8"/>
      <c r="AK67" s="10"/>
      <c r="AL67" s="113"/>
      <c r="AM67" s="14"/>
      <c r="AN67" s="113"/>
      <c r="AO67" s="14"/>
      <c r="AP67" s="105"/>
      <c r="AQ67" s="109"/>
    </row>
    <row r="68" spans="3:43" x14ac:dyDescent="0.25">
      <c r="C68" s="7"/>
      <c r="D68" s="8"/>
      <c r="E68" s="8"/>
      <c r="F68" s="8"/>
      <c r="G68" s="8"/>
      <c r="H68" s="8"/>
      <c r="I68" s="8"/>
      <c r="J68" s="8"/>
      <c r="K68" s="8"/>
      <c r="L68" s="8"/>
      <c r="M68" s="8"/>
      <c r="N68" s="8"/>
      <c r="O68" s="8"/>
      <c r="P68" s="8"/>
      <c r="Q68" s="8"/>
      <c r="R68" s="8"/>
      <c r="S68" s="205"/>
      <c r="T68" s="9"/>
      <c r="U68" s="8"/>
      <c r="V68" s="8"/>
      <c r="W68" s="8"/>
      <c r="X68" s="8"/>
      <c r="Y68" s="8"/>
      <c r="Z68" s="8"/>
      <c r="AA68" s="8"/>
      <c r="AB68" s="8"/>
      <c r="AC68" s="205"/>
      <c r="AD68" s="9"/>
      <c r="AE68" s="7"/>
      <c r="AF68" s="8"/>
      <c r="AG68" s="8"/>
      <c r="AH68" s="8"/>
      <c r="AI68" s="8"/>
      <c r="AJ68" s="8"/>
      <c r="AK68" s="10"/>
      <c r="AL68" s="113"/>
      <c r="AM68" s="14"/>
      <c r="AN68" s="113"/>
      <c r="AO68" s="14"/>
      <c r="AP68" s="105"/>
      <c r="AQ68" s="109"/>
    </row>
    <row r="69" spans="3:43" x14ac:dyDescent="0.25">
      <c r="C69" s="7"/>
      <c r="D69" s="8"/>
      <c r="E69" s="8"/>
      <c r="F69" s="8"/>
      <c r="G69" s="8"/>
      <c r="H69" s="8"/>
      <c r="I69" s="8"/>
      <c r="J69" s="8"/>
      <c r="K69" s="8"/>
      <c r="L69" s="8"/>
      <c r="M69" s="8"/>
      <c r="N69" s="8"/>
      <c r="O69" s="8"/>
      <c r="P69" s="8"/>
      <c r="Q69" s="8"/>
      <c r="R69" s="8"/>
      <c r="S69" s="205"/>
      <c r="T69" s="9"/>
      <c r="U69" s="8"/>
      <c r="V69" s="8"/>
      <c r="W69" s="8"/>
      <c r="X69" s="8"/>
      <c r="Y69" s="8"/>
      <c r="Z69" s="8"/>
      <c r="AA69" s="8"/>
      <c r="AB69" s="8"/>
      <c r="AC69" s="205"/>
      <c r="AD69" s="9"/>
      <c r="AE69" s="7"/>
      <c r="AF69" s="8"/>
      <c r="AG69" s="8"/>
      <c r="AH69" s="8"/>
      <c r="AI69" s="8"/>
      <c r="AJ69" s="8"/>
      <c r="AK69" s="10"/>
      <c r="AL69" s="113"/>
      <c r="AM69" s="14"/>
      <c r="AN69" s="113"/>
      <c r="AO69" s="14"/>
      <c r="AP69" s="105"/>
      <c r="AQ69" s="109"/>
    </row>
    <row r="70" spans="3:43" x14ac:dyDescent="0.25">
      <c r="C70" s="7"/>
      <c r="D70" s="8"/>
      <c r="E70" s="8"/>
      <c r="F70" s="8"/>
      <c r="G70" s="8"/>
      <c r="H70" s="8"/>
      <c r="I70" s="8"/>
      <c r="J70" s="8"/>
      <c r="K70" s="8"/>
      <c r="L70" s="8"/>
      <c r="M70" s="8"/>
      <c r="N70" s="8"/>
      <c r="O70" s="8"/>
      <c r="P70" s="8"/>
      <c r="Q70" s="8"/>
      <c r="R70" s="8"/>
      <c r="S70" s="205"/>
      <c r="T70" s="9"/>
      <c r="U70" s="8"/>
      <c r="V70" s="8"/>
      <c r="W70" s="8"/>
      <c r="X70" s="8"/>
      <c r="Y70" s="8"/>
      <c r="Z70" s="8"/>
      <c r="AA70" s="8"/>
      <c r="AB70" s="8"/>
      <c r="AC70" s="205"/>
      <c r="AD70" s="9"/>
      <c r="AE70" s="7"/>
      <c r="AF70" s="8"/>
      <c r="AG70" s="8"/>
      <c r="AH70" s="8"/>
      <c r="AI70" s="8"/>
      <c r="AJ70" s="8"/>
      <c r="AK70" s="10"/>
      <c r="AL70" s="113"/>
      <c r="AM70" s="14"/>
      <c r="AN70" s="113"/>
      <c r="AO70" s="14"/>
      <c r="AP70" s="105"/>
      <c r="AQ70" s="109"/>
    </row>
    <row r="71" spans="3:43" x14ac:dyDescent="0.25">
      <c r="C71" s="7"/>
      <c r="D71" s="8"/>
      <c r="E71" s="8"/>
      <c r="F71" s="8"/>
      <c r="G71" s="8"/>
      <c r="H71" s="8"/>
      <c r="I71" s="8"/>
      <c r="J71" s="8"/>
      <c r="K71" s="8"/>
      <c r="L71" s="8"/>
      <c r="M71" s="8"/>
      <c r="N71" s="8"/>
      <c r="O71" s="8"/>
      <c r="P71" s="8"/>
      <c r="Q71" s="8"/>
      <c r="R71" s="8"/>
      <c r="S71" s="205"/>
      <c r="T71" s="9"/>
      <c r="U71" s="8"/>
      <c r="V71" s="8"/>
      <c r="W71" s="8"/>
      <c r="X71" s="8"/>
      <c r="Y71" s="8"/>
      <c r="Z71" s="8"/>
      <c r="AA71" s="8"/>
      <c r="AB71" s="8"/>
      <c r="AC71" s="205"/>
      <c r="AD71" s="9"/>
      <c r="AE71" s="7"/>
      <c r="AF71" s="8"/>
      <c r="AG71" s="8"/>
      <c r="AH71" s="8"/>
      <c r="AI71" s="8"/>
      <c r="AJ71" s="8"/>
      <c r="AK71" s="10"/>
      <c r="AL71" s="113"/>
      <c r="AM71" s="14"/>
      <c r="AN71" s="113"/>
      <c r="AO71" s="14"/>
      <c r="AP71" s="105"/>
      <c r="AQ71" s="109"/>
    </row>
    <row r="72" spans="3:43" x14ac:dyDescent="0.25">
      <c r="C72" s="7"/>
      <c r="D72" s="8"/>
      <c r="E72" s="8"/>
      <c r="F72" s="8"/>
      <c r="G72" s="8"/>
      <c r="H72" s="8"/>
      <c r="I72" s="8"/>
      <c r="J72" s="8"/>
      <c r="K72" s="8"/>
      <c r="L72" s="8"/>
      <c r="M72" s="8"/>
      <c r="N72" s="8"/>
      <c r="O72" s="8"/>
      <c r="P72" s="8"/>
      <c r="Q72" s="8"/>
      <c r="R72" s="8"/>
      <c r="S72" s="205"/>
      <c r="T72" s="9"/>
      <c r="U72" s="8"/>
      <c r="V72" s="8"/>
      <c r="W72" s="8"/>
      <c r="X72" s="8"/>
      <c r="Y72" s="8"/>
      <c r="Z72" s="8"/>
      <c r="AA72" s="8"/>
      <c r="AB72" s="8"/>
      <c r="AC72" s="205"/>
      <c r="AD72" s="9"/>
      <c r="AE72" s="7"/>
      <c r="AF72" s="8"/>
      <c r="AG72" s="8"/>
      <c r="AH72" s="8"/>
      <c r="AI72" s="8"/>
      <c r="AJ72" s="8"/>
      <c r="AK72" s="10"/>
      <c r="AL72" s="113"/>
      <c r="AM72" s="14"/>
      <c r="AN72" s="113"/>
      <c r="AO72" s="14"/>
      <c r="AP72" s="105"/>
      <c r="AQ72" s="109"/>
    </row>
    <row r="73" spans="3:43" x14ac:dyDescent="0.25">
      <c r="C73" s="7"/>
      <c r="D73" s="8"/>
      <c r="E73" s="8"/>
      <c r="F73" s="8"/>
      <c r="G73" s="8"/>
      <c r="H73" s="8"/>
      <c r="I73" s="8"/>
      <c r="J73" s="8"/>
      <c r="K73" s="8"/>
      <c r="L73" s="8"/>
      <c r="M73" s="8"/>
      <c r="N73" s="8"/>
      <c r="O73" s="8"/>
      <c r="P73" s="8"/>
      <c r="Q73" s="8"/>
      <c r="R73" s="8"/>
      <c r="S73" s="205"/>
      <c r="T73" s="9"/>
      <c r="U73" s="8"/>
      <c r="V73" s="8"/>
      <c r="W73" s="8"/>
      <c r="X73" s="8"/>
      <c r="Y73" s="8"/>
      <c r="Z73" s="8"/>
      <c r="AA73" s="8"/>
      <c r="AB73" s="8"/>
      <c r="AC73" s="205"/>
      <c r="AD73" s="9"/>
      <c r="AE73" s="7"/>
      <c r="AF73" s="8"/>
      <c r="AG73" s="8"/>
      <c r="AH73" s="8"/>
      <c r="AI73" s="8"/>
      <c r="AJ73" s="8"/>
      <c r="AK73" s="10"/>
      <c r="AL73" s="113"/>
      <c r="AM73" s="14"/>
      <c r="AN73" s="113"/>
      <c r="AO73" s="14"/>
      <c r="AP73" s="105"/>
      <c r="AQ73" s="109"/>
    </row>
    <row r="74" spans="3:43" x14ac:dyDescent="0.25">
      <c r="C74" s="7"/>
      <c r="D74" s="8"/>
      <c r="E74" s="8"/>
      <c r="F74" s="8"/>
      <c r="G74" s="8"/>
      <c r="H74" s="8"/>
      <c r="I74" s="8"/>
      <c r="J74" s="8"/>
      <c r="K74" s="8"/>
      <c r="L74" s="8"/>
      <c r="M74" s="8"/>
      <c r="N74" s="8"/>
      <c r="O74" s="8"/>
      <c r="P74" s="8"/>
      <c r="Q74" s="8"/>
      <c r="R74" s="8"/>
      <c r="S74" s="205"/>
      <c r="T74" s="9"/>
      <c r="U74" s="8"/>
      <c r="V74" s="8"/>
      <c r="W74" s="8"/>
      <c r="X74" s="8"/>
      <c r="Y74" s="8"/>
      <c r="Z74" s="8"/>
      <c r="AA74" s="8"/>
      <c r="AB74" s="8"/>
      <c r="AC74" s="205"/>
      <c r="AD74" s="9"/>
      <c r="AE74" s="7"/>
      <c r="AF74" s="8"/>
      <c r="AG74" s="8"/>
      <c r="AH74" s="8"/>
      <c r="AI74" s="8"/>
      <c r="AJ74" s="8"/>
      <c r="AK74" s="10"/>
      <c r="AL74" s="113"/>
      <c r="AM74" s="14"/>
      <c r="AN74" s="113"/>
      <c r="AO74" s="14"/>
      <c r="AP74" s="105"/>
      <c r="AQ74" s="109"/>
    </row>
    <row r="75" spans="3:43" x14ac:dyDescent="0.25">
      <c r="C75" s="7"/>
      <c r="D75" s="8"/>
      <c r="E75" s="8"/>
      <c r="F75" s="8"/>
      <c r="G75" s="8"/>
      <c r="H75" s="8"/>
      <c r="I75" s="8"/>
      <c r="J75" s="8"/>
      <c r="K75" s="8"/>
      <c r="L75" s="8"/>
      <c r="M75" s="8"/>
      <c r="N75" s="8"/>
      <c r="O75" s="8"/>
      <c r="P75" s="8"/>
      <c r="Q75" s="8"/>
      <c r="R75" s="8"/>
      <c r="S75" s="205"/>
      <c r="T75" s="9"/>
      <c r="U75" s="8"/>
      <c r="V75" s="8"/>
      <c r="W75" s="8"/>
      <c r="X75" s="8"/>
      <c r="Y75" s="8"/>
      <c r="Z75" s="8"/>
      <c r="AA75" s="8"/>
      <c r="AB75" s="8"/>
      <c r="AC75" s="205"/>
      <c r="AD75" s="9"/>
      <c r="AE75" s="7"/>
      <c r="AF75" s="8"/>
      <c r="AG75" s="8"/>
      <c r="AH75" s="8"/>
      <c r="AI75" s="8"/>
      <c r="AJ75" s="8"/>
      <c r="AK75" s="10"/>
      <c r="AL75" s="113"/>
      <c r="AM75" s="14"/>
      <c r="AN75" s="113"/>
      <c r="AO75" s="14"/>
      <c r="AP75" s="105"/>
      <c r="AQ75" s="109"/>
    </row>
    <row r="76" spans="3:43" x14ac:dyDescent="0.25">
      <c r="C76" s="7"/>
      <c r="D76" s="8"/>
      <c r="E76" s="8"/>
      <c r="F76" s="8"/>
      <c r="G76" s="8"/>
      <c r="H76" s="8"/>
      <c r="I76" s="8"/>
      <c r="J76" s="8"/>
      <c r="K76" s="8"/>
      <c r="L76" s="8"/>
      <c r="M76" s="8"/>
      <c r="N76" s="8"/>
      <c r="O76" s="8"/>
      <c r="P76" s="8"/>
      <c r="Q76" s="8"/>
      <c r="R76" s="8"/>
      <c r="S76" s="205"/>
      <c r="T76" s="9"/>
      <c r="U76" s="8"/>
      <c r="V76" s="8"/>
      <c r="W76" s="8"/>
      <c r="X76" s="8"/>
      <c r="Y76" s="8"/>
      <c r="Z76" s="8"/>
      <c r="AA76" s="8"/>
      <c r="AB76" s="8"/>
      <c r="AC76" s="205"/>
      <c r="AD76" s="9"/>
      <c r="AE76" s="7"/>
      <c r="AF76" s="8"/>
      <c r="AG76" s="8"/>
      <c r="AH76" s="8"/>
      <c r="AI76" s="8"/>
      <c r="AJ76" s="8"/>
      <c r="AK76" s="10"/>
      <c r="AL76" s="113"/>
      <c r="AM76" s="14"/>
      <c r="AN76" s="113"/>
      <c r="AO76" s="14"/>
      <c r="AP76" s="105"/>
      <c r="AQ76" s="109"/>
    </row>
    <row r="77" spans="3:43" x14ac:dyDescent="0.25">
      <c r="C77" s="7"/>
      <c r="D77" s="8"/>
      <c r="E77" s="8"/>
      <c r="F77" s="8"/>
      <c r="G77" s="8"/>
      <c r="H77" s="8"/>
      <c r="I77" s="8"/>
      <c r="J77" s="8"/>
      <c r="K77" s="8"/>
      <c r="L77" s="8"/>
      <c r="M77" s="8"/>
      <c r="N77" s="8"/>
      <c r="O77" s="8"/>
      <c r="P77" s="8"/>
      <c r="Q77" s="8"/>
      <c r="R77" s="8"/>
      <c r="S77" s="205"/>
      <c r="T77" s="9"/>
      <c r="U77" s="8"/>
      <c r="V77" s="8"/>
      <c r="W77" s="8"/>
      <c r="X77" s="8"/>
      <c r="Y77" s="8"/>
      <c r="Z77" s="8"/>
      <c r="AA77" s="8"/>
      <c r="AB77" s="8"/>
      <c r="AC77" s="205"/>
      <c r="AD77" s="9"/>
      <c r="AE77" s="7"/>
      <c r="AF77" s="8"/>
      <c r="AG77" s="8"/>
      <c r="AH77" s="8"/>
      <c r="AI77" s="8"/>
      <c r="AJ77" s="8"/>
      <c r="AK77" s="10"/>
      <c r="AL77" s="113"/>
      <c r="AM77" s="14"/>
      <c r="AN77" s="113"/>
      <c r="AO77" s="14"/>
      <c r="AP77" s="105"/>
      <c r="AQ77" s="109"/>
    </row>
    <row r="78" spans="3:43" x14ac:dyDescent="0.25">
      <c r="C78" s="7"/>
      <c r="D78" s="8"/>
      <c r="E78" s="8"/>
      <c r="F78" s="8"/>
      <c r="G78" s="8"/>
      <c r="H78" s="8"/>
      <c r="I78" s="8"/>
      <c r="J78" s="8"/>
      <c r="K78" s="8"/>
      <c r="L78" s="8"/>
      <c r="M78" s="8"/>
      <c r="N78" s="8"/>
      <c r="O78" s="8"/>
      <c r="P78" s="8"/>
      <c r="Q78" s="8"/>
      <c r="R78" s="8"/>
      <c r="S78" s="205"/>
      <c r="T78" s="9"/>
      <c r="U78" s="8"/>
      <c r="V78" s="8"/>
      <c r="W78" s="8"/>
      <c r="X78" s="8"/>
      <c r="Y78" s="8"/>
      <c r="Z78" s="8"/>
      <c r="AA78" s="8"/>
      <c r="AB78" s="8"/>
      <c r="AC78" s="205"/>
      <c r="AD78" s="9"/>
      <c r="AE78" s="7"/>
      <c r="AF78" s="8"/>
      <c r="AG78" s="8"/>
      <c r="AH78" s="8"/>
      <c r="AI78" s="8"/>
      <c r="AJ78" s="8"/>
      <c r="AK78" s="10"/>
      <c r="AL78" s="113"/>
      <c r="AM78" s="14"/>
      <c r="AN78" s="113"/>
      <c r="AO78" s="14"/>
      <c r="AP78" s="105"/>
      <c r="AQ78" s="109"/>
    </row>
    <row r="79" spans="3:43" x14ac:dyDescent="0.25">
      <c r="C79" s="7"/>
      <c r="D79" s="8"/>
      <c r="E79" s="8"/>
      <c r="F79" s="8"/>
      <c r="G79" s="8"/>
      <c r="H79" s="8"/>
      <c r="I79" s="8"/>
      <c r="J79" s="8"/>
      <c r="K79" s="8"/>
      <c r="L79" s="8"/>
      <c r="M79" s="8"/>
      <c r="N79" s="8"/>
      <c r="O79" s="8"/>
      <c r="P79" s="8"/>
      <c r="Q79" s="8"/>
      <c r="R79" s="8"/>
      <c r="S79" s="205"/>
      <c r="T79" s="9"/>
      <c r="U79" s="8"/>
      <c r="V79" s="8"/>
      <c r="W79" s="8"/>
      <c r="X79" s="8"/>
      <c r="Y79" s="8"/>
      <c r="Z79" s="8"/>
      <c r="AA79" s="8"/>
      <c r="AB79" s="8"/>
      <c r="AC79" s="205"/>
      <c r="AD79" s="9"/>
      <c r="AE79" s="7"/>
      <c r="AF79" s="8"/>
      <c r="AG79" s="8"/>
      <c r="AH79" s="8"/>
      <c r="AI79" s="8"/>
      <c r="AJ79" s="8"/>
      <c r="AK79" s="10"/>
      <c r="AL79" s="113"/>
      <c r="AM79" s="14"/>
      <c r="AN79" s="113"/>
      <c r="AO79" s="14"/>
      <c r="AP79" s="105"/>
      <c r="AQ79" s="109"/>
    </row>
    <row r="80" spans="3:43" x14ac:dyDescent="0.25">
      <c r="C80" s="7"/>
      <c r="D80" s="8"/>
      <c r="E80" s="8"/>
      <c r="F80" s="8"/>
      <c r="G80" s="8"/>
      <c r="H80" s="8"/>
      <c r="I80" s="8"/>
      <c r="J80" s="8"/>
      <c r="K80" s="8"/>
      <c r="L80" s="8"/>
      <c r="M80" s="8"/>
      <c r="N80" s="8"/>
      <c r="O80" s="8"/>
      <c r="P80" s="8"/>
      <c r="Q80" s="8"/>
      <c r="R80" s="8"/>
      <c r="S80" s="205"/>
      <c r="T80" s="9"/>
      <c r="U80" s="8"/>
      <c r="V80" s="8"/>
      <c r="W80" s="8"/>
      <c r="X80" s="8"/>
      <c r="Y80" s="8"/>
      <c r="Z80" s="8"/>
      <c r="AA80" s="8"/>
      <c r="AB80" s="8"/>
      <c r="AC80" s="205"/>
      <c r="AD80" s="9"/>
      <c r="AE80" s="7"/>
      <c r="AF80" s="8"/>
      <c r="AG80" s="8"/>
      <c r="AH80" s="8"/>
      <c r="AI80" s="8"/>
      <c r="AJ80" s="8"/>
      <c r="AK80" s="10"/>
      <c r="AL80" s="113"/>
      <c r="AM80" s="14"/>
      <c r="AN80" s="113"/>
      <c r="AO80" s="14"/>
      <c r="AP80" s="105"/>
      <c r="AQ80" s="109"/>
    </row>
    <row r="81" spans="3:43" x14ac:dyDescent="0.25">
      <c r="C81" s="7"/>
      <c r="D81" s="8"/>
      <c r="E81" s="8"/>
      <c r="F81" s="8"/>
      <c r="G81" s="8"/>
      <c r="H81" s="8"/>
      <c r="I81" s="8"/>
      <c r="J81" s="8"/>
      <c r="K81" s="8"/>
      <c r="L81" s="8"/>
      <c r="M81" s="8"/>
      <c r="N81" s="8"/>
      <c r="O81" s="8"/>
      <c r="P81" s="8"/>
      <c r="Q81" s="8"/>
      <c r="R81" s="8"/>
      <c r="S81" s="205"/>
      <c r="T81" s="9"/>
      <c r="U81" s="8"/>
      <c r="V81" s="8"/>
      <c r="W81" s="8"/>
      <c r="X81" s="8"/>
      <c r="Y81" s="8"/>
      <c r="Z81" s="8"/>
      <c r="AA81" s="8"/>
      <c r="AB81" s="8"/>
      <c r="AC81" s="205"/>
      <c r="AD81" s="9"/>
      <c r="AE81" s="7"/>
      <c r="AF81" s="8"/>
      <c r="AG81" s="8"/>
      <c r="AH81" s="8"/>
      <c r="AI81" s="8"/>
      <c r="AJ81" s="8"/>
      <c r="AK81" s="10"/>
      <c r="AL81" s="113"/>
      <c r="AM81" s="14"/>
      <c r="AN81" s="113"/>
      <c r="AO81" s="14"/>
      <c r="AP81" s="105"/>
      <c r="AQ81" s="109"/>
    </row>
    <row r="82" spans="3:43" x14ac:dyDescent="0.25">
      <c r="C82" s="7"/>
      <c r="D82" s="8"/>
      <c r="E82" s="8"/>
      <c r="F82" s="8"/>
      <c r="G82" s="8"/>
      <c r="H82" s="8"/>
      <c r="I82" s="8"/>
      <c r="J82" s="8"/>
      <c r="K82" s="8"/>
      <c r="L82" s="8"/>
      <c r="M82" s="8"/>
      <c r="N82" s="8"/>
      <c r="O82" s="8"/>
      <c r="P82" s="8"/>
      <c r="Q82" s="8"/>
      <c r="R82" s="8"/>
      <c r="S82" s="205"/>
      <c r="T82" s="9"/>
      <c r="U82" s="8"/>
      <c r="V82" s="8"/>
      <c r="W82" s="8"/>
      <c r="X82" s="8"/>
      <c r="Y82" s="8"/>
      <c r="Z82" s="8"/>
      <c r="AA82" s="8"/>
      <c r="AB82" s="8"/>
      <c r="AC82" s="205"/>
      <c r="AD82" s="9"/>
      <c r="AE82" s="7"/>
      <c r="AF82" s="8"/>
      <c r="AG82" s="8"/>
      <c r="AH82" s="8"/>
      <c r="AI82" s="8"/>
      <c r="AJ82" s="8"/>
      <c r="AK82" s="10"/>
      <c r="AL82" s="113"/>
      <c r="AM82" s="14"/>
      <c r="AN82" s="113"/>
      <c r="AO82" s="14"/>
      <c r="AP82" s="105"/>
      <c r="AQ82" s="109"/>
    </row>
    <row r="83" spans="3:43" x14ac:dyDescent="0.25">
      <c r="C83" s="7"/>
      <c r="D83" s="8"/>
      <c r="E83" s="8"/>
      <c r="F83" s="8"/>
      <c r="G83" s="8"/>
      <c r="H83" s="8"/>
      <c r="I83" s="8"/>
      <c r="J83" s="8"/>
      <c r="K83" s="8"/>
      <c r="L83" s="8"/>
      <c r="M83" s="8"/>
      <c r="N83" s="8"/>
      <c r="O83" s="8"/>
      <c r="P83" s="8"/>
      <c r="Q83" s="8"/>
      <c r="R83" s="8"/>
      <c r="S83" s="205"/>
      <c r="T83" s="9"/>
      <c r="U83" s="8"/>
      <c r="V83" s="8"/>
      <c r="W83" s="8"/>
      <c r="X83" s="8"/>
      <c r="Y83" s="8"/>
      <c r="Z83" s="8"/>
      <c r="AA83" s="8"/>
      <c r="AB83" s="8"/>
      <c r="AC83" s="205"/>
      <c r="AD83" s="9"/>
      <c r="AE83" s="7"/>
      <c r="AF83" s="8"/>
      <c r="AG83" s="8"/>
      <c r="AH83" s="8"/>
      <c r="AI83" s="8"/>
      <c r="AJ83" s="8"/>
      <c r="AK83" s="10"/>
      <c r="AL83" s="113"/>
      <c r="AM83" s="14"/>
      <c r="AN83" s="113"/>
      <c r="AO83" s="14"/>
      <c r="AP83" s="105"/>
      <c r="AQ83" s="109"/>
    </row>
    <row r="84" spans="3:43" x14ac:dyDescent="0.25">
      <c r="C84" s="7"/>
      <c r="D84" s="8"/>
      <c r="E84" s="8"/>
      <c r="F84" s="8"/>
      <c r="G84" s="8"/>
      <c r="H84" s="8"/>
      <c r="I84" s="8"/>
      <c r="J84" s="8"/>
      <c r="K84" s="8"/>
      <c r="L84" s="8"/>
      <c r="M84" s="8"/>
      <c r="N84" s="8"/>
      <c r="O84" s="8"/>
      <c r="P84" s="8"/>
      <c r="Q84" s="8"/>
      <c r="R84" s="8"/>
      <c r="S84" s="205"/>
      <c r="T84" s="9"/>
      <c r="U84" s="8"/>
      <c r="V84" s="8"/>
      <c r="W84" s="8"/>
      <c r="X84" s="8"/>
      <c r="Y84" s="8"/>
      <c r="Z84" s="8"/>
      <c r="AA84" s="8"/>
      <c r="AB84" s="8"/>
      <c r="AC84" s="205"/>
      <c r="AD84" s="9"/>
      <c r="AE84" s="7"/>
      <c r="AF84" s="8"/>
      <c r="AG84" s="8"/>
      <c r="AH84" s="8"/>
      <c r="AI84" s="8"/>
      <c r="AJ84" s="8"/>
      <c r="AK84" s="10"/>
      <c r="AL84" s="113"/>
      <c r="AM84" s="14"/>
      <c r="AN84" s="113"/>
      <c r="AO84" s="14"/>
      <c r="AP84" s="105"/>
      <c r="AQ84" s="109"/>
    </row>
    <row r="85" spans="3:43" x14ac:dyDescent="0.25">
      <c r="C85" s="7"/>
      <c r="D85" s="8"/>
      <c r="E85" s="8"/>
      <c r="F85" s="8"/>
      <c r="G85" s="8"/>
      <c r="H85" s="8"/>
      <c r="I85" s="8"/>
      <c r="J85" s="8"/>
      <c r="K85" s="8"/>
      <c r="L85" s="8"/>
      <c r="M85" s="8"/>
      <c r="N85" s="8"/>
      <c r="O85" s="8"/>
      <c r="P85" s="8"/>
      <c r="Q85" s="8"/>
      <c r="R85" s="8"/>
      <c r="S85" s="205"/>
      <c r="T85" s="9"/>
      <c r="U85" s="8"/>
      <c r="V85" s="8"/>
      <c r="W85" s="8"/>
      <c r="X85" s="8"/>
      <c r="Y85" s="8"/>
      <c r="Z85" s="8"/>
      <c r="AA85" s="8"/>
      <c r="AB85" s="8"/>
      <c r="AC85" s="205"/>
      <c r="AD85" s="9"/>
      <c r="AE85" s="7"/>
      <c r="AF85" s="8"/>
      <c r="AG85" s="8"/>
      <c r="AH85" s="8"/>
      <c r="AI85" s="8"/>
      <c r="AJ85" s="8"/>
      <c r="AK85" s="10"/>
      <c r="AL85" s="113"/>
      <c r="AM85" s="14"/>
      <c r="AN85" s="113"/>
      <c r="AO85" s="14"/>
      <c r="AP85" s="105"/>
      <c r="AQ85" s="109"/>
    </row>
    <row r="86" spans="3:43" x14ac:dyDescent="0.25">
      <c r="C86" s="7"/>
      <c r="D86" s="8"/>
      <c r="E86" s="8"/>
      <c r="F86" s="8"/>
      <c r="G86" s="8"/>
      <c r="H86" s="8"/>
      <c r="I86" s="8"/>
      <c r="J86" s="8"/>
      <c r="K86" s="8"/>
      <c r="L86" s="8"/>
      <c r="M86" s="8"/>
      <c r="N86" s="8"/>
      <c r="O86" s="8"/>
      <c r="P86" s="8"/>
      <c r="Q86" s="8"/>
      <c r="R86" s="8"/>
      <c r="S86" s="205"/>
      <c r="T86" s="9"/>
      <c r="U86" s="8"/>
      <c r="V86" s="8"/>
      <c r="W86" s="8"/>
      <c r="X86" s="8"/>
      <c r="Y86" s="8"/>
      <c r="Z86" s="8"/>
      <c r="AA86" s="8"/>
      <c r="AB86" s="8"/>
      <c r="AC86" s="205"/>
      <c r="AD86" s="9"/>
      <c r="AE86" s="7"/>
      <c r="AF86" s="8"/>
      <c r="AG86" s="8"/>
      <c r="AH86" s="8"/>
      <c r="AI86" s="8"/>
      <c r="AJ86" s="8"/>
      <c r="AK86" s="10"/>
      <c r="AL86" s="113"/>
      <c r="AM86" s="14"/>
      <c r="AN86" s="113"/>
      <c r="AO86" s="14"/>
      <c r="AP86" s="105"/>
      <c r="AQ86" s="109"/>
    </row>
    <row r="87" spans="3:43" x14ac:dyDescent="0.25">
      <c r="C87" s="7"/>
      <c r="D87" s="8"/>
      <c r="E87" s="8"/>
      <c r="F87" s="8"/>
      <c r="G87" s="8"/>
      <c r="H87" s="8"/>
      <c r="I87" s="8"/>
      <c r="J87" s="8"/>
      <c r="K87" s="8"/>
      <c r="L87" s="8"/>
      <c r="M87" s="8"/>
      <c r="N87" s="8"/>
      <c r="O87" s="8"/>
      <c r="P87" s="8"/>
      <c r="Q87" s="8"/>
      <c r="R87" s="8"/>
      <c r="S87" s="205"/>
      <c r="T87" s="9"/>
      <c r="U87" s="8"/>
      <c r="V87" s="8"/>
      <c r="W87" s="8"/>
      <c r="X87" s="8"/>
      <c r="Y87" s="8"/>
      <c r="Z87" s="8"/>
      <c r="AA87" s="8"/>
      <c r="AB87" s="8"/>
      <c r="AC87" s="205"/>
      <c r="AD87" s="9"/>
      <c r="AE87" s="7"/>
      <c r="AF87" s="8"/>
      <c r="AG87" s="8"/>
      <c r="AH87" s="8"/>
      <c r="AI87" s="8"/>
      <c r="AJ87" s="8"/>
      <c r="AK87" s="10"/>
      <c r="AL87" s="113"/>
      <c r="AM87" s="14"/>
      <c r="AN87" s="113"/>
      <c r="AO87" s="14"/>
      <c r="AP87" s="105"/>
      <c r="AQ87" s="109"/>
    </row>
    <row r="88" spans="3:43" x14ac:dyDescent="0.25">
      <c r="C88" s="7"/>
      <c r="D88" s="8"/>
      <c r="E88" s="8"/>
      <c r="F88" s="8"/>
      <c r="G88" s="8"/>
      <c r="H88" s="8"/>
      <c r="I88" s="8"/>
      <c r="J88" s="8"/>
      <c r="K88" s="8"/>
      <c r="L88" s="8"/>
      <c r="M88" s="8"/>
      <c r="N88" s="8"/>
      <c r="O88" s="8"/>
      <c r="P88" s="8"/>
      <c r="Q88" s="8"/>
      <c r="R88" s="8"/>
      <c r="S88" s="205"/>
      <c r="T88" s="9"/>
      <c r="U88" s="8"/>
      <c r="V88" s="8"/>
      <c r="W88" s="8"/>
      <c r="X88" s="8"/>
      <c r="Y88" s="8"/>
      <c r="Z88" s="8"/>
      <c r="AA88" s="8"/>
      <c r="AB88" s="8"/>
      <c r="AC88" s="205"/>
      <c r="AD88" s="9"/>
      <c r="AE88" s="7"/>
      <c r="AF88" s="8"/>
      <c r="AG88" s="8"/>
      <c r="AH88" s="8"/>
      <c r="AI88" s="8"/>
      <c r="AJ88" s="8"/>
      <c r="AK88" s="10"/>
      <c r="AL88" s="113"/>
      <c r="AM88" s="14"/>
      <c r="AN88" s="113"/>
      <c r="AO88" s="14"/>
      <c r="AP88" s="105"/>
      <c r="AQ88" s="109"/>
    </row>
    <row r="89" spans="3:43" x14ac:dyDescent="0.25">
      <c r="C89" s="7"/>
      <c r="D89" s="8"/>
      <c r="E89" s="8"/>
      <c r="F89" s="8"/>
      <c r="G89" s="8"/>
      <c r="H89" s="8"/>
      <c r="I89" s="8"/>
      <c r="J89" s="8"/>
      <c r="K89" s="8"/>
      <c r="L89" s="8"/>
      <c r="M89" s="8"/>
      <c r="N89" s="8"/>
      <c r="O89" s="8"/>
      <c r="P89" s="8"/>
      <c r="Q89" s="8"/>
      <c r="R89" s="8"/>
      <c r="S89" s="205"/>
      <c r="T89" s="9"/>
      <c r="U89" s="8"/>
      <c r="V89" s="8"/>
      <c r="W89" s="8"/>
      <c r="X89" s="8"/>
      <c r="Y89" s="8"/>
      <c r="Z89" s="8"/>
      <c r="AA89" s="8"/>
      <c r="AB89" s="8"/>
      <c r="AC89" s="205"/>
      <c r="AD89" s="9"/>
      <c r="AE89" s="7"/>
      <c r="AF89" s="8"/>
      <c r="AG89" s="8"/>
      <c r="AH89" s="8"/>
      <c r="AI89" s="8"/>
      <c r="AJ89" s="8"/>
      <c r="AK89" s="10"/>
      <c r="AL89" s="113"/>
      <c r="AM89" s="14"/>
      <c r="AN89" s="113"/>
      <c r="AO89" s="14"/>
      <c r="AP89" s="105"/>
      <c r="AQ89" s="109"/>
    </row>
    <row r="90" spans="3:43" x14ac:dyDescent="0.25">
      <c r="C90" s="7"/>
      <c r="D90" s="8"/>
      <c r="E90" s="8"/>
      <c r="F90" s="8"/>
      <c r="G90" s="8"/>
      <c r="H90" s="8"/>
      <c r="I90" s="8"/>
      <c r="J90" s="8"/>
      <c r="K90" s="8"/>
      <c r="L90" s="8"/>
      <c r="M90" s="8"/>
      <c r="N90" s="8"/>
      <c r="O90" s="8"/>
      <c r="P90" s="8"/>
      <c r="Q90" s="8"/>
      <c r="R90" s="8"/>
      <c r="S90" s="205"/>
      <c r="T90" s="9"/>
      <c r="U90" s="8"/>
      <c r="V90" s="8"/>
      <c r="W90" s="8"/>
      <c r="X90" s="8"/>
      <c r="Y90" s="8"/>
      <c r="Z90" s="8"/>
      <c r="AA90" s="8"/>
      <c r="AB90" s="8"/>
      <c r="AC90" s="205"/>
      <c r="AD90" s="9"/>
      <c r="AE90" s="7"/>
      <c r="AF90" s="8"/>
      <c r="AG90" s="8"/>
      <c r="AH90" s="8"/>
      <c r="AI90" s="8"/>
      <c r="AJ90" s="8"/>
      <c r="AK90" s="10"/>
      <c r="AL90" s="113"/>
      <c r="AM90" s="14"/>
      <c r="AN90" s="113"/>
      <c r="AO90" s="14"/>
      <c r="AP90" s="105"/>
      <c r="AQ90" s="109"/>
    </row>
    <row r="91" spans="3:43" x14ac:dyDescent="0.25">
      <c r="C91" s="7"/>
      <c r="D91" s="8"/>
      <c r="E91" s="8"/>
      <c r="F91" s="8"/>
      <c r="G91" s="8"/>
      <c r="H91" s="8"/>
      <c r="I91" s="8"/>
      <c r="J91" s="8"/>
      <c r="K91" s="8"/>
      <c r="L91" s="8"/>
      <c r="M91" s="8"/>
      <c r="N91" s="8"/>
      <c r="O91" s="8"/>
      <c r="P91" s="8"/>
      <c r="Q91" s="8"/>
      <c r="R91" s="8"/>
      <c r="S91" s="205"/>
      <c r="T91" s="9"/>
      <c r="U91" s="8"/>
      <c r="V91" s="8"/>
      <c r="W91" s="8"/>
      <c r="X91" s="8"/>
      <c r="Y91" s="8"/>
      <c r="Z91" s="8"/>
      <c r="AA91" s="8"/>
      <c r="AB91" s="8"/>
      <c r="AC91" s="205"/>
      <c r="AD91" s="9"/>
      <c r="AE91" s="7"/>
      <c r="AF91" s="8"/>
      <c r="AG91" s="8"/>
      <c r="AH91" s="8"/>
      <c r="AI91" s="8"/>
      <c r="AJ91" s="8"/>
      <c r="AK91" s="10"/>
      <c r="AL91" s="113"/>
      <c r="AM91" s="14"/>
      <c r="AN91" s="113"/>
      <c r="AO91" s="14"/>
      <c r="AP91" s="105"/>
      <c r="AQ91" s="109"/>
    </row>
    <row r="92" spans="3:43" x14ac:dyDescent="0.25">
      <c r="C92" s="7"/>
      <c r="D92" s="8"/>
      <c r="E92" s="8"/>
      <c r="F92" s="8"/>
      <c r="G92" s="8"/>
      <c r="H92" s="8"/>
      <c r="I92" s="8"/>
      <c r="J92" s="8"/>
      <c r="K92" s="8"/>
      <c r="L92" s="8"/>
      <c r="M92" s="8"/>
      <c r="N92" s="8"/>
      <c r="O92" s="8"/>
      <c r="P92" s="8"/>
      <c r="Q92" s="8"/>
      <c r="R92" s="8"/>
      <c r="S92" s="205"/>
      <c r="T92" s="9"/>
      <c r="U92" s="8"/>
      <c r="V92" s="8"/>
      <c r="W92" s="8"/>
      <c r="X92" s="8"/>
      <c r="Y92" s="8"/>
      <c r="Z92" s="8"/>
      <c r="AA92" s="8"/>
      <c r="AB92" s="8"/>
      <c r="AC92" s="205"/>
      <c r="AD92" s="9"/>
      <c r="AE92" s="7"/>
      <c r="AF92" s="8"/>
      <c r="AG92" s="8"/>
      <c r="AH92" s="8"/>
      <c r="AI92" s="8"/>
      <c r="AJ92" s="8"/>
      <c r="AK92" s="10"/>
      <c r="AL92" s="113"/>
      <c r="AM92" s="14"/>
      <c r="AN92" s="113"/>
      <c r="AO92" s="14"/>
      <c r="AP92" s="105"/>
      <c r="AQ92" s="109"/>
    </row>
    <row r="93" spans="3:43" x14ac:dyDescent="0.25">
      <c r="C93" s="7"/>
      <c r="D93" s="8"/>
      <c r="E93" s="8"/>
      <c r="F93" s="8"/>
      <c r="G93" s="8"/>
      <c r="H93" s="8"/>
      <c r="I93" s="8"/>
      <c r="J93" s="8"/>
      <c r="K93" s="8"/>
      <c r="L93" s="8"/>
      <c r="M93" s="8"/>
      <c r="N93" s="8"/>
      <c r="O93" s="8"/>
      <c r="P93" s="8"/>
      <c r="Q93" s="8"/>
      <c r="R93" s="8"/>
      <c r="S93" s="205"/>
      <c r="T93" s="9"/>
      <c r="U93" s="8"/>
      <c r="V93" s="8"/>
      <c r="W93" s="8"/>
      <c r="X93" s="8"/>
      <c r="Y93" s="8"/>
      <c r="Z93" s="8"/>
      <c r="AA93" s="8"/>
      <c r="AB93" s="8"/>
      <c r="AC93" s="205"/>
      <c r="AD93" s="9"/>
      <c r="AE93" s="7"/>
      <c r="AF93" s="8"/>
      <c r="AG93" s="8"/>
      <c r="AH93" s="8"/>
      <c r="AI93" s="8"/>
      <c r="AJ93" s="8"/>
      <c r="AK93" s="10"/>
      <c r="AL93" s="113"/>
      <c r="AM93" s="14"/>
      <c r="AN93" s="113"/>
      <c r="AO93" s="14"/>
      <c r="AP93" s="105"/>
      <c r="AQ93" s="109"/>
    </row>
    <row r="94" spans="3:43" x14ac:dyDescent="0.25">
      <c r="C94" s="7"/>
      <c r="D94" s="8"/>
      <c r="E94" s="8"/>
      <c r="F94" s="8"/>
      <c r="G94" s="8"/>
      <c r="H94" s="8"/>
      <c r="I94" s="8"/>
      <c r="J94" s="8"/>
      <c r="K94" s="8"/>
      <c r="L94" s="8"/>
      <c r="M94" s="8"/>
      <c r="N94" s="8"/>
      <c r="O94" s="8"/>
      <c r="P94" s="8"/>
      <c r="Q94" s="8"/>
      <c r="R94" s="8"/>
      <c r="S94" s="205"/>
      <c r="T94" s="9"/>
      <c r="U94" s="8"/>
      <c r="V94" s="8"/>
      <c r="W94" s="8"/>
      <c r="X94" s="8"/>
      <c r="Y94" s="8"/>
      <c r="Z94" s="8"/>
      <c r="AA94" s="8"/>
      <c r="AB94" s="8"/>
      <c r="AC94" s="205"/>
      <c r="AD94" s="9"/>
      <c r="AE94" s="7"/>
      <c r="AF94" s="8"/>
      <c r="AG94" s="8"/>
      <c r="AH94" s="8"/>
      <c r="AI94" s="8"/>
      <c r="AJ94" s="8"/>
      <c r="AK94" s="10"/>
      <c r="AL94" s="113"/>
      <c r="AM94" s="14"/>
      <c r="AN94" s="113"/>
      <c r="AO94" s="14"/>
      <c r="AP94" s="105"/>
      <c r="AQ94" s="109"/>
    </row>
    <row r="95" spans="3:43" x14ac:dyDescent="0.25">
      <c r="C95" s="7"/>
      <c r="D95" s="8"/>
      <c r="E95" s="8"/>
      <c r="F95" s="8"/>
      <c r="G95" s="8"/>
      <c r="H95" s="8"/>
      <c r="I95" s="8"/>
      <c r="J95" s="8"/>
      <c r="K95" s="8"/>
      <c r="L95" s="8"/>
      <c r="M95" s="8"/>
      <c r="N95" s="8"/>
      <c r="O95" s="8"/>
      <c r="P95" s="8"/>
      <c r="Q95" s="8"/>
      <c r="R95" s="8"/>
      <c r="S95" s="205"/>
      <c r="T95" s="9"/>
      <c r="U95" s="8"/>
      <c r="V95" s="8"/>
      <c r="W95" s="8"/>
      <c r="X95" s="8"/>
      <c r="Y95" s="8"/>
      <c r="Z95" s="8"/>
      <c r="AA95" s="8"/>
      <c r="AB95" s="8"/>
      <c r="AC95" s="205"/>
      <c r="AD95" s="9"/>
      <c r="AE95" s="7"/>
      <c r="AF95" s="8"/>
      <c r="AG95" s="8"/>
      <c r="AH95" s="8"/>
      <c r="AI95" s="8"/>
      <c r="AJ95" s="8"/>
      <c r="AK95" s="10"/>
      <c r="AL95" s="113"/>
      <c r="AM95" s="14"/>
      <c r="AN95" s="113"/>
      <c r="AO95" s="14"/>
      <c r="AP95" s="105"/>
      <c r="AQ95" s="109"/>
    </row>
    <row r="96" spans="3:43" x14ac:dyDescent="0.25">
      <c r="C96" s="7"/>
      <c r="D96" s="8"/>
      <c r="E96" s="8"/>
      <c r="F96" s="8"/>
      <c r="G96" s="8"/>
      <c r="H96" s="8"/>
      <c r="I96" s="8"/>
      <c r="J96" s="8"/>
      <c r="K96" s="8"/>
      <c r="L96" s="8"/>
      <c r="M96" s="8"/>
      <c r="N96" s="8"/>
      <c r="O96" s="8"/>
      <c r="P96" s="8"/>
      <c r="Q96" s="8"/>
      <c r="R96" s="8"/>
      <c r="S96" s="205"/>
      <c r="T96" s="9"/>
      <c r="U96" s="8"/>
      <c r="V96" s="8"/>
      <c r="W96" s="8"/>
      <c r="X96" s="8"/>
      <c r="Y96" s="8"/>
      <c r="Z96" s="8"/>
      <c r="AA96" s="8"/>
      <c r="AB96" s="8"/>
      <c r="AC96" s="205"/>
      <c r="AD96" s="9"/>
      <c r="AE96" s="7"/>
      <c r="AF96" s="8"/>
      <c r="AG96" s="8"/>
      <c r="AH96" s="8"/>
      <c r="AI96" s="8"/>
      <c r="AJ96" s="8"/>
      <c r="AK96" s="10"/>
      <c r="AL96" s="113"/>
      <c r="AM96" s="14"/>
      <c r="AN96" s="113"/>
      <c r="AO96" s="14"/>
      <c r="AP96" s="105"/>
      <c r="AQ96" s="109"/>
    </row>
    <row r="97" spans="3:43" x14ac:dyDescent="0.25">
      <c r="C97" s="12"/>
      <c r="D97" s="13"/>
      <c r="E97" s="13"/>
      <c r="F97" s="13"/>
      <c r="G97" s="13"/>
      <c r="H97" s="13"/>
      <c r="I97" s="13"/>
      <c r="J97" s="13"/>
      <c r="K97" s="13"/>
      <c r="L97" s="13"/>
      <c r="M97" s="13"/>
      <c r="N97" s="13"/>
      <c r="O97" s="13"/>
      <c r="P97" s="13"/>
      <c r="Q97" s="13"/>
      <c r="R97" s="13"/>
      <c r="S97" s="206"/>
      <c r="T97" s="14"/>
      <c r="U97" s="13"/>
      <c r="V97" s="13"/>
      <c r="W97" s="13"/>
      <c r="X97" s="13"/>
      <c r="Y97" s="13"/>
      <c r="Z97" s="13"/>
      <c r="AA97" s="13"/>
      <c r="AB97" s="13"/>
      <c r="AC97" s="206"/>
      <c r="AD97" s="14"/>
      <c r="AE97" s="12"/>
      <c r="AF97" s="13"/>
      <c r="AG97" s="13"/>
      <c r="AH97" s="13"/>
      <c r="AI97" s="13"/>
      <c r="AJ97" s="13"/>
      <c r="AK97" s="15"/>
      <c r="AL97" s="113"/>
      <c r="AM97" s="14"/>
      <c r="AN97" s="113"/>
      <c r="AO97" s="14"/>
      <c r="AP97" s="105"/>
      <c r="AQ97" s="109"/>
    </row>
    <row r="98" spans="3:43" x14ac:dyDescent="0.25">
      <c r="C98" s="12"/>
      <c r="D98" s="13"/>
      <c r="E98" s="13"/>
      <c r="F98" s="13"/>
      <c r="G98" s="13"/>
      <c r="H98" s="13"/>
      <c r="I98" s="13"/>
      <c r="J98" s="13"/>
      <c r="K98" s="13"/>
      <c r="L98" s="13"/>
      <c r="M98" s="13"/>
      <c r="N98" s="13"/>
      <c r="O98" s="13"/>
      <c r="P98" s="13"/>
      <c r="Q98" s="13"/>
      <c r="R98" s="13"/>
      <c r="S98" s="206"/>
      <c r="T98" s="14"/>
      <c r="U98" s="13"/>
      <c r="V98" s="13"/>
      <c r="W98" s="13"/>
      <c r="X98" s="13"/>
      <c r="Y98" s="13"/>
      <c r="Z98" s="13"/>
      <c r="AA98" s="13"/>
      <c r="AB98" s="13"/>
      <c r="AC98" s="206"/>
      <c r="AD98" s="14"/>
      <c r="AE98" s="12"/>
      <c r="AF98" s="13"/>
      <c r="AG98" s="13"/>
      <c r="AH98" s="13"/>
      <c r="AI98" s="13"/>
      <c r="AJ98" s="13"/>
      <c r="AK98" s="15"/>
      <c r="AL98" s="113"/>
      <c r="AM98" s="14"/>
      <c r="AN98" s="113"/>
      <c r="AO98" s="14"/>
      <c r="AP98" s="105"/>
      <c r="AQ98" s="109"/>
    </row>
    <row r="99" spans="3:43" x14ac:dyDescent="0.25">
      <c r="C99" s="12"/>
      <c r="D99" s="13"/>
      <c r="E99" s="13"/>
      <c r="F99" s="13"/>
      <c r="G99" s="13"/>
      <c r="H99" s="13"/>
      <c r="I99" s="13"/>
      <c r="J99" s="13"/>
      <c r="K99" s="13"/>
      <c r="L99" s="13"/>
      <c r="M99" s="13"/>
      <c r="N99" s="13"/>
      <c r="O99" s="13"/>
      <c r="P99" s="13"/>
      <c r="Q99" s="13"/>
      <c r="R99" s="13"/>
      <c r="S99" s="206"/>
      <c r="T99" s="14"/>
      <c r="U99" s="13"/>
      <c r="V99" s="13"/>
      <c r="W99" s="13"/>
      <c r="X99" s="13"/>
      <c r="Y99" s="13"/>
      <c r="Z99" s="13"/>
      <c r="AA99" s="13"/>
      <c r="AB99" s="13"/>
      <c r="AC99" s="206"/>
      <c r="AD99" s="14"/>
      <c r="AE99" s="12"/>
      <c r="AF99" s="13"/>
      <c r="AG99" s="13"/>
      <c r="AH99" s="13"/>
      <c r="AI99" s="13"/>
      <c r="AJ99" s="13"/>
      <c r="AK99" s="15"/>
      <c r="AL99" s="113"/>
      <c r="AM99" s="14"/>
      <c r="AN99" s="113"/>
      <c r="AO99" s="14"/>
      <c r="AP99" s="105"/>
      <c r="AQ99" s="109"/>
    </row>
    <row r="100" spans="3:43" x14ac:dyDescent="0.25">
      <c r="C100" s="12"/>
      <c r="D100" s="13"/>
      <c r="E100" s="13"/>
      <c r="F100" s="13"/>
      <c r="G100" s="13"/>
      <c r="H100" s="13"/>
      <c r="I100" s="13"/>
      <c r="J100" s="13"/>
      <c r="K100" s="13"/>
      <c r="L100" s="13"/>
      <c r="M100" s="13"/>
      <c r="N100" s="13"/>
      <c r="O100" s="13"/>
      <c r="P100" s="13"/>
      <c r="Q100" s="13"/>
      <c r="R100" s="13"/>
      <c r="S100" s="206"/>
      <c r="T100" s="14"/>
      <c r="U100" s="13"/>
      <c r="V100" s="13"/>
      <c r="W100" s="13"/>
      <c r="X100" s="13"/>
      <c r="Y100" s="13"/>
      <c r="Z100" s="13"/>
      <c r="AA100" s="13"/>
      <c r="AB100" s="13"/>
      <c r="AC100" s="206"/>
      <c r="AD100" s="14"/>
      <c r="AE100" s="12"/>
      <c r="AF100" s="13"/>
      <c r="AG100" s="13"/>
      <c r="AH100" s="13"/>
      <c r="AI100" s="13"/>
      <c r="AJ100" s="13"/>
      <c r="AK100" s="15"/>
      <c r="AL100" s="113"/>
      <c r="AM100" s="14"/>
      <c r="AN100" s="113"/>
      <c r="AO100" s="14"/>
      <c r="AP100" s="105"/>
      <c r="AQ100" s="109"/>
    </row>
    <row r="101" spans="3:43" x14ac:dyDescent="0.25">
      <c r="C101" s="12"/>
      <c r="D101" s="13"/>
      <c r="E101" s="13"/>
      <c r="F101" s="13"/>
      <c r="G101" s="13"/>
      <c r="H101" s="13"/>
      <c r="I101" s="13"/>
      <c r="J101" s="13"/>
      <c r="K101" s="13"/>
      <c r="L101" s="13"/>
      <c r="M101" s="13"/>
      <c r="N101" s="13"/>
      <c r="O101" s="13"/>
      <c r="P101" s="13"/>
      <c r="Q101" s="13"/>
      <c r="R101" s="13"/>
      <c r="S101" s="206"/>
      <c r="T101" s="14"/>
      <c r="U101" s="13"/>
      <c r="V101" s="13"/>
      <c r="W101" s="13"/>
      <c r="X101" s="13"/>
      <c r="Y101" s="13"/>
      <c r="Z101" s="13"/>
      <c r="AA101" s="13"/>
      <c r="AB101" s="13"/>
      <c r="AC101" s="206"/>
      <c r="AD101" s="14"/>
      <c r="AE101" s="12"/>
      <c r="AF101" s="13"/>
      <c r="AG101" s="13"/>
      <c r="AH101" s="13"/>
      <c r="AI101" s="13"/>
      <c r="AJ101" s="13"/>
      <c r="AK101" s="15"/>
      <c r="AL101" s="113"/>
      <c r="AM101" s="14"/>
      <c r="AN101" s="113"/>
      <c r="AO101" s="14"/>
      <c r="AP101" s="105"/>
      <c r="AQ101" s="109"/>
    </row>
    <row r="102" spans="3:43" x14ac:dyDescent="0.25">
      <c r="C102" s="12"/>
      <c r="D102" s="13"/>
      <c r="E102" s="13"/>
      <c r="F102" s="13"/>
      <c r="G102" s="13"/>
      <c r="H102" s="13"/>
      <c r="I102" s="13"/>
      <c r="J102" s="13"/>
      <c r="K102" s="13"/>
      <c r="L102" s="13"/>
      <c r="M102" s="13"/>
      <c r="N102" s="13"/>
      <c r="O102" s="13"/>
      <c r="P102" s="13"/>
      <c r="Q102" s="13"/>
      <c r="R102" s="13"/>
      <c r="S102" s="206"/>
      <c r="T102" s="14"/>
      <c r="U102" s="13"/>
      <c r="V102" s="13"/>
      <c r="W102" s="13"/>
      <c r="X102" s="13"/>
      <c r="Y102" s="13"/>
      <c r="Z102" s="13"/>
      <c r="AA102" s="13"/>
      <c r="AB102" s="13"/>
      <c r="AC102" s="206"/>
      <c r="AD102" s="14"/>
      <c r="AE102" s="12"/>
      <c r="AF102" s="13"/>
      <c r="AG102" s="13"/>
      <c r="AH102" s="13"/>
      <c r="AI102" s="13"/>
      <c r="AJ102" s="13"/>
      <c r="AK102" s="15"/>
      <c r="AL102" s="113"/>
      <c r="AM102" s="14"/>
      <c r="AN102" s="113"/>
      <c r="AO102" s="14"/>
      <c r="AP102" s="105"/>
      <c r="AQ102" s="109"/>
    </row>
    <row r="103" spans="3:43" x14ac:dyDescent="0.25">
      <c r="C103" s="12"/>
      <c r="D103" s="13"/>
      <c r="E103" s="13"/>
      <c r="F103" s="13"/>
      <c r="G103" s="13"/>
      <c r="H103" s="13"/>
      <c r="I103" s="13"/>
      <c r="J103" s="13"/>
      <c r="K103" s="13"/>
      <c r="L103" s="13"/>
      <c r="M103" s="13"/>
      <c r="N103" s="13"/>
      <c r="O103" s="13"/>
      <c r="P103" s="13"/>
      <c r="Q103" s="13"/>
      <c r="R103" s="13"/>
      <c r="S103" s="206"/>
      <c r="T103" s="14"/>
      <c r="U103" s="13"/>
      <c r="V103" s="13"/>
      <c r="W103" s="13"/>
      <c r="X103" s="13"/>
      <c r="Y103" s="13"/>
      <c r="Z103" s="13"/>
      <c r="AA103" s="13"/>
      <c r="AB103" s="13"/>
      <c r="AC103" s="206"/>
      <c r="AD103" s="14"/>
      <c r="AE103" s="12"/>
      <c r="AF103" s="13"/>
      <c r="AG103" s="13"/>
      <c r="AH103" s="13"/>
      <c r="AI103" s="13"/>
      <c r="AJ103" s="13"/>
      <c r="AK103" s="15"/>
      <c r="AL103" s="113"/>
      <c r="AM103" s="14"/>
      <c r="AN103" s="113"/>
      <c r="AO103" s="14"/>
      <c r="AP103" s="105"/>
      <c r="AQ103" s="109"/>
    </row>
    <row r="104" spans="3:43" x14ac:dyDescent="0.25">
      <c r="C104" s="12"/>
      <c r="D104" s="13"/>
      <c r="E104" s="13"/>
      <c r="F104" s="13"/>
      <c r="G104" s="13"/>
      <c r="H104" s="13"/>
      <c r="I104" s="13"/>
      <c r="J104" s="13"/>
      <c r="K104" s="13"/>
      <c r="L104" s="13"/>
      <c r="M104" s="13"/>
      <c r="N104" s="13"/>
      <c r="O104" s="13"/>
      <c r="P104" s="13"/>
      <c r="Q104" s="13"/>
      <c r="R104" s="13"/>
      <c r="S104" s="206"/>
      <c r="T104" s="14"/>
      <c r="U104" s="13"/>
      <c r="V104" s="13"/>
      <c r="W104" s="13"/>
      <c r="X104" s="13"/>
      <c r="Y104" s="13"/>
      <c r="Z104" s="13"/>
      <c r="AA104" s="13"/>
      <c r="AB104" s="13"/>
      <c r="AC104" s="206"/>
      <c r="AD104" s="14"/>
      <c r="AE104" s="12"/>
      <c r="AF104" s="13"/>
      <c r="AG104" s="13"/>
      <c r="AH104" s="13"/>
      <c r="AI104" s="13"/>
      <c r="AJ104" s="13"/>
      <c r="AK104" s="15"/>
      <c r="AL104" s="113"/>
      <c r="AM104" s="14"/>
      <c r="AN104" s="113"/>
      <c r="AO104" s="14"/>
      <c r="AP104" s="105"/>
      <c r="AQ104" s="109"/>
    </row>
    <row r="105" spans="3:43" x14ac:dyDescent="0.25">
      <c r="C105" s="12"/>
      <c r="D105" s="13"/>
      <c r="E105" s="13"/>
      <c r="F105" s="13"/>
      <c r="G105" s="13"/>
      <c r="H105" s="13"/>
      <c r="I105" s="13"/>
      <c r="J105" s="13"/>
      <c r="K105" s="13"/>
      <c r="L105" s="13"/>
      <c r="M105" s="13"/>
      <c r="N105" s="13"/>
      <c r="O105" s="13"/>
      <c r="P105" s="13"/>
      <c r="Q105" s="13"/>
      <c r="R105" s="13"/>
      <c r="S105" s="206"/>
      <c r="T105" s="14"/>
      <c r="U105" s="13"/>
      <c r="V105" s="13"/>
      <c r="W105" s="13"/>
      <c r="X105" s="13"/>
      <c r="Y105" s="13"/>
      <c r="Z105" s="13"/>
      <c r="AA105" s="13"/>
      <c r="AB105" s="13"/>
      <c r="AC105" s="206"/>
      <c r="AD105" s="14"/>
      <c r="AE105" s="12"/>
      <c r="AF105" s="13"/>
      <c r="AG105" s="13"/>
      <c r="AH105" s="13"/>
      <c r="AI105" s="13"/>
      <c r="AJ105" s="13"/>
      <c r="AK105" s="15"/>
      <c r="AL105" s="113"/>
      <c r="AM105" s="14"/>
      <c r="AN105" s="113"/>
      <c r="AO105" s="14"/>
      <c r="AP105" s="105"/>
      <c r="AQ105" s="109"/>
    </row>
    <row r="106" spans="3:43" x14ac:dyDescent="0.25">
      <c r="C106" s="12"/>
      <c r="D106" s="13"/>
      <c r="E106" s="13"/>
      <c r="F106" s="13"/>
      <c r="G106" s="13"/>
      <c r="H106" s="13"/>
      <c r="I106" s="13"/>
      <c r="J106" s="13"/>
      <c r="K106" s="13"/>
      <c r="L106" s="13"/>
      <c r="M106" s="13"/>
      <c r="N106" s="13"/>
      <c r="O106" s="13"/>
      <c r="P106" s="13"/>
      <c r="Q106" s="13"/>
      <c r="R106" s="13"/>
      <c r="S106" s="206"/>
      <c r="T106" s="14"/>
      <c r="U106" s="13"/>
      <c r="V106" s="13"/>
      <c r="W106" s="13"/>
      <c r="X106" s="13"/>
      <c r="Y106" s="13"/>
      <c r="Z106" s="13"/>
      <c r="AA106" s="13"/>
      <c r="AB106" s="13"/>
      <c r="AC106" s="206"/>
      <c r="AD106" s="14"/>
      <c r="AE106" s="12"/>
      <c r="AF106" s="13"/>
      <c r="AG106" s="13"/>
      <c r="AH106" s="13"/>
      <c r="AI106" s="13"/>
      <c r="AJ106" s="13"/>
      <c r="AK106" s="15"/>
      <c r="AL106" s="113"/>
      <c r="AM106" s="14"/>
      <c r="AN106" s="113"/>
      <c r="AO106" s="14"/>
      <c r="AP106" s="105"/>
      <c r="AQ106" s="109"/>
    </row>
    <row r="107" spans="3:43" x14ac:dyDescent="0.25">
      <c r="C107" s="12"/>
      <c r="D107" s="13"/>
      <c r="E107" s="13"/>
      <c r="F107" s="13"/>
      <c r="G107" s="13"/>
      <c r="H107" s="13"/>
      <c r="I107" s="13"/>
      <c r="J107" s="13"/>
      <c r="K107" s="13"/>
      <c r="L107" s="13"/>
      <c r="M107" s="13"/>
      <c r="N107" s="13"/>
      <c r="O107" s="13"/>
      <c r="P107" s="13"/>
      <c r="Q107" s="13"/>
      <c r="R107" s="13"/>
      <c r="S107" s="206"/>
      <c r="T107" s="14"/>
      <c r="U107" s="13"/>
      <c r="V107" s="13"/>
      <c r="W107" s="13"/>
      <c r="X107" s="13"/>
      <c r="Y107" s="13"/>
      <c r="Z107" s="13"/>
      <c r="AA107" s="13"/>
      <c r="AB107" s="13"/>
      <c r="AC107" s="206"/>
      <c r="AD107" s="14"/>
      <c r="AE107" s="12"/>
      <c r="AF107" s="13"/>
      <c r="AG107" s="13"/>
      <c r="AH107" s="13"/>
      <c r="AI107" s="13"/>
      <c r="AJ107" s="13"/>
      <c r="AK107" s="15"/>
      <c r="AL107" s="113"/>
      <c r="AM107" s="14"/>
      <c r="AN107" s="113"/>
      <c r="AO107" s="14"/>
      <c r="AP107" s="105"/>
      <c r="AQ107" s="109"/>
    </row>
    <row r="108" spans="3:43" x14ac:dyDescent="0.25">
      <c r="C108" s="12"/>
      <c r="D108" s="13"/>
      <c r="E108" s="13"/>
      <c r="F108" s="13"/>
      <c r="G108" s="13"/>
      <c r="H108" s="13"/>
      <c r="I108" s="13"/>
      <c r="J108" s="13"/>
      <c r="K108" s="13"/>
      <c r="L108" s="13"/>
      <c r="M108" s="13"/>
      <c r="N108" s="13"/>
      <c r="O108" s="13"/>
      <c r="P108" s="13"/>
      <c r="Q108" s="13"/>
      <c r="R108" s="13"/>
      <c r="S108" s="206"/>
      <c r="T108" s="14"/>
      <c r="U108" s="13"/>
      <c r="V108" s="13"/>
      <c r="W108" s="13"/>
      <c r="X108" s="13"/>
      <c r="Y108" s="13"/>
      <c r="Z108" s="13"/>
      <c r="AA108" s="13"/>
      <c r="AB108" s="13"/>
      <c r="AC108" s="206"/>
      <c r="AD108" s="14"/>
      <c r="AE108" s="12"/>
      <c r="AF108" s="13"/>
      <c r="AG108" s="13"/>
      <c r="AH108" s="13"/>
      <c r="AI108" s="13"/>
      <c r="AJ108" s="13"/>
      <c r="AK108" s="15"/>
      <c r="AL108" s="113"/>
      <c r="AM108" s="14"/>
      <c r="AN108" s="113"/>
      <c r="AO108" s="14"/>
      <c r="AP108" s="105"/>
      <c r="AQ108" s="109"/>
    </row>
    <row r="109" spans="3:43" x14ac:dyDescent="0.25">
      <c r="C109" s="12"/>
      <c r="D109" s="13"/>
      <c r="E109" s="13"/>
      <c r="F109" s="13"/>
      <c r="G109" s="13"/>
      <c r="H109" s="13"/>
      <c r="I109" s="13"/>
      <c r="J109" s="13"/>
      <c r="K109" s="13"/>
      <c r="L109" s="13"/>
      <c r="M109" s="13"/>
      <c r="N109" s="13"/>
      <c r="O109" s="13"/>
      <c r="P109" s="13"/>
      <c r="Q109" s="13"/>
      <c r="R109" s="13"/>
      <c r="S109" s="206"/>
      <c r="T109" s="14"/>
      <c r="U109" s="13"/>
      <c r="V109" s="13"/>
      <c r="W109" s="13"/>
      <c r="X109" s="13"/>
      <c r="Y109" s="13"/>
      <c r="Z109" s="13"/>
      <c r="AA109" s="13"/>
      <c r="AB109" s="13"/>
      <c r="AC109" s="206"/>
      <c r="AD109" s="14"/>
      <c r="AE109" s="12"/>
      <c r="AF109" s="13"/>
      <c r="AG109" s="13"/>
      <c r="AH109" s="13"/>
      <c r="AI109" s="13"/>
      <c r="AJ109" s="13"/>
      <c r="AK109" s="15"/>
      <c r="AL109" s="113"/>
      <c r="AM109" s="14"/>
      <c r="AN109" s="113"/>
      <c r="AO109" s="14"/>
      <c r="AP109" s="105"/>
      <c r="AQ109" s="109"/>
    </row>
    <row r="110" spans="3:43" x14ac:dyDescent="0.25">
      <c r="C110" s="12"/>
      <c r="D110" s="13"/>
      <c r="E110" s="13"/>
      <c r="F110" s="13"/>
      <c r="G110" s="13"/>
      <c r="H110" s="13"/>
      <c r="I110" s="13"/>
      <c r="J110" s="13"/>
      <c r="K110" s="13"/>
      <c r="L110" s="13"/>
      <c r="M110" s="13"/>
      <c r="N110" s="13"/>
      <c r="O110" s="13"/>
      <c r="P110" s="13"/>
      <c r="Q110" s="13"/>
      <c r="R110" s="13"/>
      <c r="S110" s="206"/>
      <c r="T110" s="14"/>
      <c r="U110" s="13"/>
      <c r="V110" s="13"/>
      <c r="W110" s="13"/>
      <c r="X110" s="13"/>
      <c r="Y110" s="13"/>
      <c r="Z110" s="13"/>
      <c r="AA110" s="13"/>
      <c r="AB110" s="13"/>
      <c r="AC110" s="206"/>
      <c r="AD110" s="14"/>
      <c r="AE110" s="12"/>
      <c r="AF110" s="13"/>
      <c r="AG110" s="13"/>
      <c r="AH110" s="13"/>
      <c r="AI110" s="13"/>
      <c r="AJ110" s="13"/>
      <c r="AK110" s="15"/>
      <c r="AL110" s="113"/>
      <c r="AM110" s="14"/>
      <c r="AN110" s="113"/>
      <c r="AO110" s="14"/>
      <c r="AP110" s="105"/>
      <c r="AQ110" s="109"/>
    </row>
    <row r="111" spans="3:43" x14ac:dyDescent="0.25">
      <c r="C111" s="12"/>
      <c r="D111" s="13"/>
      <c r="E111" s="13"/>
      <c r="F111" s="13"/>
      <c r="G111" s="13"/>
      <c r="H111" s="13"/>
      <c r="I111" s="13"/>
      <c r="J111" s="13"/>
      <c r="K111" s="13"/>
      <c r="L111" s="13"/>
      <c r="M111" s="13"/>
      <c r="N111" s="13"/>
      <c r="O111" s="13"/>
      <c r="P111" s="13"/>
      <c r="Q111" s="13"/>
      <c r="R111" s="13"/>
      <c r="S111" s="206"/>
      <c r="T111" s="14"/>
      <c r="U111" s="13"/>
      <c r="V111" s="13"/>
      <c r="W111" s="13"/>
      <c r="X111" s="13"/>
      <c r="Y111" s="13"/>
      <c r="Z111" s="13"/>
      <c r="AA111" s="13"/>
      <c r="AB111" s="13"/>
      <c r="AC111" s="206"/>
      <c r="AD111" s="14"/>
      <c r="AE111" s="12"/>
      <c r="AF111" s="13"/>
      <c r="AG111" s="13"/>
      <c r="AH111" s="13"/>
      <c r="AI111" s="13"/>
      <c r="AJ111" s="13"/>
      <c r="AK111" s="15"/>
      <c r="AL111" s="113"/>
      <c r="AM111" s="14"/>
      <c r="AN111" s="113"/>
      <c r="AO111" s="14"/>
      <c r="AP111" s="105"/>
      <c r="AQ111" s="109"/>
    </row>
    <row r="112" spans="3:43" x14ac:dyDescent="0.25">
      <c r="C112" s="12"/>
      <c r="D112" s="13"/>
      <c r="E112" s="13"/>
      <c r="F112" s="13"/>
      <c r="G112" s="13"/>
      <c r="H112" s="13"/>
      <c r="I112" s="13"/>
      <c r="J112" s="13"/>
      <c r="K112" s="13"/>
      <c r="L112" s="13"/>
      <c r="M112" s="13"/>
      <c r="N112" s="13"/>
      <c r="O112" s="13"/>
      <c r="P112" s="13"/>
      <c r="Q112" s="13"/>
      <c r="R112" s="13"/>
      <c r="S112" s="206"/>
      <c r="T112" s="14"/>
      <c r="U112" s="13"/>
      <c r="V112" s="13"/>
      <c r="W112" s="13"/>
      <c r="X112" s="13"/>
      <c r="Y112" s="13"/>
      <c r="Z112" s="13"/>
      <c r="AA112" s="13"/>
      <c r="AB112" s="13"/>
      <c r="AC112" s="206"/>
      <c r="AD112" s="14"/>
      <c r="AE112" s="12"/>
      <c r="AF112" s="13"/>
      <c r="AG112" s="13"/>
      <c r="AH112" s="13"/>
      <c r="AI112" s="13"/>
      <c r="AJ112" s="13"/>
      <c r="AK112" s="15"/>
      <c r="AL112" s="113"/>
      <c r="AM112" s="14"/>
      <c r="AN112" s="113"/>
      <c r="AO112" s="14"/>
      <c r="AP112" s="105"/>
      <c r="AQ112" s="109"/>
    </row>
    <row r="113" spans="3:43" x14ac:dyDescent="0.25">
      <c r="C113" s="12"/>
      <c r="D113" s="13"/>
      <c r="E113" s="13"/>
      <c r="F113" s="13"/>
      <c r="G113" s="13"/>
      <c r="H113" s="13"/>
      <c r="I113" s="13"/>
      <c r="J113" s="13"/>
      <c r="K113" s="13"/>
      <c r="L113" s="13"/>
      <c r="M113" s="13"/>
      <c r="N113" s="13"/>
      <c r="O113" s="13"/>
      <c r="P113" s="13"/>
      <c r="Q113" s="13"/>
      <c r="R113" s="13"/>
      <c r="S113" s="206"/>
      <c r="T113" s="14"/>
      <c r="U113" s="13"/>
      <c r="V113" s="13"/>
      <c r="W113" s="13"/>
      <c r="X113" s="13"/>
      <c r="Y113" s="13"/>
      <c r="Z113" s="13"/>
      <c r="AA113" s="13"/>
      <c r="AB113" s="13"/>
      <c r="AC113" s="206"/>
      <c r="AD113" s="14"/>
      <c r="AE113" s="12"/>
      <c r="AF113" s="13"/>
      <c r="AG113" s="13"/>
      <c r="AH113" s="13"/>
      <c r="AI113" s="13"/>
      <c r="AJ113" s="13"/>
      <c r="AK113" s="15"/>
      <c r="AL113" s="113"/>
      <c r="AM113" s="14"/>
      <c r="AN113" s="113"/>
      <c r="AO113" s="14"/>
      <c r="AP113" s="105"/>
      <c r="AQ113" s="109"/>
    </row>
    <row r="114" spans="3:43" x14ac:dyDescent="0.25">
      <c r="C114" s="12"/>
      <c r="D114" s="13"/>
      <c r="E114" s="13"/>
      <c r="F114" s="13"/>
      <c r="G114" s="13"/>
      <c r="H114" s="13"/>
      <c r="I114" s="13"/>
      <c r="J114" s="13"/>
      <c r="K114" s="13"/>
      <c r="L114" s="13"/>
      <c r="M114" s="13"/>
      <c r="N114" s="13"/>
      <c r="O114" s="13"/>
      <c r="P114" s="13"/>
      <c r="Q114" s="13"/>
      <c r="R114" s="13"/>
      <c r="S114" s="206"/>
      <c r="T114" s="14"/>
      <c r="U114" s="13"/>
      <c r="V114" s="13"/>
      <c r="W114" s="13"/>
      <c r="X114" s="13"/>
      <c r="Y114" s="13"/>
      <c r="Z114" s="13"/>
      <c r="AA114" s="13"/>
      <c r="AB114" s="13"/>
      <c r="AC114" s="206"/>
      <c r="AD114" s="14"/>
      <c r="AE114" s="12"/>
      <c r="AF114" s="13"/>
      <c r="AG114" s="13"/>
      <c r="AH114" s="13"/>
      <c r="AI114" s="13"/>
      <c r="AJ114" s="13"/>
      <c r="AK114" s="15"/>
      <c r="AL114" s="113"/>
      <c r="AM114" s="14"/>
      <c r="AN114" s="113"/>
      <c r="AO114" s="14"/>
      <c r="AP114" s="105"/>
      <c r="AQ114" s="109"/>
    </row>
    <row r="115" spans="3:43" x14ac:dyDescent="0.25">
      <c r="C115" s="12"/>
      <c r="D115" s="13"/>
      <c r="E115" s="13"/>
      <c r="F115" s="13"/>
      <c r="G115" s="13"/>
      <c r="H115" s="13"/>
      <c r="I115" s="13"/>
      <c r="J115" s="13"/>
      <c r="K115" s="13"/>
      <c r="L115" s="13"/>
      <c r="M115" s="13"/>
      <c r="N115" s="13"/>
      <c r="O115" s="13"/>
      <c r="P115" s="13"/>
      <c r="Q115" s="13"/>
      <c r="R115" s="13"/>
      <c r="S115" s="206"/>
      <c r="T115" s="14"/>
      <c r="U115" s="13"/>
      <c r="V115" s="13"/>
      <c r="W115" s="13"/>
      <c r="X115" s="13"/>
      <c r="Y115" s="13"/>
      <c r="Z115" s="13"/>
      <c r="AA115" s="13"/>
      <c r="AB115" s="13"/>
      <c r="AC115" s="206"/>
      <c r="AD115" s="14"/>
      <c r="AE115" s="12"/>
      <c r="AF115" s="13"/>
      <c r="AG115" s="13"/>
      <c r="AH115" s="13"/>
      <c r="AI115" s="13"/>
      <c r="AJ115" s="13"/>
      <c r="AK115" s="15"/>
      <c r="AL115" s="113"/>
      <c r="AM115" s="14"/>
      <c r="AN115" s="113"/>
      <c r="AO115" s="14"/>
      <c r="AP115" s="105"/>
      <c r="AQ115" s="109"/>
    </row>
    <row r="116" spans="3:43" x14ac:dyDescent="0.25">
      <c r="C116" s="12"/>
      <c r="D116" s="13"/>
      <c r="E116" s="13"/>
      <c r="F116" s="13"/>
      <c r="G116" s="13"/>
      <c r="H116" s="13"/>
      <c r="I116" s="13"/>
      <c r="J116" s="13"/>
      <c r="K116" s="13"/>
      <c r="L116" s="13"/>
      <c r="M116" s="13"/>
      <c r="N116" s="13"/>
      <c r="O116" s="13"/>
      <c r="P116" s="13"/>
      <c r="Q116" s="13"/>
      <c r="R116" s="13"/>
      <c r="S116" s="206"/>
      <c r="T116" s="14"/>
      <c r="U116" s="13"/>
      <c r="V116" s="13"/>
      <c r="W116" s="13"/>
      <c r="X116" s="13"/>
      <c r="Y116" s="13"/>
      <c r="Z116" s="13"/>
      <c r="AA116" s="13"/>
      <c r="AB116" s="13"/>
      <c r="AC116" s="206"/>
      <c r="AD116" s="14"/>
      <c r="AE116" s="12"/>
      <c r="AF116" s="13"/>
      <c r="AG116" s="13"/>
      <c r="AH116" s="13"/>
      <c r="AI116" s="13"/>
      <c r="AJ116" s="13"/>
      <c r="AK116" s="15"/>
      <c r="AL116" s="113"/>
      <c r="AM116" s="14"/>
      <c r="AN116" s="113"/>
      <c r="AO116" s="14"/>
      <c r="AP116" s="105"/>
      <c r="AQ116" s="109"/>
    </row>
    <row r="117" spans="3:43" x14ac:dyDescent="0.25">
      <c r="AL117" s="113"/>
      <c r="AM117" s="14"/>
      <c r="AN117" s="113"/>
      <c r="AO117" s="14"/>
      <c r="AP117" s="105"/>
      <c r="AQ117" s="109"/>
    </row>
    <row r="118" spans="3:43" x14ac:dyDescent="0.25">
      <c r="AL118" s="113"/>
      <c r="AM118" s="14"/>
      <c r="AN118" s="113"/>
      <c r="AO118" s="14"/>
      <c r="AP118" s="105"/>
      <c r="AQ118" s="109"/>
    </row>
    <row r="119" spans="3:43" x14ac:dyDescent="0.25">
      <c r="AL119" s="113"/>
      <c r="AM119" s="14"/>
      <c r="AN119" s="113"/>
      <c r="AO119" s="14"/>
      <c r="AP119" s="105"/>
      <c r="AQ119" s="109"/>
    </row>
    <row r="120" spans="3:43" x14ac:dyDescent="0.25">
      <c r="AL120" s="113"/>
      <c r="AM120" s="14"/>
      <c r="AN120" s="113"/>
      <c r="AO120" s="14"/>
      <c r="AP120" s="105"/>
      <c r="AQ120" s="109"/>
    </row>
    <row r="121" spans="3:43" x14ac:dyDescent="0.25">
      <c r="AL121" s="113"/>
      <c r="AM121" s="14"/>
      <c r="AN121" s="113"/>
      <c r="AO121" s="14"/>
      <c r="AP121" s="105"/>
      <c r="AQ121" s="109"/>
    </row>
    <row r="122" spans="3:43" x14ac:dyDescent="0.25">
      <c r="AL122" s="113"/>
      <c r="AM122" s="14"/>
      <c r="AN122" s="113"/>
      <c r="AO122" s="14"/>
      <c r="AP122" s="105"/>
      <c r="AQ122" s="109"/>
    </row>
    <row r="123" spans="3:43" x14ac:dyDescent="0.25">
      <c r="AL123" s="113"/>
      <c r="AM123" s="14"/>
      <c r="AN123" s="113"/>
      <c r="AO123" s="14"/>
      <c r="AP123" s="105"/>
      <c r="AQ123" s="109"/>
    </row>
    <row r="124" spans="3:43" x14ac:dyDescent="0.25">
      <c r="AL124" s="113"/>
      <c r="AM124" s="14"/>
      <c r="AN124" s="113"/>
      <c r="AO124" s="14"/>
      <c r="AP124" s="105"/>
      <c r="AQ124" s="109"/>
    </row>
    <row r="125" spans="3:43" x14ac:dyDescent="0.25">
      <c r="AL125" s="113"/>
      <c r="AM125" s="14"/>
      <c r="AN125" s="113"/>
      <c r="AO125" s="14"/>
      <c r="AP125" s="105"/>
      <c r="AQ125" s="109"/>
    </row>
    <row r="126" spans="3:43" x14ac:dyDescent="0.25">
      <c r="AL126" s="113"/>
      <c r="AM126" s="14"/>
      <c r="AN126" s="113"/>
      <c r="AO126" s="14"/>
      <c r="AP126" s="105"/>
      <c r="AQ126" s="109"/>
    </row>
    <row r="127" spans="3:43" x14ac:dyDescent="0.25">
      <c r="AL127" s="113"/>
      <c r="AM127" s="14"/>
      <c r="AN127" s="113"/>
      <c r="AO127" s="14"/>
      <c r="AP127" s="105"/>
      <c r="AQ127" s="109"/>
    </row>
    <row r="128" spans="3:43" x14ac:dyDescent="0.25">
      <c r="AL128" s="113"/>
      <c r="AM128" s="14"/>
      <c r="AN128" s="113"/>
      <c r="AO128" s="14"/>
      <c r="AP128" s="105"/>
      <c r="AQ128" s="109"/>
    </row>
    <row r="129" spans="38:43" x14ac:dyDescent="0.25">
      <c r="AL129" s="113"/>
      <c r="AM129" s="14"/>
      <c r="AN129" s="113"/>
      <c r="AO129" s="14"/>
      <c r="AP129" s="105"/>
      <c r="AQ129" s="109"/>
    </row>
    <row r="130" spans="38:43" x14ac:dyDescent="0.25">
      <c r="AL130" s="111"/>
      <c r="AM130" s="112"/>
      <c r="AN130" s="123"/>
      <c r="AO130" s="124"/>
      <c r="AP130" s="110"/>
      <c r="AQ130" s="112"/>
    </row>
    <row r="131" spans="38:43" x14ac:dyDescent="0.25">
      <c r="AN131" s="125"/>
      <c r="AO131" s="126"/>
    </row>
    <row r="132" spans="38:43" x14ac:dyDescent="0.25">
      <c r="AN132" s="125"/>
      <c r="AO132" s="126"/>
    </row>
    <row r="133" spans="38:43" x14ac:dyDescent="0.25">
      <c r="AN133" s="125"/>
      <c r="AO133" s="126"/>
    </row>
    <row r="134" spans="38:43" x14ac:dyDescent="0.25">
      <c r="AN134" s="125"/>
      <c r="AO134" s="126"/>
    </row>
    <row r="135" spans="38:43" x14ac:dyDescent="0.25">
      <c r="AN135" s="125"/>
      <c r="AO135" s="126"/>
    </row>
    <row r="136" spans="38:43" x14ac:dyDescent="0.25">
      <c r="AN136" s="125"/>
      <c r="AO136" s="126"/>
    </row>
    <row r="137" spans="38:43" x14ac:dyDescent="0.25">
      <c r="AN137" s="125"/>
      <c r="AO137" s="126"/>
    </row>
    <row r="138" spans="38:43" x14ac:dyDescent="0.25">
      <c r="AN138" s="125"/>
      <c r="AO138" s="126"/>
    </row>
    <row r="139" spans="38:43" x14ac:dyDescent="0.25">
      <c r="AN139" s="125"/>
      <c r="AO139" s="126"/>
    </row>
    <row r="140" spans="38:43" x14ac:dyDescent="0.25">
      <c r="AN140" s="125"/>
      <c r="AO140" s="126"/>
    </row>
    <row r="141" spans="38:43" x14ac:dyDescent="0.25">
      <c r="AN141" s="125"/>
      <c r="AO141" s="126"/>
    </row>
    <row r="142" spans="38:43" x14ac:dyDescent="0.25">
      <c r="AN142" s="125"/>
      <c r="AO142" s="126"/>
    </row>
    <row r="143" spans="38:43" x14ac:dyDescent="0.25">
      <c r="AN143" s="125"/>
      <c r="AO143" s="126"/>
    </row>
    <row r="144" spans="38:43" x14ac:dyDescent="0.25">
      <c r="AN144" s="125"/>
      <c r="AO144" s="126"/>
    </row>
    <row r="145" spans="40:41" x14ac:dyDescent="0.25">
      <c r="AN145" s="125"/>
      <c r="AO145" s="126"/>
    </row>
    <row r="146" spans="40:41" x14ac:dyDescent="0.25">
      <c r="AN146" s="125"/>
      <c r="AO146" s="126"/>
    </row>
    <row r="147" spans="40:41" x14ac:dyDescent="0.25">
      <c r="AN147" s="125"/>
      <c r="AO147" s="126"/>
    </row>
    <row r="148" spans="40:41" x14ac:dyDescent="0.25">
      <c r="AN148" s="125"/>
      <c r="AO148" s="126"/>
    </row>
    <row r="149" spans="40:41" x14ac:dyDescent="0.25">
      <c r="AN149" s="125"/>
      <c r="AO149" s="126"/>
    </row>
    <row r="150" spans="40:41" x14ac:dyDescent="0.25">
      <c r="AN150" s="125"/>
      <c r="AO150" s="126"/>
    </row>
    <row r="151" spans="40:41" x14ac:dyDescent="0.25">
      <c r="AN151" s="125"/>
      <c r="AO151" s="126"/>
    </row>
    <row r="152" spans="40:41" x14ac:dyDescent="0.25">
      <c r="AN152" s="125"/>
      <c r="AO152" s="126"/>
    </row>
    <row r="153" spans="40:41" x14ac:dyDescent="0.25">
      <c r="AN153" s="125"/>
      <c r="AO153" s="126"/>
    </row>
    <row r="154" spans="40:41" x14ac:dyDescent="0.25">
      <c r="AN154" s="125"/>
      <c r="AO154" s="126"/>
    </row>
    <row r="155" spans="40:41" x14ac:dyDescent="0.25">
      <c r="AN155" s="125"/>
      <c r="AO155" s="126"/>
    </row>
    <row r="156" spans="40:41" x14ac:dyDescent="0.25">
      <c r="AN156" s="125"/>
      <c r="AO156" s="126"/>
    </row>
    <row r="157" spans="40:41" x14ac:dyDescent="0.25">
      <c r="AN157" s="125"/>
      <c r="AO157" s="126"/>
    </row>
    <row r="158" spans="40:41" x14ac:dyDescent="0.25">
      <c r="AN158" s="125"/>
      <c r="AO158" s="126"/>
    </row>
    <row r="159" spans="40:41" x14ac:dyDescent="0.25">
      <c r="AN159" s="125"/>
      <c r="AO159" s="126"/>
    </row>
    <row r="160" spans="40:41" x14ac:dyDescent="0.25">
      <c r="AN160" s="125"/>
      <c r="AO160" s="126"/>
    </row>
    <row r="161" spans="40:41" x14ac:dyDescent="0.25">
      <c r="AN161" s="125"/>
      <c r="AO161" s="126"/>
    </row>
    <row r="162" spans="40:41" x14ac:dyDescent="0.25">
      <c r="AN162" s="125"/>
      <c r="AO162" s="126"/>
    </row>
    <row r="163" spans="40:41" x14ac:dyDescent="0.25">
      <c r="AN163" s="125"/>
      <c r="AO163" s="126"/>
    </row>
    <row r="164" spans="40:41" x14ac:dyDescent="0.25">
      <c r="AN164" s="125"/>
      <c r="AO164" s="126"/>
    </row>
    <row r="165" spans="40:41" x14ac:dyDescent="0.25">
      <c r="AN165" s="125"/>
      <c r="AO165" s="126"/>
    </row>
    <row r="166" spans="40:41" x14ac:dyDescent="0.25">
      <c r="AN166" s="125"/>
      <c r="AO166" s="126"/>
    </row>
    <row r="167" spans="40:41" x14ac:dyDescent="0.25">
      <c r="AN167" s="125"/>
      <c r="AO167" s="126"/>
    </row>
    <row r="168" spans="40:41" x14ac:dyDescent="0.25">
      <c r="AN168" s="125"/>
      <c r="AO168" s="126"/>
    </row>
    <row r="169" spans="40:41" x14ac:dyDescent="0.25">
      <c r="AN169" s="125"/>
      <c r="AO169" s="126"/>
    </row>
    <row r="170" spans="40:41" x14ac:dyDescent="0.25">
      <c r="AN170" s="125"/>
      <c r="AO170" s="126"/>
    </row>
    <row r="171" spans="40:41" x14ac:dyDescent="0.25">
      <c r="AN171" s="125"/>
      <c r="AO171" s="126"/>
    </row>
    <row r="172" spans="40:41" x14ac:dyDescent="0.25">
      <c r="AN172" s="125"/>
      <c r="AO172" s="126"/>
    </row>
    <row r="173" spans="40:41" x14ac:dyDescent="0.25">
      <c r="AN173" s="125"/>
      <c r="AO173" s="126"/>
    </row>
    <row r="174" spans="40:41" x14ac:dyDescent="0.25">
      <c r="AN174" s="125"/>
      <c r="AO174" s="126"/>
    </row>
    <row r="175" spans="40:41" x14ac:dyDescent="0.25">
      <c r="AN175" s="125"/>
      <c r="AO175" s="126"/>
    </row>
    <row r="176" spans="40:41" x14ac:dyDescent="0.25">
      <c r="AN176" s="125"/>
      <c r="AO176" s="126"/>
    </row>
    <row r="177" spans="40:41" x14ac:dyDescent="0.25">
      <c r="AN177" s="125"/>
      <c r="AO177" s="126"/>
    </row>
    <row r="178" spans="40:41" x14ac:dyDescent="0.25">
      <c r="AN178" s="125"/>
      <c r="AO178" s="126"/>
    </row>
    <row r="179" spans="40:41" x14ac:dyDescent="0.25">
      <c r="AN179" s="125"/>
      <c r="AO179" s="126"/>
    </row>
    <row r="180" spans="40:41" x14ac:dyDescent="0.25">
      <c r="AN180" s="125"/>
      <c r="AO180" s="126"/>
    </row>
    <row r="181" spans="40:41" x14ac:dyDescent="0.25">
      <c r="AN181" s="125"/>
      <c r="AO181" s="126"/>
    </row>
    <row r="182" spans="40:41" x14ac:dyDescent="0.25">
      <c r="AN182" s="125"/>
      <c r="AO182" s="126"/>
    </row>
    <row r="183" spans="40:41" x14ac:dyDescent="0.25">
      <c r="AN183" s="125"/>
      <c r="AO183" s="126"/>
    </row>
    <row r="184" spans="40:41" x14ac:dyDescent="0.25">
      <c r="AN184" s="125"/>
      <c r="AO184" s="126"/>
    </row>
    <row r="185" spans="40:41" x14ac:dyDescent="0.25">
      <c r="AN185" s="125"/>
      <c r="AO185" s="126"/>
    </row>
    <row r="186" spans="40:41" x14ac:dyDescent="0.25">
      <c r="AN186" s="125"/>
      <c r="AO186" s="126"/>
    </row>
  </sheetData>
  <mergeCells count="7">
    <mergeCell ref="AL1:AO1"/>
    <mergeCell ref="C1:G1"/>
    <mergeCell ref="H1:K1"/>
    <mergeCell ref="L1:T1"/>
    <mergeCell ref="U1:V1"/>
    <mergeCell ref="AE1:AK1"/>
    <mergeCell ref="W1:AD1"/>
  </mergeCells>
  <hyperlinks>
    <hyperlink ref="A1" location="Contents!A1" display="CONTENTS"/>
    <hyperlink ref="B4" r:id="rId1"/>
    <hyperlink ref="B5" r:id="rId2"/>
    <hyperlink ref="A2" r:id="rId3"/>
    <hyperlink ref="B8" r:id="rId4" display="2016-12-10 to 2017-06-09"/>
    <hyperlink ref="B9" r:id="rId5"/>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9"/>
  <sheetViews>
    <sheetView workbookViewId="0">
      <pane xSplit="2" ySplit="1" topLeftCell="C2" activePane="bottomRight" state="frozen"/>
      <selection pane="topRight" activeCell="C1" sqref="C1"/>
      <selection pane="bottomLeft" activeCell="A2" sqref="A2"/>
      <selection pane="bottomRight" activeCell="G6" sqref="G6"/>
    </sheetView>
  </sheetViews>
  <sheetFormatPr defaultRowHeight="15" x14ac:dyDescent="0.25"/>
  <cols>
    <col min="1" max="1" width="28.140625" style="208" customWidth="1"/>
    <col min="2" max="2" width="38.140625" style="126" customWidth="1"/>
    <col min="3" max="3" width="9.140625" style="62"/>
    <col min="4" max="4" width="10" style="53" customWidth="1"/>
    <col min="5" max="5" width="9.85546875" style="2" customWidth="1"/>
    <col min="6" max="7" width="9.140625" style="62"/>
    <col min="8" max="8" width="9.140625" style="2"/>
    <col min="9" max="16384" width="9.140625" style="62"/>
  </cols>
  <sheetData>
    <row r="1" spans="1:26" ht="20.25" thickBot="1" x14ac:dyDescent="0.35">
      <c r="A1" s="207" t="s">
        <v>0</v>
      </c>
      <c r="B1" s="288" t="s">
        <v>176</v>
      </c>
      <c r="C1" s="1"/>
      <c r="D1" s="209"/>
      <c r="E1" s="77"/>
      <c r="F1" s="209"/>
      <c r="G1" s="209"/>
      <c r="H1" s="77"/>
      <c r="I1" s="209"/>
      <c r="J1" s="209"/>
      <c r="K1" s="209"/>
      <c r="L1" s="209"/>
      <c r="M1" s="209"/>
      <c r="N1" s="209"/>
      <c r="O1" s="209"/>
      <c r="P1" s="209"/>
      <c r="Q1" s="209"/>
      <c r="R1" s="209"/>
      <c r="S1" s="209"/>
      <c r="T1" s="209"/>
      <c r="U1" s="209"/>
    </row>
    <row r="2" spans="1:26" ht="20.25" thickTop="1" x14ac:dyDescent="0.3">
      <c r="A2" s="225"/>
      <c r="B2" s="227"/>
      <c r="C2" s="226"/>
      <c r="D2" s="226"/>
      <c r="E2" s="226"/>
      <c r="F2" s="226"/>
      <c r="G2" s="226"/>
      <c r="H2" s="226"/>
      <c r="I2" s="226"/>
      <c r="J2" s="226"/>
      <c r="K2" s="226"/>
      <c r="L2" s="226"/>
      <c r="M2" s="226"/>
      <c r="N2" s="226"/>
      <c r="O2" s="226"/>
      <c r="P2" s="226"/>
      <c r="Q2" s="226"/>
      <c r="R2" s="226"/>
      <c r="S2" s="226"/>
      <c r="T2" s="226"/>
      <c r="U2" s="226"/>
      <c r="V2" s="226"/>
      <c r="W2" s="226"/>
      <c r="X2" s="226"/>
      <c r="Y2" s="53"/>
      <c r="Z2" s="53"/>
    </row>
    <row r="3" spans="1:26" ht="20.25" thickBot="1" x14ac:dyDescent="0.35">
      <c r="B3" s="251" t="s">
        <v>177</v>
      </c>
      <c r="C3" s="249"/>
      <c r="D3" s="249"/>
      <c r="E3" s="250"/>
      <c r="F3" s="249"/>
      <c r="G3" s="249"/>
      <c r="H3" s="250"/>
    </row>
    <row r="4" spans="1:26" ht="18.75" thickTop="1" thickBot="1" x14ac:dyDescent="0.3">
      <c r="A4" s="254" t="s">
        <v>177</v>
      </c>
      <c r="B4" s="644" t="s">
        <v>178</v>
      </c>
      <c r="C4" s="641" t="s">
        <v>159</v>
      </c>
      <c r="D4" s="642"/>
      <c r="E4" s="643"/>
      <c r="F4" s="641" t="s">
        <v>162</v>
      </c>
      <c r="G4" s="642"/>
      <c r="H4" s="643"/>
    </row>
    <row r="5" spans="1:26" ht="16.5" customHeight="1" thickTop="1" thickBot="1" x14ac:dyDescent="0.3">
      <c r="A5" s="247" t="s">
        <v>179</v>
      </c>
      <c r="B5" s="645"/>
      <c r="C5" s="228" t="s">
        <v>160</v>
      </c>
      <c r="D5" s="211" t="s">
        <v>161</v>
      </c>
      <c r="E5" s="211">
        <v>2016</v>
      </c>
      <c r="F5" s="228" t="s">
        <v>160</v>
      </c>
      <c r="G5" s="211" t="s">
        <v>161</v>
      </c>
      <c r="H5" s="212">
        <v>2017</v>
      </c>
    </row>
    <row r="6" spans="1:26" ht="20.25" customHeight="1" thickTop="1" x14ac:dyDescent="0.25">
      <c r="A6" s="646" t="s">
        <v>22</v>
      </c>
      <c r="B6" s="216" t="s">
        <v>46</v>
      </c>
      <c r="C6" s="256">
        <f>SUM(C7:C40)-C9-C15-C28-C35</f>
        <v>249</v>
      </c>
      <c r="D6" s="256">
        <f>SUM(D7:D40)-D9-D15-D28-D35</f>
        <v>369</v>
      </c>
      <c r="E6" s="223">
        <f>IF(SUM(E7:E40)-E9-E15-E28-E35='AllSSS-2016'!H3,'AllSSS-2016'!H3,"Error")</f>
        <v>618</v>
      </c>
      <c r="F6" s="256">
        <f>SUM(F7:F40)-F9-F15-F28-F35</f>
        <v>397</v>
      </c>
      <c r="G6" s="256">
        <f>SUM(G7:G40)-G9-G15-G28-G35</f>
        <v>397</v>
      </c>
      <c r="H6" s="223">
        <f>IF(SUM(H7:H40)-H9-H15-H28-H35='AllSSS-2017'!H3,'AllSSS-2017'!H3,"Error")</f>
        <v>794</v>
      </c>
    </row>
    <row r="7" spans="1:26" x14ac:dyDescent="0.25">
      <c r="A7" s="646"/>
      <c r="B7" s="217" t="s">
        <v>76</v>
      </c>
      <c r="C7" s="63">
        <f>'Bas-Saint-Laurent-01'!H4</f>
        <v>7</v>
      </c>
      <c r="D7" s="63">
        <f>'Bas-Saint-Laurent-01'!H5</f>
        <v>6</v>
      </c>
      <c r="E7" s="83">
        <f>'AllSSS-2016'!H4</f>
        <v>13</v>
      </c>
      <c r="F7" s="63">
        <f>'Bas-Saint-Laurent-01'!H8</f>
        <v>5</v>
      </c>
      <c r="G7" s="63">
        <f>'Bas-Saint-Laurent-01'!H9</f>
        <v>12</v>
      </c>
      <c r="H7" s="83">
        <f>'AllSSS-2017'!H4</f>
        <v>17</v>
      </c>
    </row>
    <row r="8" spans="1:26" x14ac:dyDescent="0.25">
      <c r="A8" s="253" t="s">
        <v>23</v>
      </c>
      <c r="B8" s="217" t="s">
        <v>77</v>
      </c>
      <c r="C8" s="63">
        <f>'Saguenay Lac-Saint-Jean-02'!H4</f>
        <v>4</v>
      </c>
      <c r="D8" s="63">
        <f>'Saguenay Lac-Saint-Jean-02'!H5</f>
        <v>5</v>
      </c>
      <c r="E8" s="83">
        <f>'AllSSS-2016'!H5</f>
        <v>9</v>
      </c>
      <c r="F8" s="63">
        <f>'Saguenay Lac-Saint-Jean-02'!H8</f>
        <v>4</v>
      </c>
      <c r="G8" s="63">
        <f>'Saguenay Lac-Saint-Jean-02'!H9</f>
        <v>10</v>
      </c>
      <c r="H8" s="83">
        <f>'AllSSS-2017'!H5</f>
        <v>14</v>
      </c>
    </row>
    <row r="9" spans="1:26" x14ac:dyDescent="0.25">
      <c r="A9" s="62"/>
      <c r="B9" s="218" t="s">
        <v>119</v>
      </c>
      <c r="C9" s="229">
        <f>SUM(C10:C12)</f>
        <v>64</v>
      </c>
      <c r="D9" s="229">
        <f>SUM(D10:D12)</f>
        <v>81</v>
      </c>
      <c r="E9" s="230">
        <f>'AllSSS-2016'!H6</f>
        <v>145</v>
      </c>
      <c r="F9" s="229">
        <f>SUM(F10:F12)</f>
        <v>71</v>
      </c>
      <c r="G9" s="229">
        <f>SUM(G10:G12)</f>
        <v>72</v>
      </c>
      <c r="H9" s="230">
        <f>'AllSSS-2017'!H6</f>
        <v>143</v>
      </c>
    </row>
    <row r="10" spans="1:26" x14ac:dyDescent="0.25">
      <c r="B10" s="219" t="s">
        <v>117</v>
      </c>
      <c r="C10" s="69">
        <f>'Capitale-Nationale-03'!H4</f>
        <v>21</v>
      </c>
      <c r="D10" s="69">
        <f>'Capitale-Nationale-03'!H5</f>
        <v>10</v>
      </c>
      <c r="E10" s="230">
        <f>'AllSSS-2016'!H7</f>
        <v>31</v>
      </c>
      <c r="F10" s="69">
        <f>'Capitale-Nationale-03'!H8</f>
        <v>22</v>
      </c>
      <c r="G10" s="69">
        <f>'Capitale-Nationale-03'!H9</f>
        <v>22</v>
      </c>
      <c r="H10" s="230">
        <f>'AllSSS-2017'!H7</f>
        <v>44</v>
      </c>
    </row>
    <row r="11" spans="1:26" x14ac:dyDescent="0.25">
      <c r="B11" s="219" t="s">
        <v>121</v>
      </c>
      <c r="C11" s="72">
        <f>'CHU de Quebéc-03'!H4</f>
        <v>32</v>
      </c>
      <c r="D11" s="72">
        <f>'CHU de Quebéc-03'!H5</f>
        <v>58</v>
      </c>
      <c r="E11" s="230">
        <f>'AllSSS-2016'!H8</f>
        <v>90</v>
      </c>
      <c r="F11" s="72">
        <f>'CHU de Quebéc-03'!H8</f>
        <v>31</v>
      </c>
      <c r="G11" s="72">
        <f>'CHU de Quebéc-03'!H9</f>
        <v>38</v>
      </c>
      <c r="H11" s="230">
        <f>'AllSSS-2017'!H8</f>
        <v>69</v>
      </c>
    </row>
    <row r="12" spans="1:26" x14ac:dyDescent="0.25">
      <c r="A12" s="62"/>
      <c r="B12" s="220" t="s">
        <v>120</v>
      </c>
      <c r="C12" s="72">
        <f>'IUCPQ-03'!H4</f>
        <v>11</v>
      </c>
      <c r="D12" s="72">
        <f>'IUCPQ-03'!H5</f>
        <v>13</v>
      </c>
      <c r="E12" s="230">
        <f>'AllSSS-2016'!H9</f>
        <v>24</v>
      </c>
      <c r="F12" s="72">
        <f>'IUCPQ-03'!H8</f>
        <v>18</v>
      </c>
      <c r="G12" s="72">
        <f>'IUCPQ-03'!H9</f>
        <v>12</v>
      </c>
      <c r="H12" s="230">
        <f>'AllSSS-2017'!H9</f>
        <v>30</v>
      </c>
    </row>
    <row r="13" spans="1:26" x14ac:dyDescent="0.25">
      <c r="A13" s="62"/>
      <c r="B13" s="217" t="s">
        <v>79</v>
      </c>
      <c r="C13" s="63">
        <f>'Mauricie-et-Centre-du-Québec-04'!H4</f>
        <v>4</v>
      </c>
      <c r="D13" s="63">
        <f>'Mauricie-et-Centre-du-Québec-04'!H5</f>
        <v>20</v>
      </c>
      <c r="E13" s="83">
        <f>'AllSSS-2016'!H10</f>
        <v>24</v>
      </c>
      <c r="F13" s="63">
        <f>'Mauricie-et-Centre-du-Québec-04'!H8</f>
        <v>20</v>
      </c>
      <c r="G13" s="63">
        <f>'Mauricie-et-Centre-du-Québec-04'!H9</f>
        <v>22</v>
      </c>
      <c r="H13" s="83">
        <f>'AllSSS-2017'!H10</f>
        <v>42</v>
      </c>
    </row>
    <row r="14" spans="1:26" x14ac:dyDescent="0.25">
      <c r="A14" s="62"/>
      <c r="B14" s="217" t="s">
        <v>80</v>
      </c>
      <c r="C14" s="63">
        <f>'Estrie-05'!H4</f>
        <v>39</v>
      </c>
      <c r="D14" s="63">
        <f>'Estrie-05'!H5</f>
        <v>45</v>
      </c>
      <c r="E14" s="83">
        <f>'AllSSS-2016'!H11</f>
        <v>84</v>
      </c>
      <c r="F14" s="63">
        <f>'Estrie-05'!H8</f>
        <v>57</v>
      </c>
      <c r="G14" s="63">
        <f>'Estrie-05'!H9</f>
        <v>54</v>
      </c>
      <c r="H14" s="83">
        <f>'AllSSS-2017'!H11</f>
        <v>111</v>
      </c>
    </row>
    <row r="15" spans="1:26" x14ac:dyDescent="0.25">
      <c r="A15" s="62"/>
      <c r="B15" s="218" t="s">
        <v>81</v>
      </c>
      <c r="C15" s="229">
        <f>SUM(C16:C23)</f>
        <v>31</v>
      </c>
      <c r="D15" s="229">
        <f>SUM(D16:D23)</f>
        <v>47</v>
      </c>
      <c r="E15" s="230">
        <f>'AllSSS-2016'!H12</f>
        <v>78</v>
      </c>
      <c r="F15" s="229">
        <f>SUM(F16:F23)</f>
        <v>44</v>
      </c>
      <c r="G15" s="229">
        <f>SUM(G16:G23)</f>
        <v>47</v>
      </c>
      <c r="H15" s="230">
        <f>'AllSSS-2017'!H12</f>
        <v>91</v>
      </c>
    </row>
    <row r="16" spans="1:26" x14ac:dyDescent="0.25">
      <c r="A16" s="62"/>
      <c r="B16" s="219" t="s">
        <v>132</v>
      </c>
      <c r="C16" s="72">
        <f>'Centre-Ouest-de-Montréal-06'!H4</f>
        <v>6</v>
      </c>
      <c r="D16" s="72">
        <f>'Centre-Ouest-de-Montréal-06'!H5</f>
        <v>10</v>
      </c>
      <c r="E16" s="230">
        <f>'AllSSS-2016'!H13</f>
        <v>16</v>
      </c>
      <c r="F16" s="72">
        <f>'Centre-Ouest-de-Montréal-06'!H8</f>
        <v>10</v>
      </c>
      <c r="G16" s="72">
        <f>'Centre-Ouest-de-Montréal-06'!H9</f>
        <v>3</v>
      </c>
      <c r="H16" s="230">
        <f>'AllSSS-2017'!H13</f>
        <v>13</v>
      </c>
    </row>
    <row r="17" spans="1:8" x14ac:dyDescent="0.25">
      <c r="A17" s="62"/>
      <c r="B17" s="219" t="s">
        <v>133</v>
      </c>
      <c r="C17" s="72">
        <f>'Centre-Sud-De-Montréal-06'!H4</f>
        <v>1</v>
      </c>
      <c r="D17" s="72">
        <f>'Centre-Sud-De-Montréal-06'!H5</f>
        <v>3</v>
      </c>
      <c r="E17" s="230">
        <f>'AllSSS-2016'!H14</f>
        <v>4</v>
      </c>
      <c r="F17" s="72">
        <f>'Centre-Sud-De-Montréal-06'!H8</f>
        <v>0</v>
      </c>
      <c r="G17" s="72">
        <f>'Centre-Sud-De-Montréal-06'!H9</f>
        <v>1</v>
      </c>
      <c r="H17" s="230">
        <f>'AllSSS-2017'!H14</f>
        <v>1</v>
      </c>
    </row>
    <row r="18" spans="1:8" x14ac:dyDescent="0.25">
      <c r="A18" s="62"/>
      <c r="B18" s="219" t="s">
        <v>134</v>
      </c>
      <c r="C18" s="72">
        <f>'CHU Montreal-06'!H4</f>
        <v>8</v>
      </c>
      <c r="D18" s="72">
        <f>'CHU Montreal-06'!H5</f>
        <v>3</v>
      </c>
      <c r="E18" s="230">
        <f>'AllSSS-2016'!H15</f>
        <v>11</v>
      </c>
      <c r="F18" s="72">
        <f>'CHU Montreal-06'!H8</f>
        <v>1</v>
      </c>
      <c r="G18" s="72">
        <f>'CHU Montreal-06'!H9</f>
        <v>2</v>
      </c>
      <c r="H18" s="230">
        <f>'AllSSS-2017'!H15</f>
        <v>3</v>
      </c>
    </row>
    <row r="19" spans="1:8" x14ac:dyDescent="0.25">
      <c r="A19" s="62"/>
      <c r="B19" s="219" t="s">
        <v>135</v>
      </c>
      <c r="C19" s="72">
        <f>'Est-de-Montréal-06'!H4</f>
        <v>6</v>
      </c>
      <c r="D19" s="72">
        <f>'Est-de-Montréal-06'!H5</f>
        <v>14</v>
      </c>
      <c r="E19" s="230">
        <f>'AllSSS-2016'!H16</f>
        <v>20</v>
      </c>
      <c r="F19" s="72">
        <f>'Est-de-Montréal-06'!H8</f>
        <v>24</v>
      </c>
      <c r="G19" s="72">
        <f>'Est-de-Montréal-06'!H9</f>
        <v>25</v>
      </c>
      <c r="H19" s="230">
        <f>'AllSSS-2017'!H16</f>
        <v>49</v>
      </c>
    </row>
    <row r="20" spans="1:8" x14ac:dyDescent="0.25">
      <c r="B20" s="219" t="s">
        <v>136</v>
      </c>
      <c r="C20" s="72">
        <f>'Inst de Card de Montréal-06'!H4</f>
        <v>0</v>
      </c>
      <c r="D20" s="72">
        <f>'Inst de Card de Montréal-06'!H5</f>
        <v>1</v>
      </c>
      <c r="E20" s="230">
        <f>'AllSSS-2016'!H17</f>
        <v>1</v>
      </c>
      <c r="F20" s="72">
        <f>'Inst de Card de Montréal-06'!H8</f>
        <v>0</v>
      </c>
      <c r="G20" s="72">
        <f>'Inst de Card de Montréal-06'!H9</f>
        <v>0</v>
      </c>
      <c r="H20" s="230">
        <f>'AllSSS-2017'!H17</f>
        <v>0</v>
      </c>
    </row>
    <row r="21" spans="1:8" x14ac:dyDescent="0.25">
      <c r="B21" s="219" t="s">
        <v>137</v>
      </c>
      <c r="C21" s="72">
        <f>'McGill Univ Health Centre-06'!H4</f>
        <v>2</v>
      </c>
      <c r="D21" s="72">
        <f>'McGill Univ Health Centre-06'!H5</f>
        <v>3</v>
      </c>
      <c r="E21" s="230">
        <f>'AllSSS-2016'!H18</f>
        <v>5</v>
      </c>
      <c r="F21" s="72">
        <f>'McGill Univ Health Centre-06'!H8</f>
        <v>6</v>
      </c>
      <c r="G21" s="72">
        <f>'McGill Univ Health Centre-06'!H9</f>
        <v>4</v>
      </c>
      <c r="H21" s="230">
        <f>'AllSSS-2017'!H18</f>
        <v>10</v>
      </c>
    </row>
    <row r="22" spans="1:8" x14ac:dyDescent="0.25">
      <c r="B22" s="219" t="s">
        <v>141</v>
      </c>
      <c r="C22" s="72">
        <f>'Nord-de-MontréaL-06'!H4</f>
        <v>4</v>
      </c>
      <c r="D22" s="72">
        <f>'Nord-de-MontréaL-06'!H5</f>
        <v>4</v>
      </c>
      <c r="E22" s="230">
        <f>'AllSSS-2016'!H19</f>
        <v>8</v>
      </c>
      <c r="F22" s="72">
        <f>'Nord-de-MontréaL-06'!H8</f>
        <v>2</v>
      </c>
      <c r="G22" s="72">
        <f>'Nord-de-MontréaL-06'!H9</f>
        <v>10</v>
      </c>
      <c r="H22" s="230">
        <f>'AllSSS-2017'!H19</f>
        <v>12</v>
      </c>
    </row>
    <row r="23" spans="1:8" x14ac:dyDescent="0.25">
      <c r="B23" s="219" t="s">
        <v>138</v>
      </c>
      <c r="C23" s="72">
        <f>'Ouest-de-Montréal-06'!H4</f>
        <v>4</v>
      </c>
      <c r="D23" s="72">
        <f>'Ouest-de-Montréal-06'!H5</f>
        <v>9</v>
      </c>
      <c r="E23" s="230">
        <f>'AllSSS-2016'!H20</f>
        <v>13</v>
      </c>
      <c r="F23" s="72">
        <f>'Ouest-de-Montréal-06'!H8</f>
        <v>1</v>
      </c>
      <c r="G23" s="72">
        <f>'Ouest-de-Montréal-06'!H9</f>
        <v>2</v>
      </c>
      <c r="H23" s="230">
        <f>'AllSSS-2017'!H20</f>
        <v>3</v>
      </c>
    </row>
    <row r="24" spans="1:8" x14ac:dyDescent="0.25">
      <c r="B24" s="217" t="s">
        <v>82</v>
      </c>
      <c r="C24" s="245">
        <f>'Outaouais-07'!H4</f>
        <v>13</v>
      </c>
      <c r="D24" s="245">
        <f>'Outaouais-07'!H5</f>
        <v>20</v>
      </c>
      <c r="E24" s="83">
        <f>'AllSSS-2016'!H21</f>
        <v>33</v>
      </c>
      <c r="F24" s="245">
        <f>'Outaouais-07'!H8</f>
        <v>18</v>
      </c>
      <c r="G24" s="245">
        <f>'Outaouais-07'!H9</f>
        <v>7</v>
      </c>
      <c r="H24" s="83">
        <f>'AllSSS-2017'!H21</f>
        <v>25</v>
      </c>
    </row>
    <row r="25" spans="1:8" x14ac:dyDescent="0.25">
      <c r="B25" s="217" t="s">
        <v>83</v>
      </c>
      <c r="C25" s="245">
        <f>'Abitibi-Témiscamingue-08'!H4</f>
        <v>9</v>
      </c>
      <c r="D25" s="245">
        <f>'Abitibi-Témiscamingue-08'!H5</f>
        <v>8</v>
      </c>
      <c r="E25" s="83">
        <f>'AllSSS-2016'!H22</f>
        <v>17</v>
      </c>
      <c r="F25" s="245">
        <f>'Abitibi-Témiscamingue-08'!H8</f>
        <v>13</v>
      </c>
      <c r="G25" s="245">
        <f>'Abitibi-Témiscamingue-08'!H9</f>
        <v>34</v>
      </c>
      <c r="H25" s="83">
        <f>'AllSSS-2017'!H22</f>
        <v>47</v>
      </c>
    </row>
    <row r="26" spans="1:8" x14ac:dyDescent="0.25">
      <c r="B26" s="217" t="s">
        <v>84</v>
      </c>
      <c r="C26" s="245">
        <f>'Côte-Nord-09'!H4</f>
        <v>3</v>
      </c>
      <c r="D26" s="245">
        <f>'Côte-Nord-09'!H5</f>
        <v>2</v>
      </c>
      <c r="E26" s="83">
        <f>'AllSSS-2016'!H23</f>
        <v>5</v>
      </c>
      <c r="F26" s="245">
        <f>'Côte-Nord-09'!H8</f>
        <v>1</v>
      </c>
      <c r="G26" s="245">
        <f>'Côte-Nord-09'!H9</f>
        <v>1</v>
      </c>
      <c r="H26" s="83">
        <f>'AllSSS-2017'!H23</f>
        <v>2</v>
      </c>
    </row>
    <row r="27" spans="1:8" x14ac:dyDescent="0.25">
      <c r="B27" s="217" t="s">
        <v>85</v>
      </c>
      <c r="C27" s="245">
        <f>'Nord du Quebec -10'!H4</f>
        <v>0</v>
      </c>
      <c r="D27" s="245">
        <f>'Nord du Quebec -10'!H5</f>
        <v>0</v>
      </c>
      <c r="E27" s="83">
        <f>'AllSSS-2016'!H24</f>
        <v>0</v>
      </c>
      <c r="F27" s="245">
        <f>'Nord du Quebec -10'!H8</f>
        <v>0</v>
      </c>
      <c r="G27" s="245">
        <f>'Nord du Quebec -10'!H9</f>
        <v>0</v>
      </c>
      <c r="H27" s="83">
        <f>'AllSSS-2017'!H24</f>
        <v>0</v>
      </c>
    </row>
    <row r="28" spans="1:8" x14ac:dyDescent="0.25">
      <c r="B28" s="218" t="s">
        <v>112</v>
      </c>
      <c r="C28" s="229">
        <f>SUM(C29:C30)</f>
        <v>4</v>
      </c>
      <c r="D28" s="229">
        <f>SUM(D29:D30)</f>
        <v>5</v>
      </c>
      <c r="E28" s="230">
        <f>'AllSSS-2016'!H25</f>
        <v>9</v>
      </c>
      <c r="F28" s="229">
        <f>SUM(F29:F30)</f>
        <v>8</v>
      </c>
      <c r="G28" s="229">
        <f>SUM(G29:G30)</f>
        <v>2</v>
      </c>
      <c r="H28" s="230">
        <f>'AllSSS-2017'!H25</f>
        <v>10</v>
      </c>
    </row>
    <row r="29" spans="1:8" x14ac:dyDescent="0.25">
      <c r="B29" s="219" t="s">
        <v>145</v>
      </c>
      <c r="C29" s="72">
        <f>'Gaspésie-11'!H4</f>
        <v>2</v>
      </c>
      <c r="D29" s="72">
        <f>'Gaspésie-11'!H5</f>
        <v>4</v>
      </c>
      <c r="E29" s="230">
        <f>'AllSSS-2016'!H26</f>
        <v>6</v>
      </c>
      <c r="F29" s="72">
        <f>'Gaspésie-11'!H8</f>
        <v>5</v>
      </c>
      <c r="G29" s="72">
        <f>'Gaspésie-11'!H9</f>
        <v>0</v>
      </c>
      <c r="H29" s="230">
        <f>'AllSSS-2017'!H26</f>
        <v>5</v>
      </c>
    </row>
    <row r="30" spans="1:8" x14ac:dyDescent="0.25">
      <c r="B30" s="219" t="s">
        <v>146</v>
      </c>
      <c r="C30" s="72">
        <f>'Iles-11'!H4</f>
        <v>2</v>
      </c>
      <c r="D30" s="72">
        <f>'Iles-11'!H5</f>
        <v>1</v>
      </c>
      <c r="E30" s="230">
        <f>'AllSSS-2016'!H27</f>
        <v>3</v>
      </c>
      <c r="F30" s="72">
        <f>'Iles-11'!H8</f>
        <v>3</v>
      </c>
      <c r="G30" s="72">
        <f>'Iles-11'!H9</f>
        <v>2</v>
      </c>
      <c r="H30" s="230">
        <f>'AllSSS-2017'!H27</f>
        <v>5</v>
      </c>
    </row>
    <row r="31" spans="1:8" x14ac:dyDescent="0.25">
      <c r="B31" s="221" t="s">
        <v>87</v>
      </c>
      <c r="C31" s="245">
        <f>'Chaudière-Appalaches-12'!H4</f>
        <v>14</v>
      </c>
      <c r="D31" s="245">
        <f>'Chaudière-Appalaches-12'!H5</f>
        <v>26</v>
      </c>
      <c r="E31" s="83">
        <f>'AllSSS-2016'!H28</f>
        <v>40</v>
      </c>
      <c r="F31" s="245">
        <f>'Chaudière-Appalaches-12'!H8</f>
        <v>27</v>
      </c>
      <c r="G31" s="245">
        <f>'Chaudière-Appalaches-12'!H9</f>
        <v>31</v>
      </c>
      <c r="H31" s="83">
        <f>'AllSSS-2017'!H28</f>
        <v>58</v>
      </c>
    </row>
    <row r="32" spans="1:8" x14ac:dyDescent="0.25">
      <c r="B32" s="221" t="s">
        <v>88</v>
      </c>
      <c r="C32" s="245">
        <f>' Laval-13'!H4</f>
        <v>14</v>
      </c>
      <c r="D32" s="245">
        <f>' Laval-13'!H5</f>
        <v>10</v>
      </c>
      <c r="E32" s="83">
        <f>'AllSSS-2016'!H29</f>
        <v>24</v>
      </c>
      <c r="F32" s="245">
        <f>' Laval-13'!H8</f>
        <v>8</v>
      </c>
      <c r="G32" s="245">
        <f>' Laval-13'!H9</f>
        <v>10</v>
      </c>
      <c r="H32" s="83">
        <f>'AllSSS-2017'!H29</f>
        <v>18</v>
      </c>
    </row>
    <row r="33" spans="1:8" x14ac:dyDescent="0.25">
      <c r="B33" s="221" t="s">
        <v>89</v>
      </c>
      <c r="C33" s="245">
        <f>'Lanaudière-14'!H4</f>
        <v>3</v>
      </c>
      <c r="D33" s="245">
        <f>'Lanaudière-14'!H5</f>
        <v>15</v>
      </c>
      <c r="E33" s="83">
        <f>'AllSSS-2016'!H30</f>
        <v>18</v>
      </c>
      <c r="F33" s="245">
        <f>'Lanaudière-14'!H8</f>
        <v>10</v>
      </c>
      <c r="G33" s="245">
        <f>'Lanaudière-14'!H9</f>
        <v>7</v>
      </c>
      <c r="H33" s="83">
        <f>'AllSSS-2017'!H30</f>
        <v>17</v>
      </c>
    </row>
    <row r="34" spans="1:8" x14ac:dyDescent="0.25">
      <c r="B34" s="221" t="s">
        <v>90</v>
      </c>
      <c r="C34" s="245">
        <f>'Laurentides-15'!H4</f>
        <v>9</v>
      </c>
      <c r="D34" s="245">
        <f>'Laurentides-15'!H5</f>
        <v>15</v>
      </c>
      <c r="E34" s="83">
        <f>'AllSSS-2016'!H31</f>
        <v>24</v>
      </c>
      <c r="F34" s="245">
        <f>'Laurentides-15'!H8</f>
        <v>52</v>
      </c>
      <c r="G34" s="245">
        <f>'Laurentides-15'!H9</f>
        <v>32</v>
      </c>
      <c r="H34" s="83">
        <f>'AllSSS-2017'!H31</f>
        <v>84</v>
      </c>
    </row>
    <row r="35" spans="1:8" x14ac:dyDescent="0.25">
      <c r="B35" s="218" t="s">
        <v>114</v>
      </c>
      <c r="C35" s="229">
        <f>SUM(C36:C38)</f>
        <v>31</v>
      </c>
      <c r="D35" s="229">
        <f>SUM(D36:D38)</f>
        <v>64</v>
      </c>
      <c r="E35" s="230">
        <f>'AllSSS-2016'!H32</f>
        <v>95</v>
      </c>
      <c r="F35" s="229">
        <f>SUM(F36:F38)</f>
        <v>59</v>
      </c>
      <c r="G35" s="229">
        <f>SUM(G36:G38)</f>
        <v>56</v>
      </c>
      <c r="H35" s="230">
        <f>'AllSSS-2017'!H32</f>
        <v>115</v>
      </c>
    </row>
    <row r="36" spans="1:8" x14ac:dyDescent="0.25">
      <c r="B36" s="219" t="s">
        <v>151</v>
      </c>
      <c r="C36" s="72">
        <f>'Montérégie-Centre-16'!H4</f>
        <v>3</v>
      </c>
      <c r="D36" s="72">
        <f>'Montérégie-Centre-16'!H5</f>
        <v>24</v>
      </c>
      <c r="E36" s="230">
        <f>'AllSSS-2016'!H33</f>
        <v>27</v>
      </c>
      <c r="F36" s="72">
        <f>'Montérégie-Centre-16'!H8</f>
        <v>16</v>
      </c>
      <c r="G36" s="72">
        <f>'Montérégie-Centre-16'!H9</f>
        <v>12</v>
      </c>
      <c r="H36" s="230">
        <f>'AllSSS-2017'!H33</f>
        <v>28</v>
      </c>
    </row>
    <row r="37" spans="1:8" x14ac:dyDescent="0.25">
      <c r="B37" s="219" t="s">
        <v>152</v>
      </c>
      <c r="C37" s="72">
        <f>'Montérégie-Est-16'!H4</f>
        <v>21</v>
      </c>
      <c r="D37" s="72">
        <f>'Montérégie-Est-16'!H5</f>
        <v>26</v>
      </c>
      <c r="E37" s="230">
        <f>'AllSSS-2016'!H34</f>
        <v>47</v>
      </c>
      <c r="F37" s="72">
        <f>'Montérégie-Est-16'!H8</f>
        <v>26</v>
      </c>
      <c r="G37" s="72">
        <f>'Montérégie-Est-16'!H9</f>
        <v>28</v>
      </c>
      <c r="H37" s="230">
        <f>'AllSSS-2017'!H34</f>
        <v>54</v>
      </c>
    </row>
    <row r="38" spans="1:8" x14ac:dyDescent="0.25">
      <c r="B38" s="219" t="s">
        <v>153</v>
      </c>
      <c r="C38" s="72">
        <f>'Montérégie-Ouest-16'!H4</f>
        <v>7</v>
      </c>
      <c r="D38" s="72">
        <f>'Montérégie-Ouest-16'!H5</f>
        <v>14</v>
      </c>
      <c r="E38" s="230">
        <f>'AllSSS-2016'!H35</f>
        <v>21</v>
      </c>
      <c r="F38" s="72">
        <f>'Montérégie-Ouest-16'!H8</f>
        <v>17</v>
      </c>
      <c r="G38" s="72">
        <f>'Montérégie-Ouest-16'!H9</f>
        <v>16</v>
      </c>
      <c r="H38" s="230">
        <f>'AllSSS-2017'!H35</f>
        <v>33</v>
      </c>
    </row>
    <row r="39" spans="1:8" x14ac:dyDescent="0.25">
      <c r="B39" s="221" t="s">
        <v>92</v>
      </c>
      <c r="C39" s="245">
        <f>'Nunavik -17'!H4</f>
        <v>0</v>
      </c>
      <c r="D39" s="245">
        <f>'Nunavik -17'!H5</f>
        <v>0</v>
      </c>
      <c r="E39" s="83">
        <f>'AllSSS-2016'!H36</f>
        <v>0</v>
      </c>
      <c r="F39" s="245">
        <f>'Nunavik -17'!H8</f>
        <v>0</v>
      </c>
      <c r="G39" s="245">
        <f>'Nunavik -17'!H9</f>
        <v>0</v>
      </c>
      <c r="H39" s="83">
        <f>'AllSSS-2017'!H36</f>
        <v>0</v>
      </c>
    </row>
    <row r="40" spans="1:8" ht="15.75" thickBot="1" x14ac:dyDescent="0.3">
      <c r="B40" s="222" t="s">
        <v>157</v>
      </c>
      <c r="C40" s="246">
        <f>'T-Cries-de-la-Baie-James-18'!H4</f>
        <v>0</v>
      </c>
      <c r="D40" s="246">
        <f>'T-Cries-de-la-Baie-James-18'!H5</f>
        <v>0</v>
      </c>
      <c r="E40" s="224">
        <f>'AllSSS-2016'!H37</f>
        <v>0</v>
      </c>
      <c r="F40" s="246">
        <f>'T-Cries-de-la-Baie-James-18'!H8</f>
        <v>0</v>
      </c>
      <c r="G40" s="246">
        <f>'T-Cries-de-la-Baie-James-18'!H9</f>
        <v>0</v>
      </c>
      <c r="H40" s="224">
        <f>'AllSSS-2017'!H37</f>
        <v>0</v>
      </c>
    </row>
    <row r="41" spans="1:8" ht="21" thickTop="1" thickBot="1" x14ac:dyDescent="0.35">
      <c r="B41" s="1"/>
      <c r="E41" s="1"/>
      <c r="H41" s="62"/>
    </row>
    <row r="42" spans="1:8" ht="18.75" thickTop="1" thickBot="1" x14ac:dyDescent="0.3">
      <c r="A42" s="254" t="s">
        <v>177</v>
      </c>
      <c r="B42" s="644" t="s">
        <v>180</v>
      </c>
      <c r="C42" s="641" t="s">
        <v>159</v>
      </c>
      <c r="D42" s="642"/>
      <c r="E42" s="643"/>
      <c r="F42" s="641" t="s">
        <v>162</v>
      </c>
      <c r="G42" s="642"/>
      <c r="H42" s="643"/>
    </row>
    <row r="43" spans="1:8" ht="16.5" thickTop="1" thickBot="1" x14ac:dyDescent="0.3">
      <c r="A43" s="247" t="s">
        <v>179</v>
      </c>
      <c r="B43" s="645"/>
      <c r="C43" s="228" t="s">
        <v>160</v>
      </c>
      <c r="D43" s="211" t="s">
        <v>161</v>
      </c>
      <c r="E43" s="211">
        <v>2016</v>
      </c>
      <c r="F43" s="228" t="s">
        <v>160</v>
      </c>
      <c r="G43" s="211" t="s">
        <v>161</v>
      </c>
      <c r="H43" s="212">
        <v>2017</v>
      </c>
    </row>
    <row r="44" spans="1:8" ht="15.75" thickTop="1" x14ac:dyDescent="0.25">
      <c r="A44" s="646" t="s">
        <v>22</v>
      </c>
      <c r="B44" s="216" t="s">
        <v>46</v>
      </c>
      <c r="C44" s="262"/>
      <c r="D44" s="262"/>
      <c r="E44" s="291">
        <f>'AllSSS-2016'!AF3</f>
        <v>1045.1724196248879</v>
      </c>
      <c r="F44" s="262"/>
      <c r="G44" s="262"/>
      <c r="H44" s="223">
        <f>'AllSSS-2017'!AF3</f>
        <v>1372.3253482664454</v>
      </c>
    </row>
    <row r="45" spans="1:8" x14ac:dyDescent="0.25">
      <c r="A45" s="646"/>
      <c r="B45" s="217" t="s">
        <v>76</v>
      </c>
      <c r="C45" s="63">
        <f>'Bas-Saint-Laurent-01'!AH4</f>
        <v>468.16479400749063</v>
      </c>
      <c r="D45" s="63">
        <f>'Bas-Saint-Laurent-01'!AH5</f>
        <v>909.09090909090901</v>
      </c>
      <c r="E45" s="275">
        <f>'AllSSS-2016'!AF4</f>
        <v>631.68124392614186</v>
      </c>
      <c r="F45" s="63">
        <f>'Bas-Saint-Laurent-01'!AF8</f>
        <v>509.16496945010186</v>
      </c>
      <c r="G45" s="63">
        <f>'Bas-Saint-Laurent-01'!AH9</f>
        <v>3441.0844629822732</v>
      </c>
      <c r="H45" s="83">
        <f>'AllSSS-2017'!AF4</f>
        <v>875.83719732096858</v>
      </c>
    </row>
    <row r="46" spans="1:8" x14ac:dyDescent="0.25">
      <c r="A46" s="253" t="s">
        <v>23</v>
      </c>
      <c r="B46" s="217" t="s">
        <v>77</v>
      </c>
      <c r="C46" s="63">
        <f>'Saguenay Lac-Saint-Jean-02'!AH4</f>
        <v>55.803571428571423</v>
      </c>
      <c r="D46" s="63">
        <f>'Saguenay Lac-Saint-Jean-02'!AH5</f>
        <v>1157.4074074074074</v>
      </c>
      <c r="E46" s="275">
        <f>'AllSSS-2016'!AJ5</f>
        <v>194.30051813471502</v>
      </c>
      <c r="F46" s="63">
        <f>'Saguenay Lac-Saint-Jean-02'!AF8</f>
        <v>408.99795501022498</v>
      </c>
      <c r="G46" s="63">
        <f>'Saguenay Lac-Saint-Jean-02'!AH9</f>
        <v>1372.0742534301855</v>
      </c>
      <c r="H46" s="83">
        <f>'AllSSS-2017'!AF5</f>
        <v>631.48398737032028</v>
      </c>
    </row>
    <row r="47" spans="1:8" x14ac:dyDescent="0.25">
      <c r="A47" s="62"/>
      <c r="B47" s="218" t="s">
        <v>119</v>
      </c>
      <c r="C47" s="229"/>
      <c r="D47" s="229"/>
      <c r="E47" s="290">
        <f>'AllSSS-2016'!AF6</f>
        <v>2315.5541360587672</v>
      </c>
      <c r="F47" s="229"/>
      <c r="G47" s="229"/>
      <c r="H47" s="230">
        <f>'AllSSS-2017'!AF6</f>
        <v>1981.1582155721808</v>
      </c>
    </row>
    <row r="48" spans="1:8" x14ac:dyDescent="0.25">
      <c r="B48" s="219" t="s">
        <v>117</v>
      </c>
      <c r="C48" s="69">
        <f>'Capitale-Nationale-03'!AH4</f>
        <v>505.90219224283305</v>
      </c>
      <c r="D48" s="69">
        <f>'Capitale-Nationale-03'!AH5</f>
        <v>953.74344301382916</v>
      </c>
      <c r="E48" s="290">
        <f>'AllSSS-2016'!AF7</f>
        <v>799.79360165118669</v>
      </c>
      <c r="F48" s="69">
        <f>'Capitale-Nationale-03'!AF8</f>
        <v>989.20863309352512</v>
      </c>
      <c r="G48" s="69">
        <f>'Capitale-Nationale-03'!AH9</f>
        <v>1216.9534200587495</v>
      </c>
      <c r="H48" s="230">
        <f>'AllSSS-2017'!AF7</f>
        <v>955.0683742131539</v>
      </c>
    </row>
    <row r="49" spans="1:8" x14ac:dyDescent="0.25">
      <c r="B49" s="219" t="s">
        <v>121</v>
      </c>
      <c r="C49" s="72">
        <f>'CHU de Quebéc-03'!AH4</f>
        <v>2495.2015355086369</v>
      </c>
      <c r="D49" s="72">
        <f>'CHU de Quebéc-03'!AH5</f>
        <v>6611.5702479338843</v>
      </c>
      <c r="E49" s="290">
        <f>'AllSSS-2016'!AF8</f>
        <v>5090.4977375565613</v>
      </c>
      <c r="F49" s="72">
        <f>'CHU de Quebéc-03'!AF8</f>
        <v>2440.9448818897636</v>
      </c>
      <c r="G49" s="72">
        <f>'CHU de Quebéc-03'!AH9</f>
        <v>6929.347826086957</v>
      </c>
      <c r="H49" s="230">
        <f>'AllSSS-2017'!AF8</f>
        <v>3439.6809571286144</v>
      </c>
    </row>
    <row r="50" spans="1:8" x14ac:dyDescent="0.25">
      <c r="A50" s="254"/>
      <c r="B50" s="220" t="s">
        <v>120</v>
      </c>
      <c r="C50" s="72">
        <f>'IUCPQ-03'!AH4</f>
        <v>3289.4736842105262</v>
      </c>
      <c r="D50" s="72">
        <f>'IUCPQ-03'!AH5</f>
        <v>5095.5414012738856</v>
      </c>
      <c r="E50" s="290">
        <f>'AllSSS-2016'!AF9</f>
        <v>3883.4951456310678</v>
      </c>
      <c r="F50" s="72">
        <f>'IUCPQ-03'!AF8</f>
        <v>5405.4054054054059</v>
      </c>
      <c r="G50" s="72">
        <f>'IUCPQ-03'!AH9</f>
        <v>6985.2941176470586</v>
      </c>
      <c r="H50" s="230">
        <f>'AllSSS-2017'!AF9</f>
        <v>4958.6776859504134</v>
      </c>
    </row>
    <row r="51" spans="1:8" x14ac:dyDescent="0.25">
      <c r="A51" s="252"/>
      <c r="B51" s="217" t="s">
        <v>79</v>
      </c>
      <c r="C51" s="63">
        <f>'Mauricie-et-Centre-du-Québec-04'!AH4</f>
        <v>456.62100456621005</v>
      </c>
      <c r="D51" s="63">
        <f>'Mauricie-et-Centre-du-Québec-04'!AH5</f>
        <v>1033.59173126615</v>
      </c>
      <c r="E51" s="275">
        <f>'AllSSS-2016'!AF10</f>
        <v>507.29232720355105</v>
      </c>
      <c r="F51" s="63">
        <f>'Mauricie-et-Centre-du-Québec-04'!AF8</f>
        <v>809.71659919028343</v>
      </c>
      <c r="G51" s="63">
        <f>'Mauricie-et-Centre-du-Québec-04'!AH9</f>
        <v>1298.7012987012988</v>
      </c>
      <c r="H51" s="83">
        <f>'AllSSS-2017'!AF10</f>
        <v>864.73131562693015</v>
      </c>
    </row>
    <row r="52" spans="1:8" x14ac:dyDescent="0.25">
      <c r="A52" s="646"/>
      <c r="B52" s="217" t="s">
        <v>80</v>
      </c>
      <c r="C52" s="63">
        <f>'Estrie-05'!AH4</f>
        <v>1097.3936899862824</v>
      </c>
      <c r="D52" s="63">
        <f>'Estrie-05'!AH5</f>
        <v>1130.2475780409043</v>
      </c>
      <c r="E52" s="292">
        <f>'AllSSS-2016'!AF11</f>
        <v>2533.1724969843185</v>
      </c>
      <c r="F52" s="63">
        <f>'Estrie-05'!AF8</f>
        <v>3296.7032967032969</v>
      </c>
      <c r="G52" s="63">
        <f>'Estrie-05'!AH9</f>
        <v>2230.1064368981247</v>
      </c>
      <c r="H52" s="83">
        <f>'AllSSS-2017'!AF11</f>
        <v>2998.3792544570501</v>
      </c>
    </row>
    <row r="53" spans="1:8" x14ac:dyDescent="0.25">
      <c r="A53" s="646"/>
      <c r="B53" s="218" t="s">
        <v>81</v>
      </c>
      <c r="C53" s="229"/>
      <c r="D53" s="229"/>
      <c r="E53" s="290">
        <f>'AllSSS-2016'!AF12</f>
        <v>677.73047180467461</v>
      </c>
      <c r="F53" s="229"/>
      <c r="G53" s="229"/>
      <c r="H53" s="230">
        <f>'AllSSS-2017'!AF12</f>
        <v>787.74238227146805</v>
      </c>
    </row>
    <row r="54" spans="1:8" x14ac:dyDescent="0.25">
      <c r="A54" s="646"/>
      <c r="B54" s="219" t="s">
        <v>132</v>
      </c>
      <c r="C54" s="72">
        <f>'Centre-Ouest-de-Montréal-06'!AH4</f>
        <v>1446.2809917355373</v>
      </c>
      <c r="D54" s="72">
        <f>'Centre-Ouest-de-Montréal-06'!AH5</f>
        <v>1026.3929618768327</v>
      </c>
      <c r="E54" s="290">
        <f>'AllSSS-2016'!AF13</f>
        <v>1372.21269296741</v>
      </c>
      <c r="F54" s="72">
        <f>'Centre-Ouest-de-Montréal-06'!AF8</f>
        <v>1436.7816091954023</v>
      </c>
      <c r="G54" s="72">
        <f>'Centre-Ouest-de-Montréal-06'!AH9</f>
        <v>2692.9982046678633</v>
      </c>
      <c r="H54" s="230">
        <f>'AllSSS-2017'!AF13</f>
        <v>1037.5099760574622</v>
      </c>
    </row>
    <row r="55" spans="1:8" x14ac:dyDescent="0.25">
      <c r="A55" s="646"/>
      <c r="B55" s="219" t="s">
        <v>133</v>
      </c>
      <c r="C55" s="72">
        <f>'Centre-Sud-De-Montréal-06'!AH4</f>
        <v>270.02700270027003</v>
      </c>
      <c r="D55" s="72">
        <f>'Centre-Sud-De-Montréal-06'!AH5</f>
        <v>814.66395112016289</v>
      </c>
      <c r="E55" s="290">
        <f>'AllSSS-2016'!AF14</f>
        <v>191.11323459149546</v>
      </c>
      <c r="F55" s="72">
        <f>'Centre-Sud-De-Montréal-06'!AF8</f>
        <v>0</v>
      </c>
      <c r="G55" s="72">
        <f>'Centre-Sud-De-Montréal-06'!AH9</f>
        <v>1385.9275053304905</v>
      </c>
      <c r="H55" s="230">
        <f>'AllSSS-2017'!AF14</f>
        <v>53.447354355959376</v>
      </c>
    </row>
    <row r="56" spans="1:8" x14ac:dyDescent="0.25">
      <c r="A56" s="252"/>
      <c r="B56" s="219" t="s">
        <v>134</v>
      </c>
      <c r="C56" s="72">
        <f>'CHU Montreal-06'!AH4</f>
        <v>4460.966542750929</v>
      </c>
      <c r="D56" s="72">
        <f>'CHU Montreal-06'!AH5</f>
        <v>10869.565217391304</v>
      </c>
      <c r="E56" s="290">
        <f>'AllSSS-2016'!AF15</f>
        <v>2204.4088176352707</v>
      </c>
      <c r="F56" s="72">
        <f>'CHU Montreal-06'!AF8</f>
        <v>408.16326530612247</v>
      </c>
      <c r="G56" s="72">
        <f>'CHU Montreal-06'!AH9</f>
        <v>11111.111111111111</v>
      </c>
      <c r="H56" s="230">
        <f>'AllSSS-2017'!AF15</f>
        <v>626.30480167014616</v>
      </c>
    </row>
    <row r="57" spans="1:8" x14ac:dyDescent="0.25">
      <c r="B57" s="219" t="s">
        <v>135</v>
      </c>
      <c r="C57" s="72">
        <f>'Est-de-Montréal-06'!AH4</f>
        <v>1156.4211807668898</v>
      </c>
      <c r="D57" s="72">
        <f>'Est-de-Montréal-06'!AH5</f>
        <v>1965.3720168460457</v>
      </c>
      <c r="E57" s="290">
        <f>'AllSSS-2016'!AF16</f>
        <v>529.10052910052912</v>
      </c>
      <c r="F57" s="72">
        <f>'Est-de-Montréal-06'!AF8</f>
        <v>1349.8312710911136</v>
      </c>
      <c r="G57" s="72">
        <f>'Est-de-Montréal-06'!AH9</f>
        <v>1857.7254191209786</v>
      </c>
      <c r="H57" s="230">
        <f>'AllSSS-2017'!AF16</f>
        <v>1229.6110414052698</v>
      </c>
    </row>
    <row r="58" spans="1:8" x14ac:dyDescent="0.25">
      <c r="B58" s="219" t="s">
        <v>136</v>
      </c>
      <c r="C58" s="72">
        <f>'Inst de Card de Montréal-06'!AH4</f>
        <v>0</v>
      </c>
      <c r="D58" s="72">
        <f>'Inst de Card de Montréal-06'!AH5</f>
        <v>1538.4615384615386</v>
      </c>
      <c r="E58" s="290">
        <f>'AllSSS-2016'!AF17</f>
        <v>490.19607843137254</v>
      </c>
      <c r="F58" s="72">
        <f>'Inst de Card de Montréal-06'!AF8</f>
        <v>0</v>
      </c>
      <c r="G58" s="72">
        <f>'Inst de Card de Montréal-06'!AH9</f>
        <v>1666.6666666666667</v>
      </c>
      <c r="H58" s="230">
        <f>'AllSSS-2017'!AF17</f>
        <v>0</v>
      </c>
    </row>
    <row r="59" spans="1:8" x14ac:dyDescent="0.25">
      <c r="B59" s="219" t="s">
        <v>137</v>
      </c>
      <c r="C59" s="72">
        <f>'McGill Univ Health Centre-06'!AH4</f>
        <v>3816.7938931297713</v>
      </c>
      <c r="D59" s="72">
        <f>'McGill Univ Health Centre-06'!AH5</f>
        <v>8270.6766917293226</v>
      </c>
      <c r="E59" s="290">
        <f>'AllSSS-2016'!AF18</f>
        <v>1893.939393939394</v>
      </c>
      <c r="F59" s="72">
        <f>'McGill Univ Health Centre-06'!AF8</f>
        <v>2090.5923344947737</v>
      </c>
      <c r="G59" s="72" t="str">
        <f>'McGill Univ Health Centre-06'!AH9</f>
        <v>NA</v>
      </c>
      <c r="H59" s="230">
        <f>'AllSSS-2017'!AF18</f>
        <v>3484.320557491289</v>
      </c>
    </row>
    <row r="60" spans="1:8" x14ac:dyDescent="0.25">
      <c r="B60" s="219" t="s">
        <v>141</v>
      </c>
      <c r="C60" s="72">
        <f>'Nord-de-MontréaL-06'!AH4</f>
        <v>539.9568034557235</v>
      </c>
      <c r="D60" s="72">
        <f>'Nord-de-MontréaL-06'!AH5</f>
        <v>783.97212543554008</v>
      </c>
      <c r="E60" s="290">
        <f>'AllSSS-2016'!AF19</f>
        <v>385.72806171648989</v>
      </c>
      <c r="F60" s="72">
        <f>'Nord-de-MontréaL-06'!AF8</f>
        <v>193.61084220716361</v>
      </c>
      <c r="G60" s="72">
        <f>'Nord-de-MontréaL-06'!AH9</f>
        <v>1361.8677042801557</v>
      </c>
      <c r="H60" s="230">
        <f>'AllSSS-2017'!AF19</f>
        <v>582.24163027656482</v>
      </c>
    </row>
    <row r="61" spans="1:8" x14ac:dyDescent="0.25">
      <c r="B61" s="219" t="s">
        <v>138</v>
      </c>
      <c r="C61" s="72">
        <f>'Ouest-de-Montréal-06'!AH4</f>
        <v>409.27694406548432</v>
      </c>
      <c r="D61" s="72">
        <f>'Ouest-de-Montréal-06'!AH5</f>
        <v>1580.4597701149428</v>
      </c>
      <c r="E61" s="290">
        <f>'AllSSS-2016'!AF20</f>
        <v>909.72708187543742</v>
      </c>
      <c r="F61" s="72">
        <f>'Ouest-de-Montréal-06'!AF8</f>
        <v>155.27950310559004</v>
      </c>
      <c r="G61" s="72">
        <f>'Ouest-de-Montréal-06'!AH9</f>
        <v>1335.113484646195</v>
      </c>
      <c r="H61" s="230">
        <f>'AllSSS-2017'!AF20</f>
        <v>215.36252692031587</v>
      </c>
    </row>
    <row r="62" spans="1:8" x14ac:dyDescent="0.25">
      <c r="B62" s="217" t="s">
        <v>82</v>
      </c>
      <c r="C62" s="245">
        <f>'Outaouais-07'!AH4</f>
        <v>570.20669992872422</v>
      </c>
      <c r="D62" s="245">
        <f>'Outaouais-07'!AH5</f>
        <v>768.63950807071478</v>
      </c>
      <c r="E62" s="292">
        <f>'AllSSS-2016'!AF21</f>
        <v>1220.4142011834319</v>
      </c>
      <c r="F62" s="245">
        <f>'Outaouais-07'!AF8</f>
        <v>1250</v>
      </c>
      <c r="G62" s="245">
        <f>'Outaouais-07'!AH9</f>
        <v>887.5739644970414</v>
      </c>
      <c r="H62" s="83">
        <f>'AllSSS-2017'!AF21</f>
        <v>895.41547277936957</v>
      </c>
    </row>
    <row r="63" spans="1:8" x14ac:dyDescent="0.25">
      <c r="B63" s="217" t="s">
        <v>83</v>
      </c>
      <c r="C63" s="245">
        <f>'Abitibi-Témiscamingue-08'!AH4</f>
        <v>558.65921787709499</v>
      </c>
      <c r="D63" s="245">
        <f>'Abitibi-Témiscamingue-08'!AH5</f>
        <v>665.1884700665189</v>
      </c>
      <c r="E63" s="292">
        <f>'AllSSS-2016'!AF22</f>
        <v>2698.4126984126983</v>
      </c>
      <c r="F63" s="245">
        <f>'Abitibi-Témiscamingue-08'!AF8</f>
        <v>2434.4569288389512</v>
      </c>
      <c r="G63" s="245">
        <f>'Abitibi-Témiscamingue-08'!AH9</f>
        <v>2093.3977455716586</v>
      </c>
      <c r="H63" s="83">
        <f>'AllSSS-2017'!AF22</f>
        <v>4069.2640692640689</v>
      </c>
    </row>
    <row r="64" spans="1:8" x14ac:dyDescent="0.25">
      <c r="B64" s="217" t="s">
        <v>84</v>
      </c>
      <c r="C64" s="245">
        <f>'Côte-Nord-09'!AH4</f>
        <v>305.81039755351685</v>
      </c>
      <c r="D64" s="245">
        <f>'Côte-Nord-09'!AH5</f>
        <v>247.52475247524754</v>
      </c>
      <c r="E64" s="292">
        <f>'AllSSS-2016'!AF23</f>
        <v>683.99452804377563</v>
      </c>
      <c r="F64" s="245">
        <f>'Côte-Nord-09'!AF8</f>
        <v>268.81720430107526</v>
      </c>
      <c r="G64" s="245">
        <f>'Côte-Nord-09'!AH9</f>
        <v>2452.316076294278</v>
      </c>
      <c r="H64" s="83">
        <f>'AllSSS-2017'!AF23</f>
        <v>270.63599458728015</v>
      </c>
    </row>
    <row r="65" spans="1:8" x14ac:dyDescent="0.25">
      <c r="B65" s="217" t="s">
        <v>85</v>
      </c>
      <c r="C65" s="245">
        <f>'Nord du Quebec -10'!AH4</f>
        <v>0</v>
      </c>
      <c r="D65" s="245">
        <f>'Nord du Quebec -10'!AH5</f>
        <v>0</v>
      </c>
      <c r="E65" s="292">
        <f>'AllSSS-2016'!AF24</f>
        <v>0</v>
      </c>
      <c r="F65" s="245">
        <f>'Nord du Quebec -10'!AF8</f>
        <v>0</v>
      </c>
      <c r="G65" s="245">
        <f>'Nord du Quebec -10'!AH9</f>
        <v>0</v>
      </c>
      <c r="H65" s="83">
        <f>'AllSSS-2017'!AF24</f>
        <v>0</v>
      </c>
    </row>
    <row r="66" spans="1:8" x14ac:dyDescent="0.25">
      <c r="B66" s="218" t="s">
        <v>112</v>
      </c>
      <c r="C66" s="229"/>
      <c r="D66" s="229"/>
      <c r="E66" s="290">
        <f>'AllSSS-2016'!AF25</f>
        <v>1006.7114093959731</v>
      </c>
      <c r="F66" s="229"/>
      <c r="G66" s="229"/>
      <c r="H66" s="230">
        <f>'AllSSS-2017'!AF25</f>
        <v>1919.3857965451054</v>
      </c>
    </row>
    <row r="67" spans="1:8" x14ac:dyDescent="0.25">
      <c r="B67" s="219" t="s">
        <v>145</v>
      </c>
      <c r="C67" s="72">
        <f>'Gaspésie-11'!AH4</f>
        <v>529.10052910052912</v>
      </c>
      <c r="D67" s="72">
        <f>'Gaspésie-11'!AH5</f>
        <v>663.71681415929197</v>
      </c>
      <c r="E67" s="290">
        <f>'AllSSS-2016'!AF26</f>
        <v>722.89156626506031</v>
      </c>
      <c r="F67" s="72">
        <f>'Gaspésie-11'!AF8</f>
        <v>1210.6537530266344</v>
      </c>
      <c r="G67" s="72" t="str">
        <f>'Gaspésie-11'!AH9</f>
        <v>NA</v>
      </c>
      <c r="H67" s="230">
        <f>'AllSSS-2017'!AF26</f>
        <v>1210.6537530266344</v>
      </c>
    </row>
    <row r="68" spans="1:8" x14ac:dyDescent="0.25">
      <c r="B68" s="219" t="s">
        <v>146</v>
      </c>
      <c r="C68" s="72">
        <f>'Iles-11'!AH4</f>
        <v>0</v>
      </c>
      <c r="D68" s="72">
        <f>'Iles-11'!AH5</f>
        <v>0</v>
      </c>
      <c r="E68" s="290">
        <f>'AllSSS-2016'!AF27</f>
        <v>4687.5</v>
      </c>
      <c r="F68" s="72">
        <f>'Iles-11'!AF8</f>
        <v>5172.4137931034484</v>
      </c>
      <c r="G68" s="72">
        <f>'Iles-11'!AH9</f>
        <v>0</v>
      </c>
      <c r="H68" s="230">
        <f>'AllSSS-2017'!AF27</f>
        <v>4629.6296296296296</v>
      </c>
    </row>
    <row r="69" spans="1:8" x14ac:dyDescent="0.25">
      <c r="B69" s="221" t="s">
        <v>87</v>
      </c>
      <c r="C69" s="245">
        <f>'Chaudière-Appalaches-12'!AH4</f>
        <v>470.21943573667716</v>
      </c>
      <c r="D69" s="245">
        <f>'Chaudière-Appalaches-12'!AH5</f>
        <v>1535.0877192982455</v>
      </c>
      <c r="E69" s="292">
        <f>'AllSSS-2016'!AF28</f>
        <v>1512.8593040847202</v>
      </c>
      <c r="F69" s="245">
        <f>'Chaudière-Appalaches-12'!AF8</f>
        <v>1834.2391304347827</v>
      </c>
      <c r="G69" s="245">
        <f>'Chaudière-Appalaches-12'!AH9</f>
        <v>1866.2519440124418</v>
      </c>
      <c r="H69" s="83">
        <f>'AllSSS-2017'!AF28</f>
        <v>2102.9731689630166</v>
      </c>
    </row>
    <row r="70" spans="1:8" x14ac:dyDescent="0.25">
      <c r="B70" s="221" t="s">
        <v>88</v>
      </c>
      <c r="C70" s="245">
        <f>' Laval-13'!AH4</f>
        <v>1603.6655211912941</v>
      </c>
      <c r="D70" s="245">
        <f>' Laval-13'!AH5</f>
        <v>3503.184713375796</v>
      </c>
      <c r="E70" s="292">
        <f>'AllSSS-2016'!AF29</f>
        <v>1322.3140495867767</v>
      </c>
      <c r="F70" s="245">
        <f>' Laval-13'!AF8</f>
        <v>767.75431861804225</v>
      </c>
      <c r="G70" s="245">
        <f>' Laval-13'!AH9</f>
        <v>4214.5593869731802</v>
      </c>
      <c r="H70" s="83">
        <f>'AllSSS-2017'!AF29</f>
        <v>862.89549376797697</v>
      </c>
    </row>
    <row r="71" spans="1:8" x14ac:dyDescent="0.25">
      <c r="B71" s="221" t="s">
        <v>89</v>
      </c>
      <c r="C71" s="245">
        <f>'Lanaudière-14'!AH4</f>
        <v>2092.050209205021</v>
      </c>
      <c r="D71" s="245">
        <f>'Lanaudière-14'!AH5</f>
        <v>2894.1355674028941</v>
      </c>
      <c r="E71" s="292">
        <f>'AllSSS-2016'!AF30</f>
        <v>717.7033492822967</v>
      </c>
      <c r="F71" s="245">
        <f>'Lanaudière-14'!AF8</f>
        <v>750.75075075075074</v>
      </c>
      <c r="G71" s="245">
        <f>'Lanaudière-14'!AH9</f>
        <v>3478.810879190386</v>
      </c>
      <c r="H71" s="83">
        <f>'AllSSS-2017'!AF30</f>
        <v>583.59079986268443</v>
      </c>
    </row>
    <row r="72" spans="1:8" x14ac:dyDescent="0.25">
      <c r="B72" s="221" t="s">
        <v>90</v>
      </c>
      <c r="C72" s="245">
        <f>'Laurentides-15'!AH4</f>
        <v>924.21441774491689</v>
      </c>
      <c r="D72" s="245">
        <f>'Laurentides-15'!AH5</f>
        <v>1301.518438177874</v>
      </c>
      <c r="E72" s="292">
        <f>'AllSSS-2016'!AF31</f>
        <v>598.80239520958082</v>
      </c>
      <c r="F72" s="245">
        <f>'Laurentides-15'!AF8</f>
        <v>3768.1159420289855</v>
      </c>
      <c r="G72" s="245">
        <f>'Laurentides-15'!AH9</f>
        <v>2818.9910979228484</v>
      </c>
      <c r="H72" s="83">
        <f>'AllSSS-2017'!AF31</f>
        <v>3079.1788856304984</v>
      </c>
    </row>
    <row r="73" spans="1:8" x14ac:dyDescent="0.25">
      <c r="B73" s="218" t="s">
        <v>114</v>
      </c>
      <c r="C73" s="229"/>
      <c r="D73" s="229"/>
      <c r="E73" s="290">
        <f>'AllSSS-2016'!AF32</f>
        <v>784.92935635792776</v>
      </c>
      <c r="F73" s="229"/>
      <c r="G73" s="229"/>
      <c r="H73" s="230">
        <f>'AllSSS-2017'!AF32</f>
        <v>1090.2540766021993</v>
      </c>
    </row>
    <row r="74" spans="1:8" x14ac:dyDescent="0.25">
      <c r="B74" s="219" t="s">
        <v>151</v>
      </c>
      <c r="C74" s="72">
        <f>'Montérégie-Centre-16'!AH4</f>
        <v>333.01617507136064</v>
      </c>
      <c r="D74" s="72">
        <f>'Montérégie-Centre-16'!AH5</f>
        <v>1030.9278350515465</v>
      </c>
      <c r="E74" s="290">
        <f>'AllSSS-2016'!AF33</f>
        <v>701.66320166320168</v>
      </c>
      <c r="F74" s="72">
        <f>'Montérégie-Centre-16'!AF8</f>
        <v>670.85953878406701</v>
      </c>
      <c r="G74" s="72">
        <f>'Montérégie-Centre-16'!AH9</f>
        <v>1781.6091954022988</v>
      </c>
      <c r="H74" s="230">
        <f>'AllSSS-2017'!AF33</f>
        <v>678.78787878787875</v>
      </c>
    </row>
    <row r="75" spans="1:8" x14ac:dyDescent="0.25">
      <c r="B75" s="219" t="s">
        <v>152</v>
      </c>
      <c r="C75" s="72">
        <f>'Montérégie-Est-16'!AH4</f>
        <v>1014.983083615273</v>
      </c>
      <c r="D75" s="72">
        <f>'Montérégie-Est-16'!AH5</f>
        <v>1611.3744075829384</v>
      </c>
      <c r="E75" s="290">
        <f>'AllSSS-2016'!AF34</f>
        <v>1124.6709739172049</v>
      </c>
      <c r="F75" s="72">
        <f>'Montérégie-Est-16'!AF8</f>
        <v>1211.5563839701772</v>
      </c>
      <c r="G75" s="72">
        <f>'Montérégie-Est-16'!AH9</f>
        <v>3189.4013738959766</v>
      </c>
      <c r="H75" s="230">
        <f>'AllSSS-2017'!AF34</f>
        <v>1290.6309751434035</v>
      </c>
    </row>
    <row r="76" spans="1:8" x14ac:dyDescent="0.25">
      <c r="B76" s="219" t="s">
        <v>153</v>
      </c>
      <c r="C76" s="72">
        <f>'Montérégie-Ouest-16'!AH4</f>
        <v>282.08744710860367</v>
      </c>
      <c r="D76" s="72">
        <f>'Montérégie-Ouest-16'!AH5</f>
        <v>923.55053873781435</v>
      </c>
      <c r="E76" s="290">
        <f>'AllSSS-2016'!AF35</f>
        <v>515.21099116781159</v>
      </c>
      <c r="F76" s="72">
        <f>'Montérégie-Ouest-16'!AF8</f>
        <v>1720.6477732793521</v>
      </c>
      <c r="G76" s="72">
        <f>'Montérégie-Ouest-16'!AH9</f>
        <v>879.29656274980016</v>
      </c>
      <c r="H76" s="230">
        <f>'AllSSS-2017'!AF35</f>
        <v>1473.8722644037516</v>
      </c>
    </row>
    <row r="77" spans="1:8" x14ac:dyDescent="0.25">
      <c r="B77" s="221" t="s">
        <v>92</v>
      </c>
      <c r="C77" s="245" t="str">
        <f>'Nunavik -17'!AH4</f>
        <v>NA</v>
      </c>
      <c r="D77" s="245" t="str">
        <f>'Nunavik -17'!AH5</f>
        <v>NA</v>
      </c>
      <c r="E77" s="292" t="str">
        <f>'AllSSS-2016'!AF36</f>
        <v>NA</v>
      </c>
      <c r="F77" s="245" t="str">
        <f>'Nunavik -17'!AF8</f>
        <v>NA</v>
      </c>
      <c r="G77" s="245" t="str">
        <f>'Nunavik -17'!AH9</f>
        <v>NA</v>
      </c>
      <c r="H77" s="83" t="str">
        <f>'AllSSS-2017'!AF36</f>
        <v>NA</v>
      </c>
    </row>
    <row r="78" spans="1:8" ht="15.75" thickBot="1" x14ac:dyDescent="0.3">
      <c r="B78" s="222" t="s">
        <v>157</v>
      </c>
      <c r="C78" s="246" t="str">
        <f>'T-Cries-de-la-Baie-James-18'!AH4</f>
        <v>NA</v>
      </c>
      <c r="D78" s="246" t="str">
        <f>'T-Cries-de-la-Baie-James-18'!AH5</f>
        <v>NA</v>
      </c>
      <c r="E78" s="224" t="str">
        <f>'AllSSS-2016'!AF37</f>
        <v>NA</v>
      </c>
      <c r="F78" s="246">
        <f>'T-Cries-de-la-Baie-James-18'!AF8</f>
        <v>0</v>
      </c>
      <c r="G78" s="246" t="str">
        <f>'T-Cries-de-la-Baie-James-18'!AH9</f>
        <v>NA</v>
      </c>
      <c r="H78" s="224">
        <f>'AllSSS-2017'!AF37</f>
        <v>0</v>
      </c>
    </row>
    <row r="79" spans="1:8" ht="21" thickTop="1" thickBot="1" x14ac:dyDescent="0.35">
      <c r="B79" s="1"/>
      <c r="E79" s="1"/>
      <c r="H79" s="62"/>
    </row>
    <row r="80" spans="1:8" ht="18.75" thickTop="1" thickBot="1" x14ac:dyDescent="0.3">
      <c r="A80" s="289" t="s">
        <v>177</v>
      </c>
      <c r="B80" s="644" t="s">
        <v>181</v>
      </c>
      <c r="C80" s="641" t="s">
        <v>159</v>
      </c>
      <c r="D80" s="642"/>
      <c r="E80" s="643"/>
      <c r="F80" s="641" t="s">
        <v>162</v>
      </c>
      <c r="G80" s="642"/>
      <c r="H80" s="643"/>
    </row>
    <row r="81" spans="1:8" ht="16.5" thickTop="1" thickBot="1" x14ac:dyDescent="0.3">
      <c r="A81" s="61" t="s">
        <v>179</v>
      </c>
      <c r="B81" s="645"/>
      <c r="C81" s="228" t="s">
        <v>160</v>
      </c>
      <c r="D81" s="211" t="s">
        <v>161</v>
      </c>
      <c r="E81" s="211">
        <v>2016</v>
      </c>
      <c r="F81" s="228" t="s">
        <v>160</v>
      </c>
      <c r="G81" s="211" t="s">
        <v>161</v>
      </c>
      <c r="H81" s="212">
        <v>2017</v>
      </c>
    </row>
    <row r="82" spans="1:8" ht="15.75" thickTop="1" x14ac:dyDescent="0.25">
      <c r="A82" s="646" t="s">
        <v>22</v>
      </c>
      <c r="B82" s="216" t="s">
        <v>46</v>
      </c>
      <c r="C82" s="262"/>
      <c r="D82" s="262"/>
      <c r="E82" s="263">
        <f>'AllSSS-2016'!AG3</f>
        <v>707.56805476643035</v>
      </c>
      <c r="F82" s="262"/>
      <c r="G82" s="262"/>
      <c r="H82" s="263">
        <f>'AllSSS-2017'!AG3</f>
        <v>686.75023564086302</v>
      </c>
    </row>
    <row r="83" spans="1:8" x14ac:dyDescent="0.25">
      <c r="A83" s="646"/>
      <c r="B83" s="217" t="s">
        <v>76</v>
      </c>
      <c r="C83" s="279">
        <f>'Bas-Saint-Laurent-01'!AG4</f>
        <v>534.04539385847795</v>
      </c>
      <c r="D83" s="279">
        <f>'Bas-Saint-Laurent-01'!AG5</f>
        <v>495.04207857667899</v>
      </c>
      <c r="E83" s="280">
        <f>'AllSSS-2016'!AG4</f>
        <v>1031.1809477043948</v>
      </c>
      <c r="F83" s="279">
        <f>'Bas-Saint-Laurent-01'!AG8</f>
        <v>491.04173854777656</v>
      </c>
      <c r="G83" s="279">
        <f>'Bas-Saint-Laurent-01'!AG9</f>
        <v>479.54076096468197</v>
      </c>
      <c r="H83" s="280">
        <f>'AllSSS-2017'!AG4</f>
        <v>970.58249951245853</v>
      </c>
    </row>
    <row r="84" spans="1:8" x14ac:dyDescent="0.25">
      <c r="A84" s="253" t="s">
        <v>23</v>
      </c>
      <c r="B84" s="217" t="s">
        <v>77</v>
      </c>
      <c r="C84" s="279">
        <f>'Saguenay Lac-Saint-Jean-02'!AG4</f>
        <v>646.39002712529577</v>
      </c>
      <c r="D84" s="279">
        <f>'Saguenay Lac-Saint-Jean-02'!AG5</f>
        <v>467.47850176025861</v>
      </c>
      <c r="E84" s="280">
        <f>'AllSSS-2016'!AG5</f>
        <v>1113.9609464339183</v>
      </c>
      <c r="F84" s="279">
        <f>'Saguenay Lac-Saint-Jean-02'!AG8</f>
        <v>352.77312864315809</v>
      </c>
      <c r="G84" s="279">
        <f>'Saguenay Lac-Saint-Jean-02'!AG9</f>
        <v>446.91810469209906</v>
      </c>
      <c r="H84" s="280">
        <f>'AllSSS-2017'!AG5</f>
        <v>799.69123333525715</v>
      </c>
    </row>
    <row r="85" spans="1:8" x14ac:dyDescent="0.25">
      <c r="A85" s="62"/>
      <c r="B85" s="218" t="s">
        <v>119</v>
      </c>
      <c r="C85" s="264"/>
      <c r="D85" s="264"/>
      <c r="E85" s="281">
        <f>'AllSSS-2016'!AG6</f>
        <v>848.67393004335531</v>
      </c>
      <c r="F85" s="264"/>
      <c r="G85" s="264"/>
      <c r="H85" s="281">
        <f>'AllSSS-2017'!AG6</f>
        <v>978.23833073346179</v>
      </c>
    </row>
    <row r="86" spans="1:8" x14ac:dyDescent="0.25">
      <c r="B86" s="277" t="s">
        <v>117</v>
      </c>
      <c r="C86" s="282"/>
      <c r="D86" s="282"/>
      <c r="E86" s="283"/>
      <c r="F86" s="282"/>
      <c r="G86" s="282"/>
      <c r="H86" s="283"/>
    </row>
    <row r="87" spans="1:8" x14ac:dyDescent="0.25">
      <c r="B87" s="277" t="s">
        <v>121</v>
      </c>
      <c r="C87" s="284"/>
      <c r="D87" s="284"/>
      <c r="E87" s="283"/>
      <c r="F87" s="284"/>
      <c r="G87" s="284"/>
      <c r="H87" s="283"/>
    </row>
    <row r="88" spans="1:8" x14ac:dyDescent="0.25">
      <c r="A88" s="62"/>
      <c r="B88" s="278" t="s">
        <v>120</v>
      </c>
      <c r="C88" s="284"/>
      <c r="D88" s="284"/>
      <c r="E88" s="283"/>
      <c r="F88" s="284"/>
      <c r="G88" s="284"/>
      <c r="H88" s="283"/>
    </row>
    <row r="89" spans="1:8" x14ac:dyDescent="0.25">
      <c r="A89" s="62"/>
      <c r="B89" s="217" t="s">
        <v>79</v>
      </c>
      <c r="C89" s="279">
        <f>'Mauricie-et-Centre-du-Québec-04'!AG4</f>
        <v>474.41898936348298</v>
      </c>
      <c r="D89" s="279">
        <f>'Mauricie-et-Centre-du-Québec-04'!AG5</f>
        <v>457.28555139145175</v>
      </c>
      <c r="E89" s="280">
        <f>'AllSSS-2016'!AG10</f>
        <v>931.70454075493478</v>
      </c>
      <c r="F89" s="279">
        <f>'Mauricie-et-Centre-du-Québec-04'!AG8</f>
        <v>486.43208955076915</v>
      </c>
      <c r="G89" s="279">
        <f>'Mauricie-et-Centre-du-Québec-04'!AG9</f>
        <v>470.08639585331412</v>
      </c>
      <c r="H89" s="280">
        <f>'AllSSS-2017'!AG10</f>
        <v>956.51848540408321</v>
      </c>
    </row>
    <row r="90" spans="1:8" x14ac:dyDescent="0.25">
      <c r="A90" s="62"/>
      <c r="B90" s="217" t="s">
        <v>80</v>
      </c>
      <c r="C90" s="279">
        <f>'Estrie-05'!AG4</f>
        <v>452.65586046526067</v>
      </c>
      <c r="D90" s="279">
        <f>'Estrie-05'!AG5</f>
        <v>576.84128171773273</v>
      </c>
      <c r="E90" s="280">
        <f>'AllSSS-2016'!AG11</f>
        <v>1029.4971421829935</v>
      </c>
      <c r="F90" s="279">
        <f>'Estrie-05'!AG8</f>
        <v>536.79148336381047</v>
      </c>
      <c r="G90" s="279">
        <f>'Estrie-05'!AG9</f>
        <v>612.54459032781847</v>
      </c>
      <c r="H90" s="280">
        <f>'AllSSS-2017'!AG11</f>
        <v>1149.3360736916291</v>
      </c>
    </row>
    <row r="91" spans="1:8" x14ac:dyDescent="0.25">
      <c r="A91" s="62"/>
      <c r="B91" s="218" t="s">
        <v>81</v>
      </c>
      <c r="C91" s="264"/>
      <c r="D91" s="264"/>
      <c r="E91" s="281">
        <f>'AllSSS-2016'!AG12</f>
        <v>571.38715165813483</v>
      </c>
      <c r="F91" s="264"/>
      <c r="G91" s="264"/>
      <c r="H91" s="281">
        <f>'AllSSS-2017'!AG12</f>
        <v>573.52197201796616</v>
      </c>
    </row>
    <row r="92" spans="1:8" x14ac:dyDescent="0.25">
      <c r="A92" s="62"/>
      <c r="B92" s="277" t="s">
        <v>132</v>
      </c>
      <c r="C92" s="284"/>
      <c r="D92" s="284"/>
      <c r="E92" s="283"/>
      <c r="F92" s="284"/>
      <c r="G92" s="284"/>
      <c r="H92" s="283"/>
    </row>
    <row r="93" spans="1:8" x14ac:dyDescent="0.25">
      <c r="A93" s="62"/>
      <c r="B93" s="277" t="s">
        <v>133</v>
      </c>
      <c r="C93" s="284"/>
      <c r="D93" s="284"/>
      <c r="E93" s="283"/>
      <c r="F93" s="284"/>
      <c r="G93" s="284"/>
      <c r="H93" s="283"/>
    </row>
    <row r="94" spans="1:8" x14ac:dyDescent="0.25">
      <c r="A94" s="62"/>
      <c r="B94" s="277" t="s">
        <v>134</v>
      </c>
      <c r="C94" s="284"/>
      <c r="D94" s="284"/>
      <c r="E94" s="283"/>
      <c r="F94" s="284"/>
      <c r="G94" s="284"/>
      <c r="H94" s="283"/>
    </row>
    <row r="95" spans="1:8" x14ac:dyDescent="0.25">
      <c r="B95" s="277" t="s">
        <v>135</v>
      </c>
      <c r="C95" s="284"/>
      <c r="D95" s="284"/>
      <c r="E95" s="283"/>
      <c r="F95" s="284"/>
      <c r="G95" s="284"/>
      <c r="H95" s="283"/>
    </row>
    <row r="96" spans="1:8" x14ac:dyDescent="0.25">
      <c r="B96" s="277" t="s">
        <v>136</v>
      </c>
      <c r="C96" s="284"/>
      <c r="D96" s="284"/>
      <c r="E96" s="283"/>
      <c r="F96" s="284"/>
      <c r="G96" s="284"/>
      <c r="H96" s="283"/>
    </row>
    <row r="97" spans="2:8" x14ac:dyDescent="0.25">
      <c r="B97" s="277" t="s">
        <v>137</v>
      </c>
      <c r="C97" s="284"/>
      <c r="D97" s="284"/>
      <c r="E97" s="283"/>
      <c r="F97" s="284"/>
      <c r="G97" s="284"/>
      <c r="H97" s="283"/>
    </row>
    <row r="98" spans="2:8" x14ac:dyDescent="0.25">
      <c r="B98" s="277" t="s">
        <v>141</v>
      </c>
      <c r="C98" s="284"/>
      <c r="D98" s="284"/>
      <c r="E98" s="283"/>
      <c r="F98" s="284"/>
      <c r="G98" s="284"/>
      <c r="H98" s="283"/>
    </row>
    <row r="99" spans="2:8" x14ac:dyDescent="0.25">
      <c r="B99" s="277" t="s">
        <v>138</v>
      </c>
      <c r="C99" s="284"/>
      <c r="D99" s="284"/>
      <c r="E99" s="283"/>
      <c r="F99" s="284"/>
      <c r="G99" s="284"/>
      <c r="H99" s="283"/>
    </row>
    <row r="100" spans="2:8" x14ac:dyDescent="0.25">
      <c r="B100" s="217" t="s">
        <v>82</v>
      </c>
      <c r="C100" s="285">
        <f>'Outaouais-07'!AG4</f>
        <v>360.53955013504174</v>
      </c>
      <c r="D100" s="285">
        <f>'Outaouais-07'!AG5</f>
        <v>334.32783658281488</v>
      </c>
      <c r="E100" s="280">
        <f>'AllSSS-2016'!AG21</f>
        <v>694.86738671785656</v>
      </c>
      <c r="F100" s="285">
        <f>'Outaouais-07'!AG8</f>
        <v>370.04772073732011</v>
      </c>
      <c r="G100" s="285">
        <f>'Outaouais-07'!AG9</f>
        <v>347.43369335892828</v>
      </c>
      <c r="H100" s="280">
        <f>'AllSSS-2017'!AG21</f>
        <v>717.48141409624839</v>
      </c>
    </row>
    <row r="101" spans="2:8" x14ac:dyDescent="0.25">
      <c r="B101" s="217" t="s">
        <v>83</v>
      </c>
      <c r="C101" s="285">
        <f>'Abitibi-Témiscamingue-08'!AG4</f>
        <v>120.96065737724859</v>
      </c>
      <c r="D101" s="285">
        <f>'Abitibi-Témiscamingue-08'!AG5</f>
        <v>304.76679596167105</v>
      </c>
      <c r="E101" s="280">
        <f>'AllSSS-2016'!AG22</f>
        <v>425.72745333891959</v>
      </c>
      <c r="F101" s="285">
        <f>'Abitibi-Témiscamingue-08'!AG8</f>
        <v>360.85469854441754</v>
      </c>
      <c r="G101" s="285">
        <f>'Abitibi-Témiscamingue-08'!AG9</f>
        <v>419.64563257693504</v>
      </c>
      <c r="H101" s="280">
        <f>'AllSSS-2017'!AG22</f>
        <v>780.50033112135259</v>
      </c>
    </row>
    <row r="102" spans="2:8" x14ac:dyDescent="0.25">
      <c r="B102" s="217" t="s">
        <v>84</v>
      </c>
      <c r="C102" s="285">
        <f>'Côte-Nord-09'!AG4</f>
        <v>353.35689045936397</v>
      </c>
      <c r="D102" s="285">
        <f>'Côte-Nord-09'!AG5</f>
        <v>436.56325304459642</v>
      </c>
      <c r="E102" s="280">
        <f>'AllSSS-2016'!AG23</f>
        <v>789.9201435039605</v>
      </c>
      <c r="F102" s="285">
        <f>'Côte-Nord-09'!AG8</f>
        <v>401.98398547670763</v>
      </c>
      <c r="G102" s="285">
        <f>'Côte-Nord-09'!AG9</f>
        <v>396.58097491922496</v>
      </c>
      <c r="H102" s="280">
        <f>'AllSSS-2017'!AG23</f>
        <v>798.56496039593264</v>
      </c>
    </row>
    <row r="103" spans="2:8" x14ac:dyDescent="0.25">
      <c r="B103" s="217" t="s">
        <v>85</v>
      </c>
      <c r="C103" s="285">
        <f>'Nord du Quebec -10'!AG4</f>
        <v>195.09167091582236</v>
      </c>
      <c r="D103" s="285">
        <f>'Nord du Quebec -10'!AG5</f>
        <v>88.678032234464723</v>
      </c>
      <c r="E103" s="280">
        <f>'AllSSS-2016'!AG24</f>
        <v>283.76970315028706</v>
      </c>
      <c r="F103" s="285">
        <f>'Nord du Quebec -10'!AG8</f>
        <v>133.01704835169707</v>
      </c>
      <c r="G103" s="285">
        <f>'Nord du Quebec -10'!AG9</f>
        <v>115.28144190480413</v>
      </c>
      <c r="H103" s="280">
        <f>'AllSSS-2017'!AG24</f>
        <v>248.2984902565012</v>
      </c>
    </row>
    <row r="104" spans="2:8" x14ac:dyDescent="0.25">
      <c r="B104" s="218" t="s">
        <v>112</v>
      </c>
      <c r="C104" s="264"/>
      <c r="D104" s="264"/>
      <c r="E104" s="281">
        <f>'AllSSS-2016'!AG25</f>
        <v>974.05781152961947</v>
      </c>
      <c r="F104" s="264"/>
      <c r="G104" s="264"/>
      <c r="H104" s="281">
        <f>'AllSSS-2017'!AG25</f>
        <v>567.65561499656792</v>
      </c>
    </row>
    <row r="105" spans="2:8" x14ac:dyDescent="0.25">
      <c r="B105" s="277" t="s">
        <v>145</v>
      </c>
      <c r="C105" s="284"/>
      <c r="D105" s="284"/>
      <c r="E105" s="283"/>
      <c r="F105" s="284"/>
      <c r="G105" s="284"/>
      <c r="H105" s="283"/>
    </row>
    <row r="106" spans="2:8" x14ac:dyDescent="0.25">
      <c r="B106" s="277" t="s">
        <v>146</v>
      </c>
      <c r="C106" s="284"/>
      <c r="D106" s="284"/>
      <c r="E106" s="283"/>
      <c r="F106" s="284"/>
      <c r="G106" s="284"/>
      <c r="H106" s="283"/>
    </row>
    <row r="107" spans="2:8" x14ac:dyDescent="0.25">
      <c r="B107" s="221" t="s">
        <v>87</v>
      </c>
      <c r="C107" s="285">
        <f>'Chaudière-Appalaches-12'!AG4</f>
        <v>300.33705537876364</v>
      </c>
      <c r="D107" s="285">
        <f>'Chaudière-Appalaches-12'!AG5</f>
        <v>321.99145122111963</v>
      </c>
      <c r="E107" s="280">
        <f>'AllSSS-2016'!AG28</f>
        <v>622.32850659988321</v>
      </c>
      <c r="F107" s="285">
        <f>'Chaudière-Appalaches-12'!AG8</f>
        <v>346.47033347769593</v>
      </c>
      <c r="G107" s="285">
        <f>'Chaudière-Appalaches-12'!AG9</f>
        <v>302.69079405728058</v>
      </c>
      <c r="H107" s="280">
        <f>'AllSSS-2017'!AG28</f>
        <v>649.16112753497657</v>
      </c>
    </row>
    <row r="108" spans="2:8" x14ac:dyDescent="0.25">
      <c r="B108" s="221" t="s">
        <v>88</v>
      </c>
      <c r="C108" s="285">
        <f>' Laval-13'!AG4</f>
        <v>203.30078502513896</v>
      </c>
      <c r="D108" s="285">
        <f>' Laval-13'!AG5</f>
        <v>219.36923195152451</v>
      </c>
      <c r="E108" s="280">
        <f>'AllSSS-2016'!AG29</f>
        <v>422.67001697666348</v>
      </c>
      <c r="F108" s="285">
        <f>' Laval-13'!AG8</f>
        <v>242.65683619266301</v>
      </c>
      <c r="G108" s="285">
        <f>' Laval-13'!AG9</f>
        <v>243.12258827748579</v>
      </c>
      <c r="H108" s="280">
        <f>'AllSSS-2017'!AG29</f>
        <v>485.7794244701488</v>
      </c>
    </row>
    <row r="109" spans="2:8" x14ac:dyDescent="0.25">
      <c r="B109" s="221" t="s">
        <v>89</v>
      </c>
      <c r="C109" s="285">
        <f>'Lanaudière-14'!AG4</f>
        <v>237.97575236183468</v>
      </c>
      <c r="D109" s="285">
        <f>'Lanaudière-14'!AG5</f>
        <v>261.47461326450957</v>
      </c>
      <c r="E109" s="280">
        <f>'AllSSS-2016'!AG30</f>
        <v>499.45036562634419</v>
      </c>
      <c r="F109" s="285">
        <f>'Lanaudière-14'!AG8</f>
        <v>265.25832815561819</v>
      </c>
      <c r="G109" s="285">
        <f>'Lanaudière-14'!AG9</f>
        <v>314.84490751804231</v>
      </c>
      <c r="H109" s="280">
        <f>'AllSSS-2017'!AG30</f>
        <v>580.10323567366061</v>
      </c>
    </row>
    <row r="110" spans="2:8" x14ac:dyDescent="0.25">
      <c r="B110" s="221" t="s">
        <v>90</v>
      </c>
      <c r="C110" s="285">
        <f>'Laurentides-15'!AG4</f>
        <v>359.64826266954077</v>
      </c>
      <c r="D110" s="285">
        <f>'Laurentides-15'!AG5</f>
        <v>306.46552512136464</v>
      </c>
      <c r="E110" s="280">
        <f>'AllSSS-2016'!AG31</f>
        <v>666.11378779090546</v>
      </c>
      <c r="F110" s="285">
        <f>'Laurentides-15'!AG8</f>
        <v>229.35055567650937</v>
      </c>
      <c r="G110" s="285">
        <f>'Laurentides-15'!AG9</f>
        <v>224.03228192169172</v>
      </c>
      <c r="H110" s="280">
        <f>'AllSSS-2017'!AG31</f>
        <v>453.38283759820115</v>
      </c>
    </row>
    <row r="111" spans="2:8" x14ac:dyDescent="0.25">
      <c r="B111" s="218" t="s">
        <v>114</v>
      </c>
      <c r="C111" s="264"/>
      <c r="D111" s="264"/>
      <c r="E111" s="281">
        <f>'AllSSS-2016'!AG32</f>
        <v>787.89366202271833</v>
      </c>
      <c r="F111" s="264"/>
      <c r="G111" s="264"/>
      <c r="H111" s="281">
        <f>'AllSSS-2017'!AG32</f>
        <v>686.66465727634738</v>
      </c>
    </row>
    <row r="112" spans="2:8" x14ac:dyDescent="0.25">
      <c r="B112" s="277" t="s">
        <v>151</v>
      </c>
      <c r="C112" s="284"/>
      <c r="D112" s="284"/>
      <c r="E112" s="283"/>
      <c r="F112" s="284"/>
      <c r="G112" s="284"/>
      <c r="H112" s="283"/>
    </row>
    <row r="113" spans="1:8" x14ac:dyDescent="0.25">
      <c r="B113" s="277" t="s">
        <v>152</v>
      </c>
      <c r="C113" s="284"/>
      <c r="D113" s="284"/>
      <c r="E113" s="283"/>
      <c r="F113" s="284"/>
      <c r="G113" s="284"/>
      <c r="H113" s="283"/>
    </row>
    <row r="114" spans="1:8" x14ac:dyDescent="0.25">
      <c r="B114" s="277" t="s">
        <v>153</v>
      </c>
      <c r="C114" s="284"/>
      <c r="D114" s="284"/>
      <c r="E114" s="283"/>
      <c r="F114" s="284"/>
      <c r="G114" s="284"/>
      <c r="H114" s="283"/>
    </row>
    <row r="115" spans="1:8" x14ac:dyDescent="0.25">
      <c r="B115" s="221" t="s">
        <v>92</v>
      </c>
      <c r="C115" s="285" t="str">
        <f>'Nunavik -17'!AG4</f>
        <v>NA</v>
      </c>
      <c r="D115" s="285" t="str">
        <f>'Nunavik -17'!AG5</f>
        <v>NA</v>
      </c>
      <c r="E115" s="280" t="str">
        <f>'AllSSS-2016'!AG36</f>
        <v>NA</v>
      </c>
      <c r="F115" s="285" t="str">
        <f>'Nunavik -17'!AG8</f>
        <v>NA</v>
      </c>
      <c r="G115" s="285" t="str">
        <f>'Nunavik -17'!AG9</f>
        <v>NA</v>
      </c>
      <c r="H115" s="280" t="str">
        <f>'AllSSS-2017'!AG36</f>
        <v>NA</v>
      </c>
    </row>
    <row r="116" spans="1:8" ht="15.75" thickBot="1" x14ac:dyDescent="0.3">
      <c r="B116" s="222" t="s">
        <v>157</v>
      </c>
      <c r="C116" s="286" t="str">
        <f>'T-Cries-de-la-Baie-James-18'!AG4</f>
        <v>NA</v>
      </c>
      <c r="D116" s="286" t="str">
        <f>'T-Cries-de-la-Baie-James-18'!AG5</f>
        <v>NA</v>
      </c>
      <c r="E116" s="287" t="str">
        <f>'AllSSS-2016'!AG37</f>
        <v>NA</v>
      </c>
      <c r="F116" s="286">
        <f>'T-Cries-de-la-Baie-James-18'!AG8</f>
        <v>102.35414534288638</v>
      </c>
      <c r="G116" s="286" t="str">
        <f>'T-Cries-de-la-Baie-James-18'!AG9</f>
        <v>NA</v>
      </c>
      <c r="H116" s="287">
        <f>'AllSSS-2017'!AG37</f>
        <v>102.35414534288638</v>
      </c>
    </row>
    <row r="117" spans="1:8" ht="15.75" thickTop="1" x14ac:dyDescent="0.25">
      <c r="A117" s="62"/>
    </row>
    <row r="118" spans="1:8" x14ac:dyDescent="0.25">
      <c r="A118" s="62"/>
    </row>
    <row r="119" spans="1:8" x14ac:dyDescent="0.25">
      <c r="A119" s="62"/>
    </row>
  </sheetData>
  <mergeCells count="14">
    <mergeCell ref="A6:A7"/>
    <mergeCell ref="F80:H80"/>
    <mergeCell ref="A82:A83"/>
    <mergeCell ref="A44:A45"/>
    <mergeCell ref="A52:A53"/>
    <mergeCell ref="A54:A55"/>
    <mergeCell ref="B80:B81"/>
    <mergeCell ref="C80:E80"/>
    <mergeCell ref="F4:H4"/>
    <mergeCell ref="B42:B43"/>
    <mergeCell ref="C42:E42"/>
    <mergeCell ref="F42:H42"/>
    <mergeCell ref="B4:B5"/>
    <mergeCell ref="C4:E4"/>
  </mergeCells>
  <hyperlinks>
    <hyperlink ref="A1" location="Contents!A1" display="CONTENTS"/>
    <hyperlink ref="B7" location="'Bas-Saint-Laurent-01'!A1" display="Bas-Saint-Laurent-01"/>
    <hyperlink ref="B8" location="'Saguenay Lac-Saint-Jean-02'!A1" display="Saguenay Lac-Saint-Jean-02"/>
    <hyperlink ref="B10" location="'Capitale-Nationale-03'!A1" display="'Capitale-Nationale-03"/>
    <hyperlink ref="B11" location="'CHU de Quebéc-03'!A1" display="CHU de Quebéc-03"/>
    <hyperlink ref="B12" location="'IUCPQ-03'!A1" display="IUCPQ-03"/>
    <hyperlink ref="B13" location="'Mauricie-et-Centre-du-Québec-04'!A1" display="Mauricie-et-Centre-du-Québec-04"/>
    <hyperlink ref="B14" location="'Estrie-05'!A1" display="Estrie-05"/>
    <hyperlink ref="B16" location="'Centre-Ouest-de-Montréal-06'!A1" display="Centre-Ouest-de-l'Île-de-Montréal-06"/>
    <hyperlink ref="B17" location="'Centre_Sud-De-Montréal-06'!A1" display="Centre-Sud-de-l'Île-De-Montréal-06"/>
    <hyperlink ref="B18" location="'CHU Montreal-06'!A1" display="CHU Montreal-06"/>
    <hyperlink ref="B19" location="'Est-de-l''Île-de-Montréal-06'!A1" display="Est-de-l'Île-de-Montréal-06"/>
    <hyperlink ref="B20" location="'Inst de Card de Montréal-06'!A1" display="Institut de Cardiologie de Montréal-06"/>
    <hyperlink ref="B21" location="'McGill Univ Health Centre-06'!A1" display="McGill University Health Centre-06"/>
    <hyperlink ref="B22" location="'Nord-de-l''Île-de-MontréaL-06'!A1" display="Nord-de-l'Île-de-MontréaL-06"/>
    <hyperlink ref="B23" location="'Ouest-de-l''Île-de-Montréal-06'!A1" display="Ouest-de-l'Île-de-Montréal-06"/>
    <hyperlink ref="B24" location="'Outaouais-07'!A1" display="Outaouais-07"/>
    <hyperlink ref="B25" location="'Abitibi-Témiscamingue-08'!A1" display="Abitibi-Témiscamingue-08"/>
    <hyperlink ref="B26" location="'Côte-Nord-09'!A1" display="Côte-Nord-09"/>
    <hyperlink ref="B29" location="'Gaspésie-11'!A1" display="Gaspésie-11"/>
    <hyperlink ref="B31" location="'Chaudière-Appalaches-12'!A1" display="Chaudière-Appalaches-12"/>
    <hyperlink ref="B30" location="'Îles-11'!A1" display="Îles-11"/>
    <hyperlink ref="B27" location="'Nord du Quebec -10'!A1" display="Nord du Quebec -10"/>
    <hyperlink ref="B32" location="' Laval-13'!A1" display=" Laval-13"/>
    <hyperlink ref="B33" location="'Lanaudière-14'!A1" display="Lanaudière-14"/>
    <hyperlink ref="B34" location="'Laurentides-15'!A1" display="Laurentides-15"/>
    <hyperlink ref="B36" location="'Montérégie-Centre-16'!A1" display="'Montérégie-Centre-16"/>
    <hyperlink ref="B37" location="'Montérégie-Est-16'!A1" display="Montérégie-Est-16"/>
    <hyperlink ref="B38" location="'Montérégie-Ouest-16'!A1" display="Montérégie-Ouest-16"/>
    <hyperlink ref="B39" location="'Nunavik -17'!A1" display="Nunavik -17"/>
    <hyperlink ref="B40" location="'T-Cries-de-la-Baie-James-18'!A1" display="Terres-Cries-de-la-Baie-James-18"/>
    <hyperlink ref="B45" location="'Bas-Saint-Laurent-01'!A1" display="Bas-Saint-Laurent-01"/>
    <hyperlink ref="B46" location="'Saguenay Lac-Saint-Jean-02'!A1" display="Saguenay Lac-Saint-Jean-02"/>
    <hyperlink ref="B48" location="'Capitale-Nationale-03'!A1" display="'Capitale-Nationale-03"/>
    <hyperlink ref="B49" location="'CHU de Quebéc-03'!A1" display="CHU de Quebéc-03"/>
    <hyperlink ref="B50" location="'IUCPQ-03'!A1" display="IUCPQ-03"/>
    <hyperlink ref="B51" location="'Mauricie-et-Centre-du-Québec-04'!A1" display="Mauricie-et-Centre-du-Québec-04"/>
    <hyperlink ref="B52" location="'Estrie-05'!A1" display="Estrie-05"/>
    <hyperlink ref="B54" location="'Centre-Ouest-de-Montréal-06'!A1" display="Centre-Ouest-de-l'Île-de-Montréal-06"/>
    <hyperlink ref="B55" location="'Centre_Sud-De-Montréal-06'!A1" display="Centre-Sud-de-l'Île-De-Montréal-06"/>
    <hyperlink ref="B56" location="'CHU Montreal-06'!A1" display="CHU Montreal-06"/>
    <hyperlink ref="B57" location="'Est-de-l''Île-de-Montréal-06'!A1" display="Est-de-l'Île-de-Montréal-06"/>
    <hyperlink ref="B58" location="'Inst de Card de Montréal-06'!A1" display="Institut de Cardiologie de Montréal-06"/>
    <hyperlink ref="B59" location="'McGill Univ Health Centre-06'!A1" display="McGill University Health Centre-06"/>
    <hyperlink ref="B60" location="'Nord-de-l''Île-de-MontréaL-06'!A1" display="Nord-de-l'Île-de-MontréaL-06"/>
    <hyperlink ref="B61" location="'Ouest-de-l''Île-de-Montréal-06'!A1" display="Ouest-de-l'Île-de-Montréal-06"/>
    <hyperlink ref="B62" location="'Outaouais-07'!A1" display="Outaouais-07"/>
    <hyperlink ref="B63" location="'Abitibi-Témiscamingue-08'!A1" display="Abitibi-Témiscamingue-08"/>
    <hyperlink ref="B64" location="'Côte-Nord-09'!A1" display="Côte-Nord-09"/>
    <hyperlink ref="B67" location="'Gaspésie-11'!A1" display="Gaspésie-11"/>
    <hyperlink ref="B69" location="'Chaudière-Appalaches-12'!A1" display="Chaudière-Appalaches-12"/>
    <hyperlink ref="B68" location="'Îles-11'!A1" display="Îles-11"/>
    <hyperlink ref="B65" location="'Nord du Quebec -10'!A1" display="Nord du Quebec -10"/>
    <hyperlink ref="B70" location="' Laval-13'!A1" display=" Laval-13"/>
    <hyperlink ref="B71" location="'Lanaudière-14'!A1" display="Lanaudière-14"/>
    <hyperlink ref="B72" location="'Laurentides-15'!A1" display="Laurentides-15"/>
    <hyperlink ref="B74" location="'Montérégie-Centre-16'!A1" display="'Montérégie-Centre-16"/>
    <hyperlink ref="B75" location="'Montérégie-Est-16'!A1" display="Montérégie-Est-16"/>
    <hyperlink ref="B76" location="'Montérégie-Ouest-16'!A1" display="Montérégie-Ouest-16"/>
    <hyperlink ref="B77" location="'Nunavik -17'!A1" display="Nunavik -17"/>
    <hyperlink ref="B78" location="'T-Cries-de-la-Baie-James-18'!A1" display="Terres-Cries-de-la-Baie-James-18"/>
    <hyperlink ref="B83" location="'Bas-Saint-Laurent-01'!A1" display="Bas-Saint-Laurent-01"/>
    <hyperlink ref="B84" location="'Saguenay Lac-Saint-Jean-02'!A1" display="Saguenay Lac-Saint-Jean-02"/>
    <hyperlink ref="B86" location="'Capitale-Nationale-03'!A1" display="'Capitale-Nationale-03"/>
    <hyperlink ref="B87" location="'CHU de Quebéc-03'!A1" display="CHU de Quebéc-03"/>
    <hyperlink ref="B88" location="'IUCPQ-03'!A1" display="IUCPQ-03"/>
    <hyperlink ref="B89" location="'Mauricie-et-Centre-du-Québec-04'!A1" display="Mauricie-et-Centre-du-Québec-04"/>
    <hyperlink ref="B90" location="'Estrie-05'!A1" display="Estrie-05"/>
    <hyperlink ref="B92" location="'Centre-Ouest-de-Montréal-06'!A1" display="Centre-Ouest-de-l'Île-de-Montréal-06"/>
    <hyperlink ref="B93" location="'Centre_Sud-De-Montréal-06'!A1" display="Centre-Sud-de-l'Île-De-Montréal-06"/>
    <hyperlink ref="B94" location="'CHU Montreal-06'!A1" display="CHU Montreal-06"/>
    <hyperlink ref="B95" location="'Est-de-l''Île-de-Montréal-06'!A1" display="Est-de-l'Île-de-Montréal-06"/>
    <hyperlink ref="B96" location="'Inst de Card de Montréal-06'!A1" display="Institut de Cardiologie de Montréal-06"/>
    <hyperlink ref="B97" location="'McGill Univ Health Centre-06'!A1" display="McGill University Health Centre-06"/>
    <hyperlink ref="B98" location="'Nord-de-l''Île-de-MontréaL-06'!A1" display="Nord-de-l'Île-de-MontréaL-06"/>
    <hyperlink ref="B99" location="'Ouest-de-l''Île-de-Montréal-06'!A1" display="Ouest-de-l'Île-de-Montréal-06"/>
    <hyperlink ref="B100" location="'Outaouais-07'!A1" display="Outaouais-07"/>
    <hyperlink ref="B101" location="'Abitibi-Témiscamingue-08'!A1" display="Abitibi-Témiscamingue-08"/>
    <hyperlink ref="B102" location="'Côte-Nord-09'!A1" display="Côte-Nord-09"/>
    <hyperlink ref="B105" location="'Gaspésie-11'!A1" display="Gaspésie-11"/>
    <hyperlink ref="B107" location="'Chaudière-Appalaches-12'!A1" display="Chaudière-Appalaches-12"/>
    <hyperlink ref="B106" location="'Îles-11'!A1" display="Îles-11"/>
    <hyperlink ref="B103" location="'Nord du Quebec -10'!A1" display="Nord du Quebec -10"/>
    <hyperlink ref="B108" location="' Laval-13'!A1" display=" Laval-13"/>
    <hyperlink ref="B109" location="'Lanaudière-14'!A1" display="Lanaudière-14"/>
    <hyperlink ref="B110" location="'Laurentides-15'!A1" display="Laurentides-15"/>
    <hyperlink ref="B112" location="'Montérégie-Centre-16'!A1" display="'Montérégie-Centre-16"/>
    <hyperlink ref="B113" location="'Montérégie-Est-16'!A1" display="Montérégie-Est-16"/>
    <hyperlink ref="B114" location="'Montérégie-Ouest-16'!A1" display="Montérégie-Ouest-16"/>
    <hyperlink ref="B115" location="'Nunavik -17'!A1" display="Nunavik -17"/>
    <hyperlink ref="B116" location="'T-Cries-de-la-Baie-James-18'!A1" display="Terres-Cries-de-la-Baie-James-18"/>
    <hyperlink ref="A4" location="Heading_Table_CPS_CPS_PROVIDED" display="CPS PROVIDED"/>
    <hyperlink ref="A5" location="Table_CPS_Continuous_Palliative_Sedation_Provided" display="CPS Provided"/>
    <hyperlink ref="A6:A7" location="Table_CPS_Continuous_Palliative_Sedation_Per_100_000_Palliative_Patients" display="CPS Per 100,000 Palliative Patients"/>
    <hyperlink ref="A8" location="Table_CPS_Continuous_Palliative_Sedation_Per_100_000_Population" display="CPS Per 100,000 Population"/>
    <hyperlink ref="A42" location="Heading_Table_CPS_CPS_PROVIDED" display="CPS PROVIDED"/>
    <hyperlink ref="A43" location="Table_CPS_Continuous_Palliative_Sedation_Provided" display="CPS Provided"/>
    <hyperlink ref="A44:A45" location="Table_CPS_Continuous_Palliative_Sedation_Per_100_000_Palliative_Patients" display="CPS Per 100,000 Palliative Patients"/>
    <hyperlink ref="A46" location="Table_CPS_Continuous_Palliative_Sedation_Per_100_000_Population" display="CPS Per 100,000 Population"/>
    <hyperlink ref="A80" location="Heading_Table_CPS_CPS_PROVIDED" display="CPS PROVIDED"/>
    <hyperlink ref="A81" location="Table_CPS_Continuous_Palliative_Sedation_Provided" display="CPS Provided"/>
    <hyperlink ref="A82:A83" location="Table_CPS_Continuous_Palliative_Sedation_Per_100_000_Palliative_Patients" display="CPS Per 100,000 Palliative Patients"/>
    <hyperlink ref="A84" location="Table_CPS_Continuous_Palliative_Sedation_Per_100_000_Population" display="CPS Per 100,000 Population"/>
  </hyperlinks>
  <pageMargins left="0.7" right="0.7" top="0.75" bottom="0.75" header="0.3" footer="0.3"/>
  <pageSetup paperSize="9" orientation="portrait" horizontalDpi="0"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86"/>
  <sheetViews>
    <sheetView workbookViewId="0">
      <pane xSplit="2" ySplit="2" topLeftCell="AH3" activePane="bottomRight" state="frozen"/>
      <selection pane="topRight" activeCell="C1" sqref="C1"/>
      <selection pane="bottomLeft" activeCell="A3" sqref="A3"/>
      <selection pane="bottomRight"/>
    </sheetView>
  </sheetViews>
  <sheetFormatPr defaultRowHeight="15" x14ac:dyDescent="0.25"/>
  <cols>
    <col min="1" max="1" width="32.42578125" style="2" customWidth="1"/>
    <col min="2" max="2" width="23.85546875" style="2" customWidth="1"/>
    <col min="3" max="3" width="11.85546875" customWidth="1"/>
    <col min="4" max="4" width="10.28515625" customWidth="1"/>
    <col min="5" max="5" width="25" customWidth="1"/>
    <col min="9" max="9" width="12.28515625" customWidth="1"/>
    <col min="10" max="11" width="12.7109375" customWidth="1"/>
    <col min="12" max="12" width="11.5703125" customWidth="1"/>
    <col min="13" max="13" width="13.140625" customWidth="1"/>
    <col min="16" max="16" width="15.5703125" customWidth="1"/>
    <col min="17" max="17" width="11.85546875" customWidth="1"/>
    <col min="19" max="19" width="12.7109375" customWidth="1"/>
    <col min="20" max="20" width="52.140625" style="2" customWidth="1"/>
    <col min="21" max="22" width="12.7109375" customWidth="1"/>
    <col min="23" max="23" width="11.5703125" customWidth="1"/>
    <col min="24" max="24" width="13.140625" customWidth="1"/>
    <col min="27" max="27" width="15.5703125" customWidth="1"/>
    <col min="28" max="28" width="11.85546875" customWidth="1"/>
    <col min="29" max="29" width="9.140625" style="53"/>
    <col min="30" max="30" width="10.85546875" style="126" customWidth="1"/>
    <col min="31" max="31" width="12.42578125" customWidth="1"/>
    <col min="33" max="33" width="11.42578125" customWidth="1"/>
    <col min="34" max="34" width="17" customWidth="1"/>
    <col min="35" max="35" width="11.42578125" customWidth="1"/>
    <col min="36" max="36" width="13.140625" customWidth="1"/>
    <col min="37" max="37" width="14.7109375" customWidth="1"/>
    <col min="38" max="38" width="10.140625" customWidth="1"/>
    <col min="39" max="39" width="8.85546875" style="2" customWidth="1"/>
    <col min="40" max="40" width="10.85546875" style="2" customWidth="1"/>
    <col min="41" max="41" width="10" style="2" customWidth="1"/>
    <col min="42" max="42" width="14" style="102" customWidth="1"/>
    <col min="43" max="43" width="15.7109375" style="2" customWidth="1"/>
    <col min="44" max="44" width="16" customWidth="1"/>
  </cols>
  <sheetData>
    <row r="1" spans="1:43" s="1" customFormat="1" ht="20.25" thickBot="1" x14ac:dyDescent="0.35">
      <c r="A1" s="39" t="s">
        <v>0</v>
      </c>
      <c r="B1" s="67" t="s">
        <v>101</v>
      </c>
      <c r="C1" s="664" t="s">
        <v>2</v>
      </c>
      <c r="D1" s="664"/>
      <c r="E1" s="664"/>
      <c r="F1" s="664"/>
      <c r="G1" s="665"/>
      <c r="H1" s="666" t="s">
        <v>3</v>
      </c>
      <c r="I1" s="664"/>
      <c r="J1" s="664"/>
      <c r="K1" s="665"/>
      <c r="L1" s="662" t="s">
        <v>4</v>
      </c>
      <c r="M1" s="663"/>
      <c r="N1" s="663"/>
      <c r="O1" s="663"/>
      <c r="P1" s="663"/>
      <c r="Q1" s="663"/>
      <c r="R1" s="663"/>
      <c r="S1" s="663"/>
      <c r="T1" s="680"/>
      <c r="U1" s="662" t="s">
        <v>70</v>
      </c>
      <c r="V1" s="665"/>
      <c r="W1" s="662" t="s">
        <v>68</v>
      </c>
      <c r="X1" s="663"/>
      <c r="Y1" s="663"/>
      <c r="Z1" s="663"/>
      <c r="AA1" s="663"/>
      <c r="AB1" s="663"/>
      <c r="AC1" s="663"/>
      <c r="AD1" s="680"/>
      <c r="AE1" s="663" t="s">
        <v>5</v>
      </c>
      <c r="AF1" s="663"/>
      <c r="AG1" s="663"/>
      <c r="AH1" s="663"/>
      <c r="AI1" s="663"/>
      <c r="AJ1" s="663"/>
      <c r="AK1" s="681"/>
      <c r="AL1" s="677" t="s">
        <v>71</v>
      </c>
      <c r="AM1" s="678"/>
      <c r="AN1" s="678"/>
      <c r="AO1" s="679"/>
      <c r="AP1" s="100" t="s">
        <v>103</v>
      </c>
      <c r="AQ1" s="82" t="s">
        <v>94</v>
      </c>
    </row>
    <row r="2" spans="1:43" ht="62.25" customHeight="1" thickTop="1" thickBot="1" x14ac:dyDescent="0.3">
      <c r="A2" s="337" t="s">
        <v>82</v>
      </c>
      <c r="B2" s="92"/>
      <c r="C2" s="93" t="s">
        <v>6</v>
      </c>
      <c r="D2" s="93" t="s">
        <v>7</v>
      </c>
      <c r="E2" s="94" t="s">
        <v>8</v>
      </c>
      <c r="F2" s="95" t="s">
        <v>9</v>
      </c>
      <c r="G2" s="96" t="s">
        <v>10</v>
      </c>
      <c r="H2" s="93" t="s">
        <v>11</v>
      </c>
      <c r="I2" s="93" t="s">
        <v>12</v>
      </c>
      <c r="J2" s="94" t="s">
        <v>60</v>
      </c>
      <c r="K2" s="97" t="s">
        <v>69</v>
      </c>
      <c r="L2" s="93" t="s">
        <v>13</v>
      </c>
      <c r="M2" s="93" t="s">
        <v>14</v>
      </c>
      <c r="N2" s="93" t="s">
        <v>15</v>
      </c>
      <c r="O2" s="94" t="s">
        <v>16</v>
      </c>
      <c r="P2" s="93" t="s">
        <v>17</v>
      </c>
      <c r="Q2" s="93" t="s">
        <v>18</v>
      </c>
      <c r="R2" s="93" t="s">
        <v>19</v>
      </c>
      <c r="S2" s="93" t="s">
        <v>155</v>
      </c>
      <c r="T2" s="98" t="s">
        <v>20</v>
      </c>
      <c r="U2" s="94" t="s">
        <v>60</v>
      </c>
      <c r="V2" s="97" t="s">
        <v>69</v>
      </c>
      <c r="W2" s="93" t="s">
        <v>13</v>
      </c>
      <c r="X2" s="93" t="s">
        <v>14</v>
      </c>
      <c r="Y2" s="93" t="s">
        <v>15</v>
      </c>
      <c r="Z2" s="94" t="s">
        <v>16</v>
      </c>
      <c r="AA2" s="93" t="s">
        <v>17</v>
      </c>
      <c r="AB2" s="93" t="s">
        <v>18</v>
      </c>
      <c r="AC2" s="93" t="s">
        <v>19</v>
      </c>
      <c r="AD2" s="98" t="s">
        <v>155</v>
      </c>
      <c r="AE2" s="88" t="s">
        <v>21</v>
      </c>
      <c r="AF2" s="88" t="s">
        <v>22</v>
      </c>
      <c r="AG2" s="89" t="s">
        <v>23</v>
      </c>
      <c r="AH2" s="88" t="s">
        <v>24</v>
      </c>
      <c r="AI2" s="88" t="s">
        <v>25</v>
      </c>
      <c r="AJ2" s="88" t="s">
        <v>26</v>
      </c>
      <c r="AK2" s="90" t="s">
        <v>27</v>
      </c>
      <c r="AL2" s="114" t="s">
        <v>105</v>
      </c>
      <c r="AM2" s="99" t="s">
        <v>106</v>
      </c>
      <c r="AN2" s="115" t="s">
        <v>107</v>
      </c>
      <c r="AO2" s="91" t="s">
        <v>108</v>
      </c>
      <c r="AP2" s="101" t="s">
        <v>104</v>
      </c>
      <c r="AQ2" s="91" t="s">
        <v>102</v>
      </c>
    </row>
    <row r="3" spans="1:43" ht="15.75" thickTop="1" x14ac:dyDescent="0.25">
      <c r="A3" s="2" t="s">
        <v>143</v>
      </c>
      <c r="B3" s="78" t="s">
        <v>28</v>
      </c>
      <c r="C3" s="3">
        <f t="shared" ref="C3:L3" si="0">SUM(C4:C5)</f>
        <v>2704</v>
      </c>
      <c r="D3" s="3">
        <f t="shared" si="0"/>
        <v>714</v>
      </c>
      <c r="E3" s="3">
        <f t="shared" si="0"/>
        <v>352</v>
      </c>
      <c r="F3" s="3">
        <f t="shared" si="0"/>
        <v>1320</v>
      </c>
      <c r="G3" s="4">
        <f t="shared" si="0"/>
        <v>318</v>
      </c>
      <c r="H3" s="3">
        <f t="shared" si="0"/>
        <v>33</v>
      </c>
      <c r="I3" s="3">
        <f t="shared" si="0"/>
        <v>18</v>
      </c>
      <c r="J3" s="3">
        <f t="shared" si="0"/>
        <v>11</v>
      </c>
      <c r="K3" s="4">
        <f t="shared" si="0"/>
        <v>7</v>
      </c>
      <c r="L3" s="3">
        <f t="shared" si="0"/>
        <v>1</v>
      </c>
      <c r="M3" s="3">
        <f t="shared" ref="M3:S3" si="1">SUM(M4:M5)</f>
        <v>3</v>
      </c>
      <c r="N3" s="3">
        <f t="shared" si="1"/>
        <v>0</v>
      </c>
      <c r="O3" s="3">
        <f t="shared" si="1"/>
        <v>2</v>
      </c>
      <c r="P3" s="3">
        <f t="shared" si="1"/>
        <v>0</v>
      </c>
      <c r="Q3" s="3">
        <f t="shared" si="1"/>
        <v>0</v>
      </c>
      <c r="R3" s="3">
        <f t="shared" si="1"/>
        <v>1</v>
      </c>
      <c r="S3" s="3">
        <f t="shared" si="1"/>
        <v>0</v>
      </c>
      <c r="T3" s="4"/>
      <c r="U3" s="43">
        <f>IF(I3=0,"NA",J3/I3)</f>
        <v>0.61111111111111116</v>
      </c>
      <c r="V3" s="45">
        <f>IF(I3=0,"NA",K3/I3)</f>
        <v>0.3888888888888889</v>
      </c>
      <c r="W3" s="43">
        <f>+IF(L3=0,"NA",L3/I3)</f>
        <v>5.5555555555555552E-2</v>
      </c>
      <c r="X3" s="43">
        <f>+IF(I3=0,"NA",M3/I3)</f>
        <v>0.16666666666666666</v>
      </c>
      <c r="Y3" s="43">
        <f>+IF(I3=0,"NA",N3/I3)</f>
        <v>0</v>
      </c>
      <c r="Z3" s="43">
        <f>+IF(I3=0,"NA",O3/I3)</f>
        <v>0.1111111111111111</v>
      </c>
      <c r="AA3" s="43">
        <f>+IF(I3=0,"NA",P3/I3)</f>
        <v>0</v>
      </c>
      <c r="AB3" s="43">
        <f>+IF(I3=0,"NA",Q3/I3)</f>
        <v>0</v>
      </c>
      <c r="AC3" s="297">
        <f>+IF(I3=0,"NA",R3/I3)</f>
        <v>5.5555555555555552E-2</v>
      </c>
      <c r="AD3" s="45">
        <f>+IF(I3=0,"NA",S3/I3)</f>
        <v>0</v>
      </c>
      <c r="AE3" s="3">
        <f>IF(C3=0,"NA",(C3/AQ3)*100000)</f>
        <v>694.86738671785656</v>
      </c>
      <c r="AF3" s="85">
        <f>IF(C3=0,"NA",(H3/C3)*100000)</f>
        <v>1220.4142011834319</v>
      </c>
      <c r="AG3" s="85">
        <f>IF(C3=0,"NA",(C3/AQ3)*100000)</f>
        <v>694.86738671785656</v>
      </c>
      <c r="AH3" s="85">
        <f>IF(C3=0,"NA",(I3/C3)*100000)</f>
        <v>665.68047337278108</v>
      </c>
      <c r="AI3" s="85">
        <f>IF(I3=0,"NA",(I3/AQ3)*100000)</f>
        <v>4.6255965092165008</v>
      </c>
      <c r="AJ3" s="85">
        <f>IF(C3=0,"NA",(J3/C3)*100000)</f>
        <v>406.80473372781063</v>
      </c>
      <c r="AK3" s="86">
        <f>IF(I3=0,"NA",(J3/AQ3)*100000)</f>
        <v>2.8267534222989728</v>
      </c>
      <c r="AL3" s="119">
        <f>AM3*7</f>
        <v>0.34520547945205476</v>
      </c>
      <c r="AM3" s="120">
        <f>I3/365</f>
        <v>4.9315068493150684E-2</v>
      </c>
      <c r="AN3" s="119">
        <f>AO3*7</f>
        <v>0.21095890410958906</v>
      </c>
      <c r="AO3" s="120">
        <f>J3/365</f>
        <v>3.0136986301369864E-2</v>
      </c>
      <c r="AP3" s="447">
        <f>'Vital Stats'!Q41</f>
        <v>761.07034252473352</v>
      </c>
      <c r="AQ3" s="104">
        <f>'Vital Stats'!Q69</f>
        <v>389139</v>
      </c>
    </row>
    <row r="4" spans="1:43" ht="23.25" customHeight="1" x14ac:dyDescent="0.25">
      <c r="A4" s="319"/>
      <c r="B4" s="178" t="s">
        <v>142</v>
      </c>
      <c r="C4" s="7">
        <f>SUM(D4:G4)</f>
        <v>1403</v>
      </c>
      <c r="D4" s="8">
        <v>446</v>
      </c>
      <c r="E4" s="8">
        <v>161</v>
      </c>
      <c r="F4" s="8">
        <v>649</v>
      </c>
      <c r="G4" s="9">
        <v>147</v>
      </c>
      <c r="H4" s="7">
        <v>13</v>
      </c>
      <c r="I4" s="8">
        <v>8</v>
      </c>
      <c r="J4" s="8">
        <v>5</v>
      </c>
      <c r="K4" s="9">
        <v>3</v>
      </c>
      <c r="L4" s="7">
        <v>1</v>
      </c>
      <c r="M4" s="8">
        <v>0</v>
      </c>
      <c r="N4" s="8">
        <v>0</v>
      </c>
      <c r="O4" s="8">
        <v>1</v>
      </c>
      <c r="P4" s="8">
        <v>0</v>
      </c>
      <c r="Q4" s="8">
        <v>0</v>
      </c>
      <c r="R4" s="8">
        <v>1</v>
      </c>
      <c r="S4" s="205">
        <v>0</v>
      </c>
      <c r="T4" s="171" t="s">
        <v>144</v>
      </c>
      <c r="U4" s="40">
        <f>IF(I4=0,"NA",J4/I4)</f>
        <v>0.625</v>
      </c>
      <c r="V4" s="41">
        <f>IF(I4=0,"NA",K4/I4)</f>
        <v>0.375</v>
      </c>
      <c r="W4" s="42">
        <f>IF(I4=0,"NA",L4/I4)</f>
        <v>0.125</v>
      </c>
      <c r="X4" s="42">
        <f>IF(I4=0,"NA",M4/I4)</f>
        <v>0</v>
      </c>
      <c r="Y4" s="42">
        <f>IF(I4=0,"NA",N4/I4)</f>
        <v>0</v>
      </c>
      <c r="Z4" s="42">
        <f>IF(I4=0,"NA",O4/I4)</f>
        <v>0.125</v>
      </c>
      <c r="AA4" s="42">
        <f>IF(I4=0,"NA",P4/I4)</f>
        <v>0</v>
      </c>
      <c r="AB4" s="42">
        <f>IF(I4=0,"NA",Q4/I4)</f>
        <v>0</v>
      </c>
      <c r="AC4" s="298">
        <f>IF(I4=0,"NA",R4/I4)</f>
        <v>0.125</v>
      </c>
      <c r="AD4" s="44">
        <f>IF(I4=0,"NA",S4/I4)</f>
        <v>0</v>
      </c>
      <c r="AE4" s="7">
        <f>IF(C4=0,"NA",(C4/AQ4)*100000)</f>
        <v>360.53955013504174</v>
      </c>
      <c r="AF4" s="8">
        <f>IF(C4=0,"NA",(H4/C4)*100000)</f>
        <v>926.58588738417677</v>
      </c>
      <c r="AG4" s="8">
        <f>IF(C4=0,"NA",(C4/AQ4)*100000)</f>
        <v>360.53955013504174</v>
      </c>
      <c r="AH4" s="8">
        <f>IF(C4=0,"NA",(I4/C4)*100000)</f>
        <v>570.20669992872422</v>
      </c>
      <c r="AI4" s="8">
        <f>IF(I4=0,"NA",(I4/AQ4)*100000)</f>
        <v>2.0558206707628894</v>
      </c>
      <c r="AJ4" s="8">
        <f>IF(C4=0,"NA",(J4/C4)*100000)</f>
        <v>356.37918745545261</v>
      </c>
      <c r="AK4" s="10">
        <f>IF(I4=0,"NA",(J4/AQ4)*100000)</f>
        <v>1.2848879192268059</v>
      </c>
      <c r="AL4" s="116">
        <f>AM4*7</f>
        <v>0.30601092896174864</v>
      </c>
      <c r="AM4" s="117">
        <f>I4/_xlfn.DAYS("10 June 2016","10 December 2015")</f>
        <v>4.3715846994535519E-2</v>
      </c>
      <c r="AN4" s="116">
        <f>AO4*7</f>
        <v>0.19125683060109289</v>
      </c>
      <c r="AO4" s="117">
        <f>J4/_xlfn.DAYS("10 June 2016","10 December 2015")</f>
        <v>2.7322404371584699E-2</v>
      </c>
      <c r="AP4" s="448"/>
      <c r="AQ4" s="106">
        <f>'Vital Stats'!Q69</f>
        <v>389139</v>
      </c>
    </row>
    <row r="5" spans="1:43" ht="18.75" customHeight="1" x14ac:dyDescent="0.25">
      <c r="A5" s="318"/>
      <c r="B5" s="145" t="s">
        <v>30</v>
      </c>
      <c r="C5" s="7">
        <f>SUM(D5:G5)</f>
        <v>1301</v>
      </c>
      <c r="D5" s="8">
        <v>268</v>
      </c>
      <c r="E5" s="8">
        <v>191</v>
      </c>
      <c r="F5" s="8">
        <v>671</v>
      </c>
      <c r="G5" s="9">
        <v>171</v>
      </c>
      <c r="H5" s="7">
        <v>20</v>
      </c>
      <c r="I5" s="8">
        <v>10</v>
      </c>
      <c r="J5" s="8">
        <v>6</v>
      </c>
      <c r="K5" s="9">
        <v>4</v>
      </c>
      <c r="L5" s="7">
        <v>0</v>
      </c>
      <c r="M5" s="8">
        <v>3</v>
      </c>
      <c r="N5" s="8">
        <v>0</v>
      </c>
      <c r="O5" s="8">
        <v>1</v>
      </c>
      <c r="P5" s="8">
        <v>0</v>
      </c>
      <c r="Q5" s="8">
        <v>0</v>
      </c>
      <c r="R5" s="8">
        <v>0</v>
      </c>
      <c r="S5" s="205">
        <v>0</v>
      </c>
      <c r="T5" s="9"/>
      <c r="U5" s="40">
        <f>IF(I5=0,"NA",J5/I5)</f>
        <v>0.6</v>
      </c>
      <c r="V5" s="41">
        <f>IF(I5=0,"NA",K5/I5)</f>
        <v>0.4</v>
      </c>
      <c r="W5" s="42">
        <f>IF(I5=0,"NA",L5/I5)</f>
        <v>0</v>
      </c>
      <c r="X5" s="42">
        <f>IF(I5=0,"NA",M5/I5)</f>
        <v>0.3</v>
      </c>
      <c r="Y5" s="42">
        <f>IF(I5=0,"NA",N5/I5)</f>
        <v>0</v>
      </c>
      <c r="Z5" s="42">
        <f>IF(I5=0,"NA",O5/I5)</f>
        <v>0.1</v>
      </c>
      <c r="AA5" s="42">
        <f>IF(I5=0,"NA",P5/I5)</f>
        <v>0</v>
      </c>
      <c r="AB5" s="42">
        <f>IF(I5=0,"NA",Q5/I5)</f>
        <v>0</v>
      </c>
      <c r="AC5" s="298">
        <f>IF(I5=0,"NA",R5/I5)</f>
        <v>0</v>
      </c>
      <c r="AD5" s="44">
        <f>IF(I5=0,"NA",S5/I5)</f>
        <v>0</v>
      </c>
      <c r="AE5" s="7">
        <f>IF(C5=0,"NA",(C5/AQ5)*100000)</f>
        <v>334.32783658281488</v>
      </c>
      <c r="AF5" s="8">
        <f>IF(C5=0,"NA",(H5/C5)*100000)</f>
        <v>1537.2790161414296</v>
      </c>
      <c r="AG5" s="8">
        <f>IF(C5=0,"NA",(C5/AQ5)*100000)</f>
        <v>334.32783658281488</v>
      </c>
      <c r="AH5" s="8">
        <f>IF(C5=0,"NA",(I5/C5)*100000)</f>
        <v>768.63950807071478</v>
      </c>
      <c r="AI5" s="8">
        <f>IF(I5=0,"NA",(I5/AQ5)*100000)</f>
        <v>2.5697758384536118</v>
      </c>
      <c r="AJ5" s="8">
        <f>IF(C5=0,"NA",(J5/C5)*100000)</f>
        <v>461.18370484242888</v>
      </c>
      <c r="AK5" s="10">
        <f>IF(I5=0,"NA",(J5/AQ5)*100000)</f>
        <v>1.5418655030721671</v>
      </c>
      <c r="AL5" s="116">
        <f>AM5*7</f>
        <v>0.38251366120218577</v>
      </c>
      <c r="AM5" s="117">
        <f>I5/_xlfn.DAYS("10 December 2016","10 June 2016")</f>
        <v>5.4644808743169397E-2</v>
      </c>
      <c r="AN5" s="116">
        <f>AO5*7</f>
        <v>0.22950819672131148</v>
      </c>
      <c r="AO5" s="117">
        <f>J5/_xlfn.DAYS("10 December 2016","10 June 2016")</f>
        <v>3.2786885245901641E-2</v>
      </c>
      <c r="AP5" s="448"/>
      <c r="AQ5" s="106">
        <f>'Vital Stats'!Q69</f>
        <v>389139</v>
      </c>
    </row>
    <row r="6" spans="1:43" x14ac:dyDescent="0.25">
      <c r="A6" s="2" t="str">
        <f>IF(K3=SUM(L3:S3), " ","Error")</f>
        <v xml:space="preserve"> </v>
      </c>
      <c r="B6" s="79"/>
      <c r="C6" s="7"/>
      <c r="D6" s="8"/>
      <c r="E6" s="8"/>
      <c r="F6" s="8"/>
      <c r="G6" s="9"/>
      <c r="H6" s="7"/>
      <c r="I6" s="8"/>
      <c r="J6" s="8"/>
      <c r="K6" s="9"/>
      <c r="L6" s="7"/>
      <c r="M6" s="8"/>
      <c r="N6" s="8"/>
      <c r="O6" s="8"/>
      <c r="P6" s="8"/>
      <c r="Q6" s="8"/>
      <c r="R6" s="8"/>
      <c r="S6" s="205"/>
      <c r="T6" s="9"/>
      <c r="U6" s="40"/>
      <c r="V6" s="41"/>
      <c r="W6" s="7"/>
      <c r="X6" s="8"/>
      <c r="Y6" s="8"/>
      <c r="Z6" s="8"/>
      <c r="AA6" s="8"/>
      <c r="AB6" s="8"/>
      <c r="AC6" s="205"/>
      <c r="AD6" s="9"/>
      <c r="AE6" s="7"/>
      <c r="AF6" s="8"/>
      <c r="AG6" s="8"/>
      <c r="AH6" s="8"/>
      <c r="AI6" s="8"/>
      <c r="AJ6" s="8"/>
      <c r="AK6" s="10"/>
      <c r="AL6" s="116"/>
      <c r="AM6" s="117"/>
      <c r="AN6" s="116"/>
      <c r="AO6" s="117"/>
      <c r="AP6" s="448"/>
      <c r="AQ6" s="107"/>
    </row>
    <row r="7" spans="1:43" x14ac:dyDescent="0.25">
      <c r="B7" s="80" t="s">
        <v>31</v>
      </c>
      <c r="C7" s="3">
        <f t="shared" ref="C7:L7" si="2">SUM(C8:C9)</f>
        <v>2792</v>
      </c>
      <c r="D7" s="3">
        <f t="shared" si="2"/>
        <v>595</v>
      </c>
      <c r="E7" s="3">
        <f t="shared" si="2"/>
        <v>357</v>
      </c>
      <c r="F7" s="3">
        <f t="shared" si="2"/>
        <v>1408</v>
      </c>
      <c r="G7" s="4">
        <f t="shared" si="2"/>
        <v>432</v>
      </c>
      <c r="H7" s="3">
        <f t="shared" si="2"/>
        <v>25</v>
      </c>
      <c r="I7" s="3">
        <f t="shared" si="2"/>
        <v>29</v>
      </c>
      <c r="J7" s="3">
        <f t="shared" si="2"/>
        <v>21</v>
      </c>
      <c r="K7" s="4">
        <f t="shared" si="2"/>
        <v>8</v>
      </c>
      <c r="L7" s="3">
        <f t="shared" si="2"/>
        <v>4</v>
      </c>
      <c r="M7" s="3">
        <f t="shared" ref="M7:S7" si="3">SUM(M8:M9)</f>
        <v>3</v>
      </c>
      <c r="N7" s="3">
        <f t="shared" si="3"/>
        <v>0</v>
      </c>
      <c r="O7" s="3">
        <f t="shared" si="3"/>
        <v>1</v>
      </c>
      <c r="P7" s="3">
        <f t="shared" si="3"/>
        <v>0</v>
      </c>
      <c r="Q7" s="3">
        <f t="shared" si="3"/>
        <v>0</v>
      </c>
      <c r="R7" s="3">
        <f t="shared" si="3"/>
        <v>0</v>
      </c>
      <c r="S7" s="3">
        <f t="shared" si="3"/>
        <v>0</v>
      </c>
      <c r="T7" s="11"/>
      <c r="U7" s="43">
        <f>IF(I7=0,"NA",J7/I7)</f>
        <v>0.72413793103448276</v>
      </c>
      <c r="V7" s="46">
        <f>IF(I7=0,"NA",K7/I7)</f>
        <v>0.27586206896551724</v>
      </c>
      <c r="W7" s="43">
        <f>+IF(L7=0,"NA",L7/I7)</f>
        <v>0.13793103448275862</v>
      </c>
      <c r="X7" s="43">
        <f>+IF(I7=0,"NA",M7/I7)</f>
        <v>0.10344827586206896</v>
      </c>
      <c r="Y7" s="43">
        <f>+IF(I7=0,"NA",N7/I7)</f>
        <v>0</v>
      </c>
      <c r="Z7" s="43">
        <f>+IF(I7=0,"NA",O7/I7)</f>
        <v>3.4482758620689655E-2</v>
      </c>
      <c r="AA7" s="43">
        <f>+IF(I7=0,"NA",P7/I7)</f>
        <v>0</v>
      </c>
      <c r="AB7" s="43">
        <f>+IF(I7=0,"NA",Q7/I7)</f>
        <v>0</v>
      </c>
      <c r="AC7" s="297">
        <f>+IF(I7=0,"NA",R7/I7)</f>
        <v>0</v>
      </c>
      <c r="AD7" s="45">
        <f>+IF(I7=0,"NA",S7/I7)</f>
        <v>0</v>
      </c>
      <c r="AE7" s="3">
        <f>IF(C7=0,"NA",(C7/AQ7)*100000)</f>
        <v>717.48141409624839</v>
      </c>
      <c r="AF7" s="5">
        <f>IF(C7=0,"NA",(H7/C7)*100000)</f>
        <v>895.41547277936957</v>
      </c>
      <c r="AG7" s="5">
        <f>IF(C7=0,"NA",(C7/AQ7)*100000)</f>
        <v>717.48141409624839</v>
      </c>
      <c r="AH7" s="5">
        <f>IF(C7=0,"NA",(I7/C7)*100000)</f>
        <v>1038.6819484240689</v>
      </c>
      <c r="AI7" s="5">
        <f>IF(I7=0,"NA",(I7/AQ7)*100000)</f>
        <v>7.4523499315154735</v>
      </c>
      <c r="AJ7" s="5">
        <f>IF(C7=0,"NA",(J7/C7)*100000)</f>
        <v>752.14899713467048</v>
      </c>
      <c r="AK7" s="6">
        <f>IF(I7=0,"NA",(J7/AQ7)*100000)</f>
        <v>5.3965292607525841</v>
      </c>
      <c r="AL7" s="121">
        <f>AM7*7</f>
        <v>0.55616438356164388</v>
      </c>
      <c r="AM7" s="118">
        <f>I7/_xlfn.DAYS("10 December 2017","10 December 2016")</f>
        <v>7.9452054794520555E-2</v>
      </c>
      <c r="AN7" s="122">
        <f>AO7*7</f>
        <v>0.40273972602739727</v>
      </c>
      <c r="AO7" s="118">
        <f>J7/_xlfn.DAYS("10 December 2017","10 December 2016")</f>
        <v>5.7534246575342465E-2</v>
      </c>
      <c r="AP7" s="449">
        <f>'Vital Stats'!Q41</f>
        <v>761.07034252473352</v>
      </c>
      <c r="AQ7" s="108">
        <f>'Vital Stats'!Q69</f>
        <v>389139</v>
      </c>
    </row>
    <row r="8" spans="1:43" x14ac:dyDescent="0.25">
      <c r="B8" s="144" t="s">
        <v>32</v>
      </c>
      <c r="C8" s="7">
        <f>SUM(D8:G8)</f>
        <v>1440</v>
      </c>
      <c r="D8" s="8">
        <v>301</v>
      </c>
      <c r="E8" s="8">
        <v>243</v>
      </c>
      <c r="F8" s="8">
        <v>704</v>
      </c>
      <c r="G8" s="9">
        <v>192</v>
      </c>
      <c r="H8" s="7">
        <v>18</v>
      </c>
      <c r="I8" s="8">
        <v>17</v>
      </c>
      <c r="J8" s="8">
        <v>11</v>
      </c>
      <c r="K8" s="9">
        <v>6</v>
      </c>
      <c r="L8" s="7">
        <v>3</v>
      </c>
      <c r="M8" s="8">
        <v>3</v>
      </c>
      <c r="N8" s="8">
        <v>0</v>
      </c>
      <c r="O8" s="8">
        <v>0</v>
      </c>
      <c r="P8" s="8">
        <v>0</v>
      </c>
      <c r="Q8" s="8">
        <v>0</v>
      </c>
      <c r="R8" s="8">
        <v>0</v>
      </c>
      <c r="S8" s="205">
        <v>0</v>
      </c>
      <c r="T8" s="9"/>
      <c r="U8" s="40">
        <f>IF(I8=0,"NA",J8/I8)</f>
        <v>0.6470588235294118</v>
      </c>
      <c r="V8" s="41">
        <f>IF(I8=0,"NA",K8/I8)</f>
        <v>0.35294117647058826</v>
      </c>
      <c r="W8" s="42">
        <f>IF(I8=0,"NA",L8/I8)</f>
        <v>0.17647058823529413</v>
      </c>
      <c r="X8" s="42">
        <f>IF(I8=0,"NA",M8/I8)</f>
        <v>0.17647058823529413</v>
      </c>
      <c r="Y8" s="42">
        <f>IF(I8=0,"NA",N8/I8)</f>
        <v>0</v>
      </c>
      <c r="Z8" s="42">
        <f>IF(I8=0,"NA",O8/I8)</f>
        <v>0</v>
      </c>
      <c r="AA8" s="42">
        <f>IF(I8=0,"NA",P8/I8)</f>
        <v>0</v>
      </c>
      <c r="AB8" s="42">
        <f>IF(I8=0,"NA",Q8/I8)</f>
        <v>0</v>
      </c>
      <c r="AC8" s="298">
        <f>IF(I8=0,"NA",R8/I8)</f>
        <v>0</v>
      </c>
      <c r="AD8" s="44">
        <f>IF(I8=0,"NA",S8/I8)</f>
        <v>0</v>
      </c>
      <c r="AE8" s="7">
        <f>IF(C8=0,"NA",(C8/AQ8)*100000)</f>
        <v>370.04772073732011</v>
      </c>
      <c r="AF8" s="8">
        <f>IF(C8=0,"NA",(H8/C8)*100000)</f>
        <v>1250</v>
      </c>
      <c r="AG8" s="8">
        <f>IF(C8=0,"NA",(C8/AQ8)*100000)</f>
        <v>370.04772073732011</v>
      </c>
      <c r="AH8" s="8">
        <f>IF(C8=0,"NA",(I8/C8)*100000)</f>
        <v>1180.5555555555554</v>
      </c>
      <c r="AI8" s="8">
        <f>IF(I8=0,"NA",(I8/AQ8)*100000)</f>
        <v>4.3686189253711394</v>
      </c>
      <c r="AJ8" s="8">
        <f>IF(C8=0,"NA",(J8/C8)*100000)</f>
        <v>763.88888888888891</v>
      </c>
      <c r="AK8" s="10">
        <f>IF(I8=0,"NA",(J8/AQ8)*100000)</f>
        <v>2.8267534222989728</v>
      </c>
      <c r="AL8" s="116">
        <f>AM8*7</f>
        <v>0.65384615384615385</v>
      </c>
      <c r="AM8" s="117">
        <f>I8/_xlfn.DAYS("10 June 2017","10 December 2016")</f>
        <v>9.3406593406593408E-2</v>
      </c>
      <c r="AN8" s="116">
        <f>AO8*7</f>
        <v>0.42307692307692307</v>
      </c>
      <c r="AO8" s="117">
        <f>J8/_xlfn.DAYS("10 June 2017","10 December 2016")</f>
        <v>6.043956043956044E-2</v>
      </c>
      <c r="AP8" s="448"/>
      <c r="AQ8" s="106">
        <f>'Vital Stats'!Q69</f>
        <v>389139</v>
      </c>
    </row>
    <row r="9" spans="1:43" x14ac:dyDescent="0.25">
      <c r="B9" s="144" t="s">
        <v>33</v>
      </c>
      <c r="C9" s="7">
        <f>SUM(D9:G9)</f>
        <v>1352</v>
      </c>
      <c r="D9" s="8">
        <v>294</v>
      </c>
      <c r="E9" s="8">
        <v>114</v>
      </c>
      <c r="F9" s="8">
        <v>704</v>
      </c>
      <c r="G9" s="9">
        <v>240</v>
      </c>
      <c r="H9" s="7">
        <v>7</v>
      </c>
      <c r="I9" s="8">
        <v>12</v>
      </c>
      <c r="J9" s="8">
        <v>10</v>
      </c>
      <c r="K9" s="9">
        <v>2</v>
      </c>
      <c r="L9" s="7">
        <v>1</v>
      </c>
      <c r="M9" s="8">
        <v>0</v>
      </c>
      <c r="N9" s="8">
        <v>0</v>
      </c>
      <c r="O9" s="8">
        <v>1</v>
      </c>
      <c r="P9" s="8">
        <v>0</v>
      </c>
      <c r="Q9" s="8">
        <v>0</v>
      </c>
      <c r="R9" s="8">
        <v>0</v>
      </c>
      <c r="S9" s="205">
        <v>0</v>
      </c>
      <c r="T9" s="9"/>
      <c r="U9" s="40">
        <f>IF(I9=0,"NA",J9/I9)</f>
        <v>0.83333333333333337</v>
      </c>
      <c r="V9" s="41">
        <f>IF(I9=0,"NA",K9/I9)</f>
        <v>0.16666666666666666</v>
      </c>
      <c r="W9" s="42">
        <f>IF(I9=0,"NA",L9/I9)</f>
        <v>8.3333333333333329E-2</v>
      </c>
      <c r="X9" s="42">
        <f>IF(I9=0,"NA",M9/I9)</f>
        <v>0</v>
      </c>
      <c r="Y9" s="42">
        <f>IF(I9=0,"NA",N9/I9)</f>
        <v>0</v>
      </c>
      <c r="Z9" s="42">
        <f>IF(I9=0,"NA",O9/I9)</f>
        <v>8.3333333333333329E-2</v>
      </c>
      <c r="AA9" s="42">
        <f>IF(I9=0,"NA",P9/I9)</f>
        <v>0</v>
      </c>
      <c r="AB9" s="42">
        <f>IF(I9=0,"NA",Q9/I9)</f>
        <v>0</v>
      </c>
      <c r="AC9" s="298">
        <f>IF(I9=0,"NA",R9/I9)</f>
        <v>0</v>
      </c>
      <c r="AD9" s="44">
        <f>IF(I9=0,"NA",S9/I9)</f>
        <v>0</v>
      </c>
      <c r="AE9" s="7">
        <f>IF(C9=0,"NA",(C9/AQ9)*100000)</f>
        <v>347.43369335892828</v>
      </c>
      <c r="AF9" s="8">
        <f>IF(C9=0,"NA",(H9/C9)*100000)</f>
        <v>517.7514792899409</v>
      </c>
      <c r="AG9" s="8">
        <f>IF(C9=0,"NA",(C9/AQ9)*100000)</f>
        <v>347.43369335892828</v>
      </c>
      <c r="AH9" s="8">
        <f>IF(C9=0,"NA",(I9/C9)*100000)</f>
        <v>887.5739644970414</v>
      </c>
      <c r="AI9" s="8">
        <f>IF(I9=0,"NA",(I9/AQ9)*100000)</f>
        <v>3.0837310061443342</v>
      </c>
      <c r="AJ9" s="8">
        <f>IF(C9=0,"NA",(J9/C9)*100000)</f>
        <v>739.64497041420111</v>
      </c>
      <c r="AK9" s="10">
        <f>IF(I9=0,"NA",(J9/AQ9)*100000)</f>
        <v>2.5697758384536118</v>
      </c>
      <c r="AL9" s="116">
        <f>AM9*7</f>
        <v>0.45901639344262296</v>
      </c>
      <c r="AM9" s="117">
        <f>I9/_xlfn.DAYS("10 December 2017","10 June 2017")</f>
        <v>6.5573770491803282E-2</v>
      </c>
      <c r="AN9" s="116">
        <f>AO9*7</f>
        <v>0.38251366120218577</v>
      </c>
      <c r="AO9" s="117">
        <f>J9/_xlfn.DAYS("10 December 2017","10 June 2017")</f>
        <v>5.4644808743169397E-2</v>
      </c>
      <c r="AP9" s="448"/>
      <c r="AQ9" s="106">
        <f>'Vital Stats'!Q69</f>
        <v>389139</v>
      </c>
    </row>
    <row r="10" spans="1:43" x14ac:dyDescent="0.25">
      <c r="A10" s="2" t="str">
        <f>IF(K7=SUM(L7:S7), " ","Error")</f>
        <v xml:space="preserve"> </v>
      </c>
      <c r="C10" s="7"/>
      <c r="D10" s="8"/>
      <c r="E10" s="8"/>
      <c r="F10" s="8"/>
      <c r="G10" s="9"/>
      <c r="H10" s="7"/>
      <c r="I10" s="8"/>
      <c r="J10" s="8"/>
      <c r="K10" s="9"/>
      <c r="L10" s="7"/>
      <c r="M10" s="8"/>
      <c r="N10" s="8"/>
      <c r="O10" s="8"/>
      <c r="P10" s="8"/>
      <c r="Q10" s="8"/>
      <c r="R10" s="8"/>
      <c r="S10" s="205"/>
      <c r="T10" s="9"/>
      <c r="U10" s="8"/>
      <c r="V10" s="9"/>
      <c r="W10" s="7"/>
      <c r="X10" s="8"/>
      <c r="Y10" s="8"/>
      <c r="Z10" s="8"/>
      <c r="AA10" s="8"/>
      <c r="AB10" s="8"/>
      <c r="AC10" s="205"/>
      <c r="AD10" s="9"/>
      <c r="AE10" s="7"/>
      <c r="AF10" s="8"/>
      <c r="AG10" s="8"/>
      <c r="AH10" s="8"/>
      <c r="AI10" s="8"/>
      <c r="AJ10" s="8"/>
      <c r="AK10" s="10"/>
      <c r="AL10" s="113"/>
      <c r="AM10" s="14"/>
      <c r="AN10" s="113"/>
      <c r="AO10" s="14"/>
      <c r="AP10" s="105"/>
      <c r="AQ10" s="109"/>
    </row>
    <row r="11" spans="1:43" x14ac:dyDescent="0.25">
      <c r="C11" s="7"/>
      <c r="D11" s="8"/>
      <c r="E11" s="8"/>
      <c r="F11" s="8"/>
      <c r="G11" s="9"/>
      <c r="H11" s="7"/>
      <c r="I11" s="8"/>
      <c r="J11" s="8"/>
      <c r="K11" s="9"/>
      <c r="L11" s="7"/>
      <c r="M11" s="8"/>
      <c r="N11" s="8"/>
      <c r="O11" s="8"/>
      <c r="P11" s="8"/>
      <c r="Q11" s="8"/>
      <c r="R11" s="8"/>
      <c r="S11" s="205"/>
      <c r="T11" s="9"/>
      <c r="U11" s="8"/>
      <c r="V11" s="9"/>
      <c r="W11" s="7"/>
      <c r="X11" s="8"/>
      <c r="Y11" s="8"/>
      <c r="Z11" s="8"/>
      <c r="AA11" s="8"/>
      <c r="AB11" s="8"/>
      <c r="AC11" s="205"/>
      <c r="AD11" s="9"/>
      <c r="AE11" s="7"/>
      <c r="AF11" s="8"/>
      <c r="AG11" s="8"/>
      <c r="AH11" s="8"/>
      <c r="AI11" s="8"/>
      <c r="AJ11" s="8"/>
      <c r="AK11" s="10"/>
      <c r="AL11" s="113"/>
      <c r="AM11" s="14"/>
      <c r="AN11" s="113"/>
      <c r="AO11" s="14"/>
      <c r="AP11" s="105"/>
      <c r="AQ11" s="109"/>
    </row>
    <row r="12" spans="1:43" x14ac:dyDescent="0.25">
      <c r="C12" s="7"/>
      <c r="D12" s="8"/>
      <c r="E12" s="8"/>
      <c r="F12" s="8"/>
      <c r="G12" s="9"/>
      <c r="H12" s="7"/>
      <c r="I12" s="8"/>
      <c r="J12" s="8"/>
      <c r="K12" s="9"/>
      <c r="L12" s="7"/>
      <c r="M12" s="8"/>
      <c r="N12" s="8"/>
      <c r="O12" s="8"/>
      <c r="P12" s="8"/>
      <c r="Q12" s="8"/>
      <c r="R12" s="8"/>
      <c r="S12" s="205"/>
      <c r="T12" s="9"/>
      <c r="U12" s="8"/>
      <c r="V12" s="9"/>
      <c r="W12" s="7"/>
      <c r="X12" s="8"/>
      <c r="Y12" s="8"/>
      <c r="Z12" s="8"/>
      <c r="AA12" s="8"/>
      <c r="AB12" s="8"/>
      <c r="AC12" s="205"/>
      <c r="AD12" s="9"/>
      <c r="AE12" s="7"/>
      <c r="AF12" s="8"/>
      <c r="AG12" s="8"/>
      <c r="AH12" s="8"/>
      <c r="AI12" s="8"/>
      <c r="AJ12" s="8"/>
      <c r="AK12" s="10"/>
      <c r="AL12" s="113"/>
      <c r="AM12" s="14"/>
      <c r="AN12" s="113"/>
      <c r="AO12" s="14"/>
      <c r="AP12" s="105"/>
      <c r="AQ12" s="109"/>
    </row>
    <row r="13" spans="1:43" x14ac:dyDescent="0.25">
      <c r="C13" s="7"/>
      <c r="D13" s="8"/>
      <c r="E13" s="8"/>
      <c r="F13" s="8"/>
      <c r="G13" s="9"/>
      <c r="H13" s="7"/>
      <c r="I13" s="8"/>
      <c r="J13" s="8"/>
      <c r="K13" s="9"/>
      <c r="L13" s="7"/>
      <c r="M13" s="8"/>
      <c r="N13" s="8"/>
      <c r="O13" s="8"/>
      <c r="P13" s="8"/>
      <c r="Q13" s="8"/>
      <c r="R13" s="8"/>
      <c r="S13" s="205"/>
      <c r="T13" s="9"/>
      <c r="U13" s="8"/>
      <c r="V13" s="9"/>
      <c r="W13" s="7"/>
      <c r="X13" s="8"/>
      <c r="Y13" s="8"/>
      <c r="Z13" s="8"/>
      <c r="AA13" s="8"/>
      <c r="AB13" s="8"/>
      <c r="AC13" s="205"/>
      <c r="AD13" s="9"/>
      <c r="AE13" s="7"/>
      <c r="AF13" s="8"/>
      <c r="AG13" s="8"/>
      <c r="AH13" s="8"/>
      <c r="AI13" s="8"/>
      <c r="AJ13" s="8"/>
      <c r="AK13" s="10"/>
      <c r="AL13" s="113"/>
      <c r="AM13" s="14"/>
      <c r="AN13" s="113"/>
      <c r="AO13" s="14"/>
      <c r="AP13" s="105"/>
      <c r="AQ13" s="109"/>
    </row>
    <row r="14" spans="1:43" x14ac:dyDescent="0.25">
      <c r="C14" s="7"/>
      <c r="D14" s="8"/>
      <c r="E14" s="8"/>
      <c r="F14" s="8"/>
      <c r="G14" s="9"/>
      <c r="H14" s="7"/>
      <c r="I14" s="8"/>
      <c r="J14" s="8"/>
      <c r="K14" s="9"/>
      <c r="L14" s="7"/>
      <c r="M14" s="8"/>
      <c r="N14" s="8"/>
      <c r="O14" s="8"/>
      <c r="P14" s="8"/>
      <c r="Q14" s="8"/>
      <c r="R14" s="8"/>
      <c r="S14" s="205"/>
      <c r="T14" s="9"/>
      <c r="U14" s="8"/>
      <c r="V14" s="9"/>
      <c r="W14" s="7"/>
      <c r="X14" s="8"/>
      <c r="Y14" s="8"/>
      <c r="Z14" s="8"/>
      <c r="AA14" s="8"/>
      <c r="AB14" s="8"/>
      <c r="AC14" s="205"/>
      <c r="AD14" s="9"/>
      <c r="AE14" s="7"/>
      <c r="AF14" s="8"/>
      <c r="AG14" s="8"/>
      <c r="AH14" s="8"/>
      <c r="AI14" s="8"/>
      <c r="AJ14" s="8"/>
      <c r="AK14" s="10"/>
      <c r="AL14" s="113"/>
      <c r="AM14" s="14"/>
      <c r="AN14" s="113"/>
      <c r="AO14" s="14"/>
      <c r="AP14" s="105"/>
      <c r="AQ14" s="109"/>
    </row>
    <row r="15" spans="1:43" x14ac:dyDescent="0.25">
      <c r="C15" s="7"/>
      <c r="D15" s="8"/>
      <c r="E15" s="8"/>
      <c r="F15" s="8"/>
      <c r="G15" s="9"/>
      <c r="H15" s="7"/>
      <c r="I15" s="8"/>
      <c r="J15" s="8"/>
      <c r="K15" s="9"/>
      <c r="L15" s="7"/>
      <c r="M15" s="8"/>
      <c r="N15" s="8"/>
      <c r="O15" s="8"/>
      <c r="P15" s="8"/>
      <c r="Q15" s="8"/>
      <c r="R15" s="8"/>
      <c r="S15" s="205"/>
      <c r="T15" s="9"/>
      <c r="U15" s="8"/>
      <c r="V15" s="9"/>
      <c r="W15" s="7"/>
      <c r="X15" s="8"/>
      <c r="Y15" s="8"/>
      <c r="Z15" s="8"/>
      <c r="AA15" s="8"/>
      <c r="AB15" s="8"/>
      <c r="AC15" s="205"/>
      <c r="AD15" s="9"/>
      <c r="AE15" s="7"/>
      <c r="AF15" s="8"/>
      <c r="AG15" s="8"/>
      <c r="AH15" s="8"/>
      <c r="AI15" s="8"/>
      <c r="AJ15" s="8"/>
      <c r="AK15" s="10"/>
      <c r="AL15" s="113"/>
      <c r="AM15" s="14"/>
      <c r="AN15" s="113"/>
      <c r="AO15" s="14"/>
      <c r="AP15" s="105"/>
      <c r="AQ15" s="109"/>
    </row>
    <row r="16" spans="1:43" x14ac:dyDescent="0.25">
      <c r="C16" s="7"/>
      <c r="D16" s="8"/>
      <c r="E16" s="8"/>
      <c r="F16" s="8"/>
      <c r="G16" s="9"/>
      <c r="H16" s="7"/>
      <c r="I16" s="8"/>
      <c r="J16" s="8"/>
      <c r="K16" s="9"/>
      <c r="L16" s="7"/>
      <c r="M16" s="8"/>
      <c r="N16" s="8"/>
      <c r="O16" s="8"/>
      <c r="P16" s="8"/>
      <c r="Q16" s="8"/>
      <c r="R16" s="8"/>
      <c r="S16" s="205"/>
      <c r="T16" s="9"/>
      <c r="U16" s="8"/>
      <c r="V16" s="9"/>
      <c r="W16" s="7"/>
      <c r="X16" s="8"/>
      <c r="Y16" s="8"/>
      <c r="Z16" s="8"/>
      <c r="AA16" s="8"/>
      <c r="AB16" s="8"/>
      <c r="AC16" s="205"/>
      <c r="AD16" s="9"/>
      <c r="AE16" s="7"/>
      <c r="AF16" s="8"/>
      <c r="AG16" s="8"/>
      <c r="AH16" s="8"/>
      <c r="AI16" s="8"/>
      <c r="AJ16" s="8"/>
      <c r="AK16" s="10"/>
      <c r="AL16" s="113"/>
      <c r="AM16" s="14"/>
      <c r="AN16" s="113"/>
      <c r="AO16" s="14"/>
      <c r="AP16" s="105"/>
      <c r="AQ16" s="109"/>
    </row>
    <row r="17" spans="3:43" x14ac:dyDescent="0.25">
      <c r="C17" s="7"/>
      <c r="D17" s="8"/>
      <c r="E17" s="8"/>
      <c r="F17" s="8"/>
      <c r="G17" s="9"/>
      <c r="H17" s="7"/>
      <c r="I17" s="8"/>
      <c r="J17" s="8"/>
      <c r="K17" s="9"/>
      <c r="L17" s="7"/>
      <c r="M17" s="8"/>
      <c r="N17" s="8"/>
      <c r="O17" s="8"/>
      <c r="P17" s="8"/>
      <c r="Q17" s="8"/>
      <c r="R17" s="8"/>
      <c r="S17" s="205"/>
      <c r="T17" s="9"/>
      <c r="U17" s="8"/>
      <c r="V17" s="9"/>
      <c r="W17" s="7"/>
      <c r="X17" s="8"/>
      <c r="Y17" s="8"/>
      <c r="Z17" s="8"/>
      <c r="AA17" s="8"/>
      <c r="AB17" s="8"/>
      <c r="AC17" s="205"/>
      <c r="AD17" s="9"/>
      <c r="AE17" s="7"/>
      <c r="AF17" s="8"/>
      <c r="AG17" s="8"/>
      <c r="AH17" s="8"/>
      <c r="AI17" s="8"/>
      <c r="AJ17" s="8"/>
      <c r="AK17" s="10"/>
      <c r="AL17" s="113"/>
      <c r="AM17" s="14"/>
      <c r="AN17" s="113"/>
      <c r="AO17" s="14"/>
      <c r="AP17" s="105"/>
      <c r="AQ17" s="109"/>
    </row>
    <row r="18" spans="3:43" x14ac:dyDescent="0.25">
      <c r="C18" s="7"/>
      <c r="D18" s="8"/>
      <c r="E18" s="8"/>
      <c r="F18" s="8"/>
      <c r="G18" s="9"/>
      <c r="H18" s="7"/>
      <c r="I18" s="8"/>
      <c r="J18" s="8"/>
      <c r="K18" s="9"/>
      <c r="L18" s="7"/>
      <c r="M18" s="8"/>
      <c r="N18" s="8"/>
      <c r="O18" s="8"/>
      <c r="P18" s="8"/>
      <c r="Q18" s="8"/>
      <c r="R18" s="8"/>
      <c r="S18" s="205"/>
      <c r="T18" s="9"/>
      <c r="U18" s="8"/>
      <c r="V18" s="9"/>
      <c r="W18" s="7"/>
      <c r="X18" s="8"/>
      <c r="Y18" s="8"/>
      <c r="Z18" s="8"/>
      <c r="AA18" s="8"/>
      <c r="AB18" s="8"/>
      <c r="AC18" s="205"/>
      <c r="AD18" s="9"/>
      <c r="AE18" s="7"/>
      <c r="AF18" s="8"/>
      <c r="AG18" s="8"/>
      <c r="AH18" s="8"/>
      <c r="AI18" s="8"/>
      <c r="AJ18" s="8"/>
      <c r="AK18" s="10"/>
      <c r="AL18" s="113"/>
      <c r="AM18" s="14"/>
      <c r="AN18" s="113"/>
      <c r="AO18" s="14"/>
      <c r="AP18" s="105"/>
      <c r="AQ18" s="109"/>
    </row>
    <row r="19" spans="3:43" x14ac:dyDescent="0.25">
      <c r="C19" s="7"/>
      <c r="D19" s="8"/>
      <c r="E19" s="8"/>
      <c r="F19" s="8"/>
      <c r="G19" s="9"/>
      <c r="H19" s="7"/>
      <c r="I19" s="8"/>
      <c r="J19" s="8"/>
      <c r="K19" s="9"/>
      <c r="L19" s="7"/>
      <c r="M19" s="8"/>
      <c r="N19" s="8"/>
      <c r="O19" s="8"/>
      <c r="P19" s="8"/>
      <c r="Q19" s="8"/>
      <c r="R19" s="8"/>
      <c r="S19" s="205"/>
      <c r="T19" s="9"/>
      <c r="U19" s="8"/>
      <c r="V19" s="9"/>
      <c r="W19" s="7"/>
      <c r="X19" s="8"/>
      <c r="Y19" s="8"/>
      <c r="Z19" s="8"/>
      <c r="AA19" s="8"/>
      <c r="AB19" s="8"/>
      <c r="AC19" s="205"/>
      <c r="AD19" s="9"/>
      <c r="AE19" s="7"/>
      <c r="AF19" s="8"/>
      <c r="AG19" s="8"/>
      <c r="AH19" s="8"/>
      <c r="AI19" s="8"/>
      <c r="AJ19" s="8"/>
      <c r="AK19" s="10"/>
      <c r="AL19" s="113"/>
      <c r="AM19" s="14"/>
      <c r="AN19" s="113"/>
      <c r="AO19" s="14"/>
      <c r="AP19" s="105"/>
      <c r="AQ19" s="109"/>
    </row>
    <row r="20" spans="3:43" x14ac:dyDescent="0.25">
      <c r="C20" s="7"/>
      <c r="D20" s="8"/>
      <c r="E20" s="8"/>
      <c r="F20" s="8"/>
      <c r="G20" s="9"/>
      <c r="H20" s="7"/>
      <c r="I20" s="8"/>
      <c r="J20" s="8"/>
      <c r="K20" s="9"/>
      <c r="L20" s="7"/>
      <c r="M20" s="8"/>
      <c r="N20" s="8"/>
      <c r="O20" s="8"/>
      <c r="P20" s="8"/>
      <c r="Q20" s="8"/>
      <c r="R20" s="8"/>
      <c r="S20" s="205"/>
      <c r="T20" s="9"/>
      <c r="U20" s="8"/>
      <c r="V20" s="9"/>
      <c r="W20" s="7"/>
      <c r="X20" s="8"/>
      <c r="Y20" s="8"/>
      <c r="Z20" s="8"/>
      <c r="AA20" s="8"/>
      <c r="AB20" s="8"/>
      <c r="AC20" s="205"/>
      <c r="AD20" s="9"/>
      <c r="AE20" s="7"/>
      <c r="AF20" s="8"/>
      <c r="AG20" s="8"/>
      <c r="AH20" s="8"/>
      <c r="AI20" s="8"/>
      <c r="AJ20" s="8"/>
      <c r="AK20" s="10"/>
      <c r="AL20" s="113"/>
      <c r="AM20" s="14"/>
      <c r="AN20" s="113"/>
      <c r="AO20" s="14"/>
      <c r="AP20" s="105"/>
      <c r="AQ20" s="109"/>
    </row>
    <row r="21" spans="3:43" x14ac:dyDescent="0.25">
      <c r="C21" s="7"/>
      <c r="D21" s="8"/>
      <c r="E21" s="8"/>
      <c r="F21" s="8"/>
      <c r="G21" s="9"/>
      <c r="H21" s="7"/>
      <c r="I21" s="8"/>
      <c r="J21" s="8"/>
      <c r="K21" s="9"/>
      <c r="L21" s="7"/>
      <c r="M21" s="8"/>
      <c r="N21" s="8"/>
      <c r="O21" s="8"/>
      <c r="P21" s="8"/>
      <c r="Q21" s="8"/>
      <c r="R21" s="8"/>
      <c r="S21" s="205"/>
      <c r="T21" s="9"/>
      <c r="U21" s="8"/>
      <c r="V21" s="9"/>
      <c r="W21" s="7"/>
      <c r="X21" s="8"/>
      <c r="Y21" s="8"/>
      <c r="Z21" s="8"/>
      <c r="AA21" s="8"/>
      <c r="AB21" s="8"/>
      <c r="AC21" s="205"/>
      <c r="AD21" s="9"/>
      <c r="AE21" s="7"/>
      <c r="AF21" s="8"/>
      <c r="AG21" s="8"/>
      <c r="AH21" s="8"/>
      <c r="AI21" s="8"/>
      <c r="AJ21" s="8"/>
      <c r="AK21" s="10"/>
      <c r="AL21" s="113"/>
      <c r="AM21" s="14"/>
      <c r="AN21" s="113"/>
      <c r="AO21" s="14"/>
      <c r="AP21" s="105"/>
      <c r="AQ21" s="109"/>
    </row>
    <row r="22" spans="3:43" x14ac:dyDescent="0.25">
      <c r="C22" s="7"/>
      <c r="D22" s="8"/>
      <c r="E22" s="8"/>
      <c r="F22" s="8"/>
      <c r="G22" s="9"/>
      <c r="H22" s="7"/>
      <c r="I22" s="8"/>
      <c r="J22" s="8"/>
      <c r="K22" s="9"/>
      <c r="L22" s="7"/>
      <c r="M22" s="8"/>
      <c r="N22" s="8"/>
      <c r="O22" s="8"/>
      <c r="P22" s="8"/>
      <c r="Q22" s="8"/>
      <c r="R22" s="8"/>
      <c r="S22" s="205"/>
      <c r="T22" s="9"/>
      <c r="U22" s="8"/>
      <c r="V22" s="9"/>
      <c r="W22" s="7"/>
      <c r="X22" s="8"/>
      <c r="Y22" s="8"/>
      <c r="Z22" s="8"/>
      <c r="AA22" s="8"/>
      <c r="AB22" s="8"/>
      <c r="AC22" s="205"/>
      <c r="AD22" s="9"/>
      <c r="AE22" s="7"/>
      <c r="AF22" s="8"/>
      <c r="AG22" s="8"/>
      <c r="AH22" s="8"/>
      <c r="AI22" s="8"/>
      <c r="AJ22" s="8"/>
      <c r="AK22" s="10"/>
      <c r="AL22" s="113"/>
      <c r="AM22" s="14"/>
      <c r="AN22" s="113"/>
      <c r="AO22" s="14"/>
      <c r="AP22" s="105"/>
      <c r="AQ22" s="109"/>
    </row>
    <row r="23" spans="3:43" x14ac:dyDescent="0.25">
      <c r="C23" s="7"/>
      <c r="D23" s="8"/>
      <c r="E23" s="8"/>
      <c r="F23" s="8"/>
      <c r="G23" s="9"/>
      <c r="H23" s="7"/>
      <c r="I23" s="8"/>
      <c r="J23" s="8"/>
      <c r="K23" s="9"/>
      <c r="L23" s="7"/>
      <c r="M23" s="8"/>
      <c r="N23" s="8"/>
      <c r="O23" s="8"/>
      <c r="P23" s="8"/>
      <c r="Q23" s="8"/>
      <c r="R23" s="8"/>
      <c r="S23" s="205"/>
      <c r="T23" s="9"/>
      <c r="U23" s="8"/>
      <c r="V23" s="9"/>
      <c r="W23" s="7"/>
      <c r="X23" s="8"/>
      <c r="Y23" s="8"/>
      <c r="Z23" s="8"/>
      <c r="AA23" s="8"/>
      <c r="AB23" s="8"/>
      <c r="AC23" s="205"/>
      <c r="AD23" s="9"/>
      <c r="AE23" s="7"/>
      <c r="AF23" s="8"/>
      <c r="AG23" s="8"/>
      <c r="AH23" s="8"/>
      <c r="AI23" s="8"/>
      <c r="AJ23" s="8"/>
      <c r="AK23" s="10"/>
      <c r="AL23" s="113"/>
      <c r="AM23" s="14"/>
      <c r="AN23" s="113"/>
      <c r="AO23" s="14"/>
      <c r="AP23" s="105"/>
      <c r="AQ23" s="109"/>
    </row>
    <row r="24" spans="3:43" x14ac:dyDescent="0.25">
      <c r="C24" s="7"/>
      <c r="D24" s="8"/>
      <c r="E24" s="8"/>
      <c r="F24" s="8"/>
      <c r="G24" s="9"/>
      <c r="H24" s="7"/>
      <c r="I24" s="8"/>
      <c r="J24" s="8"/>
      <c r="K24" s="9"/>
      <c r="L24" s="7"/>
      <c r="M24" s="8"/>
      <c r="N24" s="8"/>
      <c r="O24" s="8"/>
      <c r="P24" s="8"/>
      <c r="Q24" s="8"/>
      <c r="R24" s="8"/>
      <c r="S24" s="205"/>
      <c r="T24" s="9"/>
      <c r="U24" s="8"/>
      <c r="V24" s="9"/>
      <c r="W24" s="7"/>
      <c r="X24" s="8"/>
      <c r="Y24" s="8"/>
      <c r="Z24" s="8"/>
      <c r="AA24" s="8"/>
      <c r="AB24" s="8"/>
      <c r="AC24" s="205"/>
      <c r="AD24" s="9"/>
      <c r="AE24" s="7"/>
      <c r="AF24" s="8"/>
      <c r="AG24" s="8"/>
      <c r="AH24" s="8"/>
      <c r="AI24" s="8"/>
      <c r="AJ24" s="8"/>
      <c r="AK24" s="10"/>
      <c r="AL24" s="113"/>
      <c r="AM24" s="14"/>
      <c r="AN24" s="113"/>
      <c r="AO24" s="14"/>
      <c r="AP24" s="105"/>
      <c r="AQ24" s="109"/>
    </row>
    <row r="25" spans="3:43" x14ac:dyDescent="0.25">
      <c r="C25" s="7"/>
      <c r="D25" s="8"/>
      <c r="E25" s="8"/>
      <c r="F25" s="8"/>
      <c r="G25" s="9"/>
      <c r="H25" s="7"/>
      <c r="I25" s="8"/>
      <c r="J25" s="8"/>
      <c r="K25" s="9"/>
      <c r="L25" s="7"/>
      <c r="M25" s="8"/>
      <c r="N25" s="8"/>
      <c r="O25" s="8"/>
      <c r="P25" s="8"/>
      <c r="Q25" s="8"/>
      <c r="R25" s="8"/>
      <c r="S25" s="205"/>
      <c r="T25" s="9"/>
      <c r="U25" s="8"/>
      <c r="V25" s="9"/>
      <c r="W25" s="7"/>
      <c r="X25" s="8"/>
      <c r="Y25" s="8"/>
      <c r="Z25" s="8"/>
      <c r="AA25" s="8"/>
      <c r="AB25" s="8"/>
      <c r="AC25" s="205"/>
      <c r="AD25" s="9"/>
      <c r="AE25" s="7"/>
      <c r="AF25" s="8"/>
      <c r="AG25" s="8"/>
      <c r="AH25" s="8"/>
      <c r="AI25" s="8"/>
      <c r="AJ25" s="8"/>
      <c r="AK25" s="10"/>
      <c r="AL25" s="113"/>
      <c r="AM25" s="14"/>
      <c r="AN25" s="113"/>
      <c r="AO25" s="14"/>
      <c r="AP25" s="105"/>
      <c r="AQ25" s="109"/>
    </row>
    <row r="26" spans="3:43" x14ac:dyDescent="0.25">
      <c r="C26" s="7"/>
      <c r="D26" s="8"/>
      <c r="E26" s="8"/>
      <c r="F26" s="8"/>
      <c r="G26" s="9"/>
      <c r="H26" s="7"/>
      <c r="I26" s="8"/>
      <c r="J26" s="8"/>
      <c r="K26" s="9"/>
      <c r="L26" s="7"/>
      <c r="M26" s="8"/>
      <c r="N26" s="8"/>
      <c r="O26" s="8"/>
      <c r="P26" s="8"/>
      <c r="Q26" s="8"/>
      <c r="R26" s="8"/>
      <c r="S26" s="205"/>
      <c r="T26" s="9"/>
      <c r="U26" s="8"/>
      <c r="V26" s="9"/>
      <c r="W26" s="7"/>
      <c r="X26" s="8"/>
      <c r="Y26" s="8"/>
      <c r="Z26" s="8"/>
      <c r="AA26" s="8"/>
      <c r="AB26" s="8"/>
      <c r="AC26" s="205"/>
      <c r="AD26" s="9"/>
      <c r="AE26" s="7"/>
      <c r="AF26" s="8"/>
      <c r="AG26" s="8"/>
      <c r="AH26" s="8"/>
      <c r="AI26" s="8"/>
      <c r="AJ26" s="8"/>
      <c r="AK26" s="10"/>
      <c r="AL26" s="113"/>
      <c r="AM26" s="14"/>
      <c r="AN26" s="113"/>
      <c r="AO26" s="14"/>
      <c r="AP26" s="105"/>
      <c r="AQ26" s="109"/>
    </row>
    <row r="27" spans="3:43" x14ac:dyDescent="0.25">
      <c r="C27" s="7"/>
      <c r="D27" s="8"/>
      <c r="E27" s="8"/>
      <c r="F27" s="8"/>
      <c r="G27" s="9"/>
      <c r="H27" s="7"/>
      <c r="I27" s="8"/>
      <c r="J27" s="8"/>
      <c r="K27" s="9"/>
      <c r="L27" s="7"/>
      <c r="M27" s="8"/>
      <c r="N27" s="8"/>
      <c r="O27" s="8"/>
      <c r="P27" s="8"/>
      <c r="Q27" s="8"/>
      <c r="R27" s="8"/>
      <c r="S27" s="205"/>
      <c r="T27" s="9"/>
      <c r="U27" s="8"/>
      <c r="V27" s="9"/>
      <c r="W27" s="7"/>
      <c r="X27" s="8"/>
      <c r="Y27" s="8"/>
      <c r="Z27" s="8"/>
      <c r="AA27" s="8"/>
      <c r="AB27" s="8"/>
      <c r="AC27" s="205"/>
      <c r="AD27" s="9"/>
      <c r="AE27" s="7"/>
      <c r="AF27" s="8"/>
      <c r="AG27" s="8"/>
      <c r="AH27" s="8"/>
      <c r="AI27" s="8"/>
      <c r="AJ27" s="8"/>
      <c r="AK27" s="10"/>
      <c r="AL27" s="113"/>
      <c r="AM27" s="14"/>
      <c r="AN27" s="113"/>
      <c r="AO27" s="14"/>
      <c r="AP27" s="105"/>
      <c r="AQ27" s="109"/>
    </row>
    <row r="28" spans="3:43" x14ac:dyDescent="0.25">
      <c r="C28" s="7"/>
      <c r="D28" s="8"/>
      <c r="E28" s="8"/>
      <c r="F28" s="8"/>
      <c r="G28" s="9"/>
      <c r="H28" s="7"/>
      <c r="I28" s="8"/>
      <c r="J28" s="8"/>
      <c r="K28" s="9"/>
      <c r="L28" s="7"/>
      <c r="M28" s="8"/>
      <c r="N28" s="8"/>
      <c r="O28" s="8"/>
      <c r="P28" s="8"/>
      <c r="Q28" s="8"/>
      <c r="R28" s="8"/>
      <c r="S28" s="205"/>
      <c r="T28" s="9"/>
      <c r="U28" s="8"/>
      <c r="V28" s="9"/>
      <c r="W28" s="7"/>
      <c r="X28" s="8"/>
      <c r="Y28" s="8"/>
      <c r="Z28" s="8"/>
      <c r="AA28" s="8"/>
      <c r="AB28" s="8"/>
      <c r="AC28" s="205"/>
      <c r="AD28" s="9"/>
      <c r="AE28" s="7"/>
      <c r="AF28" s="8"/>
      <c r="AG28" s="8"/>
      <c r="AH28" s="8"/>
      <c r="AI28" s="8"/>
      <c r="AJ28" s="8"/>
      <c r="AK28" s="10"/>
      <c r="AL28" s="113"/>
      <c r="AM28" s="14"/>
      <c r="AN28" s="113"/>
      <c r="AO28" s="14"/>
      <c r="AP28" s="105"/>
      <c r="AQ28" s="109"/>
    </row>
    <row r="29" spans="3:43" x14ac:dyDescent="0.25">
      <c r="C29" s="7"/>
      <c r="D29" s="8"/>
      <c r="E29" s="8"/>
      <c r="F29" s="8"/>
      <c r="G29" s="9"/>
      <c r="H29" s="7"/>
      <c r="I29" s="8"/>
      <c r="J29" s="8"/>
      <c r="K29" s="9"/>
      <c r="L29" s="7"/>
      <c r="M29" s="8"/>
      <c r="N29" s="8"/>
      <c r="O29" s="8"/>
      <c r="P29" s="8"/>
      <c r="Q29" s="8"/>
      <c r="R29" s="8"/>
      <c r="S29" s="205"/>
      <c r="T29" s="9"/>
      <c r="U29" s="8"/>
      <c r="V29" s="9"/>
      <c r="W29" s="7"/>
      <c r="X29" s="8"/>
      <c r="Y29" s="8"/>
      <c r="Z29" s="8"/>
      <c r="AA29" s="8"/>
      <c r="AB29" s="8"/>
      <c r="AC29" s="205"/>
      <c r="AD29" s="9"/>
      <c r="AE29" s="7"/>
      <c r="AF29" s="8"/>
      <c r="AG29" s="8"/>
      <c r="AH29" s="8"/>
      <c r="AI29" s="8"/>
      <c r="AJ29" s="8"/>
      <c r="AK29" s="10"/>
      <c r="AL29" s="113"/>
      <c r="AM29" s="14"/>
      <c r="AN29" s="113"/>
      <c r="AO29" s="14"/>
      <c r="AP29" s="105"/>
      <c r="AQ29" s="109"/>
    </row>
    <row r="30" spans="3:43" x14ac:dyDescent="0.25">
      <c r="C30" s="7"/>
      <c r="D30" s="8"/>
      <c r="E30" s="8"/>
      <c r="F30" s="8"/>
      <c r="G30" s="9"/>
      <c r="H30" s="7"/>
      <c r="I30" s="8"/>
      <c r="J30" s="8"/>
      <c r="K30" s="9"/>
      <c r="L30" s="7"/>
      <c r="M30" s="8"/>
      <c r="N30" s="8"/>
      <c r="O30" s="8"/>
      <c r="P30" s="8"/>
      <c r="Q30" s="8"/>
      <c r="R30" s="8"/>
      <c r="S30" s="205"/>
      <c r="T30" s="9"/>
      <c r="U30" s="8"/>
      <c r="V30" s="9"/>
      <c r="W30" s="7"/>
      <c r="X30" s="8"/>
      <c r="Y30" s="8"/>
      <c r="Z30" s="8"/>
      <c r="AA30" s="8"/>
      <c r="AB30" s="8"/>
      <c r="AC30" s="205"/>
      <c r="AD30" s="9"/>
      <c r="AE30" s="7"/>
      <c r="AF30" s="8"/>
      <c r="AG30" s="8"/>
      <c r="AH30" s="8"/>
      <c r="AI30" s="8"/>
      <c r="AJ30" s="8"/>
      <c r="AK30" s="10"/>
      <c r="AL30" s="113"/>
      <c r="AM30" s="14"/>
      <c r="AN30" s="113"/>
      <c r="AO30" s="14"/>
      <c r="AP30" s="105"/>
      <c r="AQ30" s="109"/>
    </row>
    <row r="31" spans="3:43" x14ac:dyDescent="0.25">
      <c r="C31" s="7"/>
      <c r="D31" s="8"/>
      <c r="E31" s="8"/>
      <c r="F31" s="8"/>
      <c r="G31" s="9"/>
      <c r="H31" s="7"/>
      <c r="I31" s="8"/>
      <c r="J31" s="8"/>
      <c r="K31" s="9"/>
      <c r="L31" s="7"/>
      <c r="M31" s="8"/>
      <c r="N31" s="8"/>
      <c r="O31" s="8"/>
      <c r="P31" s="8"/>
      <c r="Q31" s="8"/>
      <c r="R31" s="8"/>
      <c r="S31" s="205"/>
      <c r="T31" s="9"/>
      <c r="U31" s="8"/>
      <c r="V31" s="9"/>
      <c r="W31" s="7"/>
      <c r="X31" s="8"/>
      <c r="Y31" s="8"/>
      <c r="Z31" s="8"/>
      <c r="AA31" s="8"/>
      <c r="AB31" s="8"/>
      <c r="AC31" s="205"/>
      <c r="AD31" s="9"/>
      <c r="AE31" s="7"/>
      <c r="AF31" s="8"/>
      <c r="AG31" s="8"/>
      <c r="AH31" s="8"/>
      <c r="AI31" s="8"/>
      <c r="AJ31" s="8"/>
      <c r="AK31" s="10"/>
      <c r="AL31" s="113"/>
      <c r="AM31" s="14"/>
      <c r="AN31" s="113"/>
      <c r="AO31" s="14"/>
      <c r="AP31" s="105"/>
      <c r="AQ31" s="109"/>
    </row>
    <row r="32" spans="3:43" x14ac:dyDescent="0.25">
      <c r="C32" s="7"/>
      <c r="D32" s="8"/>
      <c r="E32" s="8"/>
      <c r="F32" s="8"/>
      <c r="G32" s="9"/>
      <c r="H32" s="7"/>
      <c r="I32" s="8"/>
      <c r="J32" s="8"/>
      <c r="K32" s="9"/>
      <c r="L32" s="7"/>
      <c r="M32" s="8"/>
      <c r="N32" s="8"/>
      <c r="O32" s="8"/>
      <c r="P32" s="8"/>
      <c r="Q32" s="8"/>
      <c r="R32" s="8"/>
      <c r="S32" s="205"/>
      <c r="T32" s="9"/>
      <c r="U32" s="8"/>
      <c r="V32" s="9"/>
      <c r="W32" s="7"/>
      <c r="X32" s="8"/>
      <c r="Y32" s="8"/>
      <c r="Z32" s="8"/>
      <c r="AA32" s="8"/>
      <c r="AB32" s="8"/>
      <c r="AC32" s="205"/>
      <c r="AD32" s="9"/>
      <c r="AE32" s="7"/>
      <c r="AF32" s="8"/>
      <c r="AG32" s="8"/>
      <c r="AH32" s="8"/>
      <c r="AI32" s="8"/>
      <c r="AJ32" s="8"/>
      <c r="AK32" s="10"/>
      <c r="AL32" s="113"/>
      <c r="AM32" s="14"/>
      <c r="AN32" s="113"/>
      <c r="AO32" s="14"/>
      <c r="AP32" s="105"/>
      <c r="AQ32" s="109"/>
    </row>
    <row r="33" spans="3:43" x14ac:dyDescent="0.25">
      <c r="C33" s="7"/>
      <c r="D33" s="8"/>
      <c r="E33" s="8"/>
      <c r="F33" s="8"/>
      <c r="G33" s="9"/>
      <c r="H33" s="7"/>
      <c r="I33" s="8"/>
      <c r="J33" s="8"/>
      <c r="K33" s="9"/>
      <c r="L33" s="7"/>
      <c r="M33" s="8"/>
      <c r="N33" s="8"/>
      <c r="O33" s="8"/>
      <c r="P33" s="8"/>
      <c r="Q33" s="8"/>
      <c r="R33" s="8"/>
      <c r="S33" s="205"/>
      <c r="T33" s="9"/>
      <c r="U33" s="8"/>
      <c r="V33" s="9"/>
      <c r="W33" s="7"/>
      <c r="X33" s="8"/>
      <c r="Y33" s="8"/>
      <c r="Z33" s="8"/>
      <c r="AA33" s="8"/>
      <c r="AB33" s="8"/>
      <c r="AC33" s="205"/>
      <c r="AD33" s="9"/>
      <c r="AE33" s="7"/>
      <c r="AF33" s="8"/>
      <c r="AG33" s="8"/>
      <c r="AH33" s="8"/>
      <c r="AI33" s="8"/>
      <c r="AJ33" s="8"/>
      <c r="AK33" s="10"/>
      <c r="AL33" s="113"/>
      <c r="AM33" s="14"/>
      <c r="AN33" s="113"/>
      <c r="AO33" s="14"/>
      <c r="AP33" s="105"/>
      <c r="AQ33" s="109"/>
    </row>
    <row r="34" spans="3:43" x14ac:dyDescent="0.25">
      <c r="C34" s="7"/>
      <c r="D34" s="8"/>
      <c r="E34" s="8"/>
      <c r="F34" s="8"/>
      <c r="G34" s="9"/>
      <c r="H34" s="7"/>
      <c r="I34" s="8"/>
      <c r="J34" s="8"/>
      <c r="K34" s="9"/>
      <c r="L34" s="7"/>
      <c r="M34" s="8"/>
      <c r="N34" s="8"/>
      <c r="O34" s="8"/>
      <c r="P34" s="8"/>
      <c r="Q34" s="8"/>
      <c r="R34" s="8"/>
      <c r="S34" s="205"/>
      <c r="T34" s="9"/>
      <c r="U34" s="8"/>
      <c r="V34" s="9"/>
      <c r="W34" s="7"/>
      <c r="X34" s="8"/>
      <c r="Y34" s="8"/>
      <c r="Z34" s="8"/>
      <c r="AA34" s="8"/>
      <c r="AB34" s="8"/>
      <c r="AC34" s="205"/>
      <c r="AD34" s="9"/>
      <c r="AE34" s="7"/>
      <c r="AF34" s="8"/>
      <c r="AG34" s="8"/>
      <c r="AH34" s="8"/>
      <c r="AI34" s="8"/>
      <c r="AJ34" s="8"/>
      <c r="AK34" s="10"/>
      <c r="AL34" s="113"/>
      <c r="AM34" s="14"/>
      <c r="AN34" s="113"/>
      <c r="AO34" s="14"/>
      <c r="AP34" s="105"/>
      <c r="AQ34" s="109"/>
    </row>
    <row r="35" spans="3:43" x14ac:dyDescent="0.25">
      <c r="C35" s="7"/>
      <c r="D35" s="8"/>
      <c r="E35" s="8"/>
      <c r="F35" s="8"/>
      <c r="G35" s="9"/>
      <c r="H35" s="7"/>
      <c r="I35" s="8"/>
      <c r="J35" s="8"/>
      <c r="K35" s="9"/>
      <c r="L35" s="7"/>
      <c r="M35" s="8"/>
      <c r="N35" s="8"/>
      <c r="O35" s="8"/>
      <c r="P35" s="8"/>
      <c r="Q35" s="8"/>
      <c r="R35" s="8"/>
      <c r="S35" s="205"/>
      <c r="T35" s="9"/>
      <c r="U35" s="8"/>
      <c r="V35" s="9"/>
      <c r="W35" s="7"/>
      <c r="X35" s="8"/>
      <c r="Y35" s="8"/>
      <c r="Z35" s="8"/>
      <c r="AA35" s="8"/>
      <c r="AB35" s="8"/>
      <c r="AC35" s="205"/>
      <c r="AD35" s="9"/>
      <c r="AE35" s="7"/>
      <c r="AF35" s="8"/>
      <c r="AG35" s="8"/>
      <c r="AH35" s="8"/>
      <c r="AI35" s="8"/>
      <c r="AJ35" s="8"/>
      <c r="AK35" s="10"/>
      <c r="AL35" s="113"/>
      <c r="AM35" s="14"/>
      <c r="AN35" s="113"/>
      <c r="AO35" s="14"/>
      <c r="AP35" s="105"/>
      <c r="AQ35" s="109"/>
    </row>
    <row r="36" spans="3:43" x14ac:dyDescent="0.25">
      <c r="C36" s="7"/>
      <c r="D36" s="8"/>
      <c r="E36" s="8"/>
      <c r="F36" s="8"/>
      <c r="G36" s="9"/>
      <c r="H36" s="7"/>
      <c r="I36" s="8"/>
      <c r="J36" s="8"/>
      <c r="K36" s="9"/>
      <c r="L36" s="7"/>
      <c r="M36" s="8"/>
      <c r="N36" s="8"/>
      <c r="O36" s="8"/>
      <c r="P36" s="8"/>
      <c r="Q36" s="8"/>
      <c r="R36" s="8"/>
      <c r="S36" s="205"/>
      <c r="T36" s="9"/>
      <c r="U36" s="8"/>
      <c r="V36" s="9"/>
      <c r="W36" s="7"/>
      <c r="X36" s="8"/>
      <c r="Y36" s="8"/>
      <c r="Z36" s="8"/>
      <c r="AA36" s="8"/>
      <c r="AB36" s="8"/>
      <c r="AC36" s="205"/>
      <c r="AD36" s="9"/>
      <c r="AE36" s="7"/>
      <c r="AF36" s="8"/>
      <c r="AG36" s="8"/>
      <c r="AH36" s="8"/>
      <c r="AI36" s="8"/>
      <c r="AJ36" s="8"/>
      <c r="AK36" s="10"/>
      <c r="AL36" s="113"/>
      <c r="AM36" s="14"/>
      <c r="AN36" s="113"/>
      <c r="AO36" s="14"/>
      <c r="AP36" s="105"/>
      <c r="AQ36" s="109"/>
    </row>
    <row r="37" spans="3:43" x14ac:dyDescent="0.25">
      <c r="C37" s="7"/>
      <c r="D37" s="8"/>
      <c r="E37" s="8"/>
      <c r="F37" s="8"/>
      <c r="G37" s="9"/>
      <c r="H37" s="7"/>
      <c r="I37" s="8"/>
      <c r="J37" s="8"/>
      <c r="K37" s="9"/>
      <c r="L37" s="7"/>
      <c r="M37" s="8"/>
      <c r="N37" s="8"/>
      <c r="O37" s="8"/>
      <c r="P37" s="8"/>
      <c r="Q37" s="8"/>
      <c r="R37" s="8"/>
      <c r="S37" s="205"/>
      <c r="T37" s="9"/>
      <c r="U37" s="8"/>
      <c r="V37" s="9"/>
      <c r="W37" s="7"/>
      <c r="X37" s="8"/>
      <c r="Y37" s="8"/>
      <c r="Z37" s="8"/>
      <c r="AA37" s="8"/>
      <c r="AB37" s="8"/>
      <c r="AC37" s="205"/>
      <c r="AD37" s="9"/>
      <c r="AE37" s="7"/>
      <c r="AF37" s="8"/>
      <c r="AG37" s="8"/>
      <c r="AH37" s="8"/>
      <c r="AI37" s="8"/>
      <c r="AJ37" s="8"/>
      <c r="AK37" s="10"/>
      <c r="AL37" s="113"/>
      <c r="AM37" s="14"/>
      <c r="AN37" s="113"/>
      <c r="AO37" s="14"/>
      <c r="AP37" s="105"/>
      <c r="AQ37" s="109"/>
    </row>
    <row r="38" spans="3:43" x14ac:dyDescent="0.25">
      <c r="C38" s="7"/>
      <c r="D38" s="8"/>
      <c r="E38" s="8"/>
      <c r="F38" s="8"/>
      <c r="G38" s="9"/>
      <c r="H38" s="7"/>
      <c r="I38" s="8"/>
      <c r="J38" s="8"/>
      <c r="K38" s="9"/>
      <c r="L38" s="7"/>
      <c r="M38" s="8"/>
      <c r="N38" s="8"/>
      <c r="O38" s="8"/>
      <c r="P38" s="8"/>
      <c r="Q38" s="8"/>
      <c r="R38" s="8"/>
      <c r="S38" s="205"/>
      <c r="T38" s="9"/>
      <c r="U38" s="8"/>
      <c r="V38" s="9"/>
      <c r="W38" s="7"/>
      <c r="X38" s="8"/>
      <c r="Y38" s="8"/>
      <c r="Z38" s="8"/>
      <c r="AA38" s="8"/>
      <c r="AB38" s="8"/>
      <c r="AC38" s="205"/>
      <c r="AD38" s="9"/>
      <c r="AE38" s="7"/>
      <c r="AF38" s="8"/>
      <c r="AG38" s="8"/>
      <c r="AH38" s="8"/>
      <c r="AI38" s="8"/>
      <c r="AJ38" s="8"/>
      <c r="AK38" s="10"/>
      <c r="AL38" s="113"/>
      <c r="AM38" s="14"/>
      <c r="AN38" s="113"/>
      <c r="AO38" s="14"/>
      <c r="AP38" s="105"/>
      <c r="AQ38" s="109"/>
    </row>
    <row r="39" spans="3:43" x14ac:dyDescent="0.25">
      <c r="C39" s="7"/>
      <c r="D39" s="8"/>
      <c r="E39" s="8"/>
      <c r="F39" s="8"/>
      <c r="G39" s="9"/>
      <c r="H39" s="7"/>
      <c r="I39" s="8"/>
      <c r="J39" s="8"/>
      <c r="K39" s="9"/>
      <c r="L39" s="7"/>
      <c r="M39" s="8"/>
      <c r="N39" s="8"/>
      <c r="O39" s="8"/>
      <c r="P39" s="8"/>
      <c r="Q39" s="8"/>
      <c r="R39" s="8"/>
      <c r="S39" s="205"/>
      <c r="T39" s="9"/>
      <c r="U39" s="8"/>
      <c r="V39" s="9"/>
      <c r="W39" s="7"/>
      <c r="X39" s="8"/>
      <c r="Y39" s="8"/>
      <c r="Z39" s="8"/>
      <c r="AA39" s="8"/>
      <c r="AB39" s="8"/>
      <c r="AC39" s="205"/>
      <c r="AD39" s="9"/>
      <c r="AE39" s="7"/>
      <c r="AF39" s="8"/>
      <c r="AG39" s="8"/>
      <c r="AH39" s="8"/>
      <c r="AI39" s="8"/>
      <c r="AJ39" s="8"/>
      <c r="AK39" s="10"/>
      <c r="AL39" s="113"/>
      <c r="AM39" s="14"/>
      <c r="AN39" s="113"/>
      <c r="AO39" s="14"/>
      <c r="AP39" s="105"/>
      <c r="AQ39" s="109"/>
    </row>
    <row r="40" spans="3:43" x14ac:dyDescent="0.25">
      <c r="C40" s="7"/>
      <c r="D40" s="8"/>
      <c r="E40" s="8"/>
      <c r="F40" s="8"/>
      <c r="G40" s="9"/>
      <c r="H40" s="7"/>
      <c r="I40" s="8"/>
      <c r="J40" s="8"/>
      <c r="K40" s="9"/>
      <c r="L40" s="7"/>
      <c r="M40" s="8"/>
      <c r="N40" s="8"/>
      <c r="O40" s="8"/>
      <c r="P40" s="8"/>
      <c r="Q40" s="8"/>
      <c r="R40" s="8"/>
      <c r="S40" s="205"/>
      <c r="T40" s="9"/>
      <c r="U40" s="8"/>
      <c r="V40" s="9"/>
      <c r="W40" s="7"/>
      <c r="X40" s="8"/>
      <c r="Y40" s="8"/>
      <c r="Z40" s="8"/>
      <c r="AA40" s="8"/>
      <c r="AB40" s="8"/>
      <c r="AC40" s="205"/>
      <c r="AD40" s="9"/>
      <c r="AE40" s="7"/>
      <c r="AF40" s="8"/>
      <c r="AG40" s="8"/>
      <c r="AH40" s="8"/>
      <c r="AI40" s="8"/>
      <c r="AJ40" s="8"/>
      <c r="AK40" s="10"/>
      <c r="AL40" s="113"/>
      <c r="AM40" s="14"/>
      <c r="AN40" s="113"/>
      <c r="AO40" s="14"/>
      <c r="AP40" s="105"/>
      <c r="AQ40" s="109"/>
    </row>
    <row r="41" spans="3:43" x14ac:dyDescent="0.25">
      <c r="C41" s="7"/>
      <c r="D41" s="8"/>
      <c r="E41" s="8"/>
      <c r="F41" s="8"/>
      <c r="G41" s="9"/>
      <c r="H41" s="7"/>
      <c r="I41" s="8"/>
      <c r="J41" s="8"/>
      <c r="K41" s="9"/>
      <c r="L41" s="7"/>
      <c r="M41" s="8"/>
      <c r="N41" s="8"/>
      <c r="O41" s="8"/>
      <c r="P41" s="8"/>
      <c r="Q41" s="8"/>
      <c r="R41" s="8"/>
      <c r="S41" s="205"/>
      <c r="T41" s="9"/>
      <c r="U41" s="8"/>
      <c r="V41" s="9"/>
      <c r="W41" s="7"/>
      <c r="X41" s="8"/>
      <c r="Y41" s="8"/>
      <c r="Z41" s="8"/>
      <c r="AA41" s="8"/>
      <c r="AB41" s="8"/>
      <c r="AC41" s="205"/>
      <c r="AD41" s="9"/>
      <c r="AE41" s="7"/>
      <c r="AF41" s="8"/>
      <c r="AG41" s="8"/>
      <c r="AH41" s="8"/>
      <c r="AI41" s="8"/>
      <c r="AJ41" s="8"/>
      <c r="AK41" s="10"/>
      <c r="AL41" s="113"/>
      <c r="AM41" s="14"/>
      <c r="AN41" s="113"/>
      <c r="AO41" s="14"/>
      <c r="AP41" s="105"/>
      <c r="AQ41" s="109"/>
    </row>
    <row r="42" spans="3:43" x14ac:dyDescent="0.25">
      <c r="C42" s="7"/>
      <c r="D42" s="8"/>
      <c r="E42" s="8"/>
      <c r="F42" s="8"/>
      <c r="G42" s="9"/>
      <c r="H42" s="7"/>
      <c r="I42" s="8"/>
      <c r="J42" s="8"/>
      <c r="K42" s="9"/>
      <c r="L42" s="7"/>
      <c r="M42" s="8"/>
      <c r="N42" s="8"/>
      <c r="O42" s="8"/>
      <c r="P42" s="8"/>
      <c r="Q42" s="8"/>
      <c r="R42" s="8"/>
      <c r="S42" s="205"/>
      <c r="T42" s="9"/>
      <c r="U42" s="8"/>
      <c r="V42" s="9"/>
      <c r="W42" s="7"/>
      <c r="X42" s="8"/>
      <c r="Y42" s="8"/>
      <c r="Z42" s="8"/>
      <c r="AA42" s="8"/>
      <c r="AB42" s="8"/>
      <c r="AC42" s="205"/>
      <c r="AD42" s="9"/>
      <c r="AE42" s="7"/>
      <c r="AF42" s="8"/>
      <c r="AG42" s="8"/>
      <c r="AH42" s="8"/>
      <c r="AI42" s="8"/>
      <c r="AJ42" s="8"/>
      <c r="AK42" s="10"/>
      <c r="AL42" s="113"/>
      <c r="AM42" s="14"/>
      <c r="AN42" s="113"/>
      <c r="AO42" s="14"/>
      <c r="AP42" s="105"/>
      <c r="AQ42" s="109"/>
    </row>
    <row r="43" spans="3:43" x14ac:dyDescent="0.25">
      <c r="C43" s="7"/>
      <c r="D43" s="8"/>
      <c r="E43" s="8"/>
      <c r="F43" s="8"/>
      <c r="G43" s="9"/>
      <c r="H43" s="7"/>
      <c r="I43" s="8"/>
      <c r="J43" s="8"/>
      <c r="K43" s="9"/>
      <c r="L43" s="7"/>
      <c r="M43" s="8"/>
      <c r="N43" s="8"/>
      <c r="O43" s="8"/>
      <c r="P43" s="8"/>
      <c r="Q43" s="8"/>
      <c r="R43" s="8"/>
      <c r="S43" s="205"/>
      <c r="T43" s="9"/>
      <c r="U43" s="8"/>
      <c r="V43" s="9"/>
      <c r="W43" s="7"/>
      <c r="X43" s="8"/>
      <c r="Y43" s="8"/>
      <c r="Z43" s="8"/>
      <c r="AA43" s="8"/>
      <c r="AB43" s="8"/>
      <c r="AC43" s="205"/>
      <c r="AD43" s="9"/>
      <c r="AE43" s="7"/>
      <c r="AF43" s="8"/>
      <c r="AG43" s="8"/>
      <c r="AH43" s="8"/>
      <c r="AI43" s="8"/>
      <c r="AJ43" s="8"/>
      <c r="AK43" s="10"/>
      <c r="AL43" s="113"/>
      <c r="AM43" s="14"/>
      <c r="AN43" s="113"/>
      <c r="AO43" s="14"/>
      <c r="AP43" s="105"/>
      <c r="AQ43" s="109"/>
    </row>
    <row r="44" spans="3:43" x14ac:dyDescent="0.25">
      <c r="C44" s="7"/>
      <c r="D44" s="8"/>
      <c r="E44" s="8"/>
      <c r="F44" s="8"/>
      <c r="G44" s="9"/>
      <c r="H44" s="7"/>
      <c r="I44" s="8"/>
      <c r="J44" s="8"/>
      <c r="K44" s="9"/>
      <c r="L44" s="7"/>
      <c r="M44" s="8"/>
      <c r="N44" s="8"/>
      <c r="O44" s="8"/>
      <c r="P44" s="8"/>
      <c r="Q44" s="8"/>
      <c r="R44" s="8"/>
      <c r="S44" s="205"/>
      <c r="T44" s="9"/>
      <c r="U44" s="8"/>
      <c r="V44" s="9"/>
      <c r="W44" s="7"/>
      <c r="X44" s="8"/>
      <c r="Y44" s="8"/>
      <c r="Z44" s="8"/>
      <c r="AA44" s="8"/>
      <c r="AB44" s="8"/>
      <c r="AC44" s="205"/>
      <c r="AD44" s="9"/>
      <c r="AE44" s="7"/>
      <c r="AF44" s="8"/>
      <c r="AG44" s="8"/>
      <c r="AH44" s="8"/>
      <c r="AI44" s="8"/>
      <c r="AJ44" s="8"/>
      <c r="AK44" s="10"/>
      <c r="AL44" s="113"/>
      <c r="AM44" s="14"/>
      <c r="AN44" s="113"/>
      <c r="AO44" s="14"/>
      <c r="AP44" s="105"/>
      <c r="AQ44" s="109"/>
    </row>
    <row r="45" spans="3:43" x14ac:dyDescent="0.25">
      <c r="C45" s="7"/>
      <c r="D45" s="8"/>
      <c r="E45" s="8"/>
      <c r="F45" s="8"/>
      <c r="G45" s="9"/>
      <c r="H45" s="7"/>
      <c r="I45" s="8"/>
      <c r="J45" s="8"/>
      <c r="K45" s="9"/>
      <c r="L45" s="7"/>
      <c r="M45" s="8"/>
      <c r="N45" s="8"/>
      <c r="O45" s="8"/>
      <c r="P45" s="8"/>
      <c r="Q45" s="8"/>
      <c r="R45" s="8"/>
      <c r="S45" s="205"/>
      <c r="T45" s="9"/>
      <c r="U45" s="8"/>
      <c r="V45" s="9"/>
      <c r="W45" s="7"/>
      <c r="X45" s="8"/>
      <c r="Y45" s="8"/>
      <c r="Z45" s="8"/>
      <c r="AA45" s="8"/>
      <c r="AB45" s="8"/>
      <c r="AC45" s="205"/>
      <c r="AD45" s="9"/>
      <c r="AE45" s="7"/>
      <c r="AF45" s="8"/>
      <c r="AG45" s="8"/>
      <c r="AH45" s="8"/>
      <c r="AI45" s="8"/>
      <c r="AJ45" s="8"/>
      <c r="AK45" s="10"/>
      <c r="AL45" s="113"/>
      <c r="AM45" s="14"/>
      <c r="AN45" s="113"/>
      <c r="AO45" s="14"/>
      <c r="AP45" s="105"/>
      <c r="AQ45" s="109"/>
    </row>
    <row r="46" spans="3:43" x14ac:dyDescent="0.25">
      <c r="C46" s="7"/>
      <c r="D46" s="8"/>
      <c r="E46" s="8"/>
      <c r="F46" s="8"/>
      <c r="G46" s="9"/>
      <c r="H46" s="7"/>
      <c r="I46" s="8"/>
      <c r="J46" s="8"/>
      <c r="K46" s="9"/>
      <c r="L46" s="7"/>
      <c r="M46" s="8"/>
      <c r="N46" s="8"/>
      <c r="O46" s="8"/>
      <c r="P46" s="8"/>
      <c r="Q46" s="8"/>
      <c r="R46" s="8"/>
      <c r="S46" s="205"/>
      <c r="T46" s="9"/>
      <c r="U46" s="8"/>
      <c r="V46" s="9"/>
      <c r="W46" s="7"/>
      <c r="X46" s="8"/>
      <c r="Y46" s="8"/>
      <c r="Z46" s="8"/>
      <c r="AA46" s="8"/>
      <c r="AB46" s="8"/>
      <c r="AC46" s="205"/>
      <c r="AD46" s="9"/>
      <c r="AE46" s="7"/>
      <c r="AF46" s="8"/>
      <c r="AG46" s="8"/>
      <c r="AH46" s="8"/>
      <c r="AI46" s="8"/>
      <c r="AJ46" s="8"/>
      <c r="AK46" s="10"/>
      <c r="AL46" s="113"/>
      <c r="AM46" s="14"/>
      <c r="AN46" s="113"/>
      <c r="AO46" s="14"/>
      <c r="AP46" s="105"/>
      <c r="AQ46" s="109"/>
    </row>
    <row r="47" spans="3:43" x14ac:dyDescent="0.25">
      <c r="C47" s="7"/>
      <c r="D47" s="8"/>
      <c r="E47" s="8"/>
      <c r="F47" s="8"/>
      <c r="G47" s="9"/>
      <c r="H47" s="7"/>
      <c r="I47" s="8"/>
      <c r="J47" s="8"/>
      <c r="K47" s="9"/>
      <c r="L47" s="7"/>
      <c r="M47" s="8"/>
      <c r="N47" s="8"/>
      <c r="O47" s="8"/>
      <c r="P47" s="8"/>
      <c r="Q47" s="8"/>
      <c r="R47" s="8"/>
      <c r="S47" s="205"/>
      <c r="T47" s="9"/>
      <c r="U47" s="8"/>
      <c r="V47" s="9"/>
      <c r="W47" s="7"/>
      <c r="X47" s="8"/>
      <c r="Y47" s="8"/>
      <c r="Z47" s="8"/>
      <c r="AA47" s="8"/>
      <c r="AB47" s="8"/>
      <c r="AC47" s="205"/>
      <c r="AD47" s="9"/>
      <c r="AE47" s="7"/>
      <c r="AF47" s="8"/>
      <c r="AG47" s="8"/>
      <c r="AH47" s="8"/>
      <c r="AI47" s="8"/>
      <c r="AJ47" s="8"/>
      <c r="AK47" s="10"/>
      <c r="AL47" s="113"/>
      <c r="AM47" s="14"/>
      <c r="AN47" s="113"/>
      <c r="AO47" s="14"/>
      <c r="AP47" s="105"/>
      <c r="AQ47" s="109"/>
    </row>
    <row r="48" spans="3:43" x14ac:dyDescent="0.25">
      <c r="C48" s="7"/>
      <c r="D48" s="8"/>
      <c r="E48" s="8"/>
      <c r="F48" s="8"/>
      <c r="G48" s="9"/>
      <c r="H48" s="7"/>
      <c r="I48" s="8"/>
      <c r="J48" s="8"/>
      <c r="K48" s="9"/>
      <c r="L48" s="7"/>
      <c r="M48" s="8"/>
      <c r="N48" s="8"/>
      <c r="O48" s="8"/>
      <c r="P48" s="8"/>
      <c r="Q48" s="8"/>
      <c r="R48" s="8"/>
      <c r="S48" s="205"/>
      <c r="T48" s="9"/>
      <c r="U48" s="8"/>
      <c r="V48" s="9"/>
      <c r="W48" s="7"/>
      <c r="X48" s="8"/>
      <c r="Y48" s="8"/>
      <c r="Z48" s="8"/>
      <c r="AA48" s="8"/>
      <c r="AB48" s="8"/>
      <c r="AC48" s="205"/>
      <c r="AD48" s="9"/>
      <c r="AE48" s="7"/>
      <c r="AF48" s="8"/>
      <c r="AG48" s="8"/>
      <c r="AH48" s="8"/>
      <c r="AI48" s="8"/>
      <c r="AJ48" s="8"/>
      <c r="AK48" s="10"/>
      <c r="AL48" s="113"/>
      <c r="AM48" s="14"/>
      <c r="AN48" s="113"/>
      <c r="AO48" s="14"/>
      <c r="AP48" s="105"/>
      <c r="AQ48" s="109"/>
    </row>
    <row r="49" spans="3:43" x14ac:dyDescent="0.25">
      <c r="C49" s="7"/>
      <c r="D49" s="8"/>
      <c r="E49" s="8"/>
      <c r="F49" s="8"/>
      <c r="G49" s="8"/>
      <c r="H49" s="8"/>
      <c r="I49" s="8"/>
      <c r="J49" s="8"/>
      <c r="K49" s="9"/>
      <c r="L49" s="7"/>
      <c r="M49" s="8"/>
      <c r="N49" s="8"/>
      <c r="O49" s="8"/>
      <c r="P49" s="8"/>
      <c r="Q49" s="8"/>
      <c r="R49" s="8"/>
      <c r="S49" s="205"/>
      <c r="T49" s="9"/>
      <c r="U49" s="8"/>
      <c r="V49" s="9"/>
      <c r="W49" s="7"/>
      <c r="X49" s="8"/>
      <c r="Y49" s="8"/>
      <c r="Z49" s="8"/>
      <c r="AA49" s="8"/>
      <c r="AB49" s="8"/>
      <c r="AC49" s="205"/>
      <c r="AD49" s="9"/>
      <c r="AE49" s="7"/>
      <c r="AF49" s="8"/>
      <c r="AG49" s="8"/>
      <c r="AH49" s="8"/>
      <c r="AI49" s="8"/>
      <c r="AJ49" s="8"/>
      <c r="AK49" s="10"/>
      <c r="AL49" s="113"/>
      <c r="AM49" s="14"/>
      <c r="AN49" s="113"/>
      <c r="AO49" s="14"/>
      <c r="AP49" s="105"/>
      <c r="AQ49" s="109"/>
    </row>
    <row r="50" spans="3:43" x14ac:dyDescent="0.25">
      <c r="C50" s="7"/>
      <c r="D50" s="8"/>
      <c r="E50" s="8"/>
      <c r="F50" s="8"/>
      <c r="G50" s="8"/>
      <c r="H50" s="8"/>
      <c r="I50" s="8"/>
      <c r="J50" s="8"/>
      <c r="K50" s="9"/>
      <c r="L50" s="7"/>
      <c r="M50" s="8"/>
      <c r="N50" s="8"/>
      <c r="O50" s="8"/>
      <c r="P50" s="8"/>
      <c r="Q50" s="8"/>
      <c r="R50" s="8"/>
      <c r="S50" s="205"/>
      <c r="T50" s="9"/>
      <c r="U50" s="8"/>
      <c r="V50" s="9"/>
      <c r="W50" s="7"/>
      <c r="X50" s="8"/>
      <c r="Y50" s="8"/>
      <c r="Z50" s="8"/>
      <c r="AA50" s="8"/>
      <c r="AB50" s="8"/>
      <c r="AC50" s="205"/>
      <c r="AD50" s="9"/>
      <c r="AE50" s="7"/>
      <c r="AF50" s="8"/>
      <c r="AG50" s="8"/>
      <c r="AH50" s="8"/>
      <c r="AI50" s="8"/>
      <c r="AJ50" s="8"/>
      <c r="AK50" s="10"/>
      <c r="AL50" s="113"/>
      <c r="AM50" s="14"/>
      <c r="AN50" s="113"/>
      <c r="AO50" s="14"/>
      <c r="AP50" s="105"/>
      <c r="AQ50" s="109"/>
    </row>
    <row r="51" spans="3:43" x14ac:dyDescent="0.25">
      <c r="C51" s="7"/>
      <c r="D51" s="8"/>
      <c r="E51" s="8"/>
      <c r="F51" s="8"/>
      <c r="G51" s="8"/>
      <c r="H51" s="8"/>
      <c r="I51" s="8"/>
      <c r="J51" s="8"/>
      <c r="K51" s="9"/>
      <c r="L51" s="7"/>
      <c r="M51" s="8"/>
      <c r="N51" s="8"/>
      <c r="O51" s="8"/>
      <c r="P51" s="8"/>
      <c r="Q51" s="8"/>
      <c r="R51" s="8"/>
      <c r="S51" s="205"/>
      <c r="T51" s="9"/>
      <c r="U51" s="8"/>
      <c r="V51" s="9"/>
      <c r="W51" s="7"/>
      <c r="X51" s="8"/>
      <c r="Y51" s="8"/>
      <c r="Z51" s="8"/>
      <c r="AA51" s="8"/>
      <c r="AB51" s="8"/>
      <c r="AC51" s="205"/>
      <c r="AD51" s="9"/>
      <c r="AE51" s="7"/>
      <c r="AF51" s="8"/>
      <c r="AG51" s="8"/>
      <c r="AH51" s="8"/>
      <c r="AI51" s="8"/>
      <c r="AJ51" s="8"/>
      <c r="AK51" s="10"/>
      <c r="AL51" s="113"/>
      <c r="AM51" s="14"/>
      <c r="AN51" s="113"/>
      <c r="AO51" s="14"/>
      <c r="AP51" s="105"/>
      <c r="AQ51" s="109"/>
    </row>
    <row r="52" spans="3:43" x14ac:dyDescent="0.25">
      <c r="C52" s="7"/>
      <c r="D52" s="8"/>
      <c r="E52" s="8"/>
      <c r="F52" s="8"/>
      <c r="G52" s="8"/>
      <c r="H52" s="8"/>
      <c r="I52" s="8"/>
      <c r="J52" s="8"/>
      <c r="K52" s="9"/>
      <c r="L52" s="7"/>
      <c r="M52" s="8"/>
      <c r="N52" s="8"/>
      <c r="O52" s="8"/>
      <c r="P52" s="8"/>
      <c r="Q52" s="8"/>
      <c r="R52" s="8"/>
      <c r="S52" s="205"/>
      <c r="T52" s="9"/>
      <c r="U52" s="8"/>
      <c r="V52" s="9"/>
      <c r="W52" s="7"/>
      <c r="X52" s="8"/>
      <c r="Y52" s="8"/>
      <c r="Z52" s="8"/>
      <c r="AA52" s="8"/>
      <c r="AB52" s="8"/>
      <c r="AC52" s="205"/>
      <c r="AD52" s="9"/>
      <c r="AE52" s="7"/>
      <c r="AF52" s="8"/>
      <c r="AG52" s="8"/>
      <c r="AH52" s="8"/>
      <c r="AI52" s="8"/>
      <c r="AJ52" s="8"/>
      <c r="AK52" s="10"/>
      <c r="AL52" s="113"/>
      <c r="AM52" s="14"/>
      <c r="AN52" s="113"/>
      <c r="AO52" s="14"/>
      <c r="AP52" s="105"/>
      <c r="AQ52" s="109"/>
    </row>
    <row r="53" spans="3:43" x14ac:dyDescent="0.25">
      <c r="C53" s="7"/>
      <c r="D53" s="8"/>
      <c r="E53" s="8"/>
      <c r="F53" s="8"/>
      <c r="G53" s="8"/>
      <c r="H53" s="8"/>
      <c r="I53" s="8"/>
      <c r="J53" s="8"/>
      <c r="K53" s="9"/>
      <c r="L53" s="7"/>
      <c r="M53" s="8"/>
      <c r="N53" s="8"/>
      <c r="O53" s="8"/>
      <c r="P53" s="8"/>
      <c r="Q53" s="8"/>
      <c r="R53" s="8"/>
      <c r="S53" s="205"/>
      <c r="T53" s="9"/>
      <c r="U53" s="8"/>
      <c r="V53" s="9"/>
      <c r="W53" s="7"/>
      <c r="X53" s="8"/>
      <c r="Y53" s="8"/>
      <c r="Z53" s="8"/>
      <c r="AA53" s="8"/>
      <c r="AB53" s="8"/>
      <c r="AC53" s="205"/>
      <c r="AD53" s="9"/>
      <c r="AE53" s="7"/>
      <c r="AF53" s="8"/>
      <c r="AG53" s="8"/>
      <c r="AH53" s="8"/>
      <c r="AI53" s="8"/>
      <c r="AJ53" s="8"/>
      <c r="AK53" s="10"/>
      <c r="AL53" s="113"/>
      <c r="AM53" s="14"/>
      <c r="AN53" s="113"/>
      <c r="AO53" s="14"/>
      <c r="AP53" s="105"/>
      <c r="AQ53" s="109"/>
    </row>
    <row r="54" spans="3:43" x14ac:dyDescent="0.25">
      <c r="C54" s="7"/>
      <c r="D54" s="8"/>
      <c r="E54" s="8"/>
      <c r="F54" s="8"/>
      <c r="G54" s="8"/>
      <c r="H54" s="8"/>
      <c r="I54" s="8"/>
      <c r="J54" s="8"/>
      <c r="K54" s="9"/>
      <c r="L54" s="7"/>
      <c r="M54" s="8"/>
      <c r="N54" s="8"/>
      <c r="O54" s="8"/>
      <c r="P54" s="8"/>
      <c r="Q54" s="8"/>
      <c r="R54" s="8"/>
      <c r="S54" s="205"/>
      <c r="T54" s="9"/>
      <c r="U54" s="8"/>
      <c r="V54" s="9"/>
      <c r="W54" s="7"/>
      <c r="X54" s="8"/>
      <c r="Y54" s="8"/>
      <c r="Z54" s="8"/>
      <c r="AA54" s="8"/>
      <c r="AB54" s="8"/>
      <c r="AC54" s="205"/>
      <c r="AD54" s="9"/>
      <c r="AE54" s="7"/>
      <c r="AF54" s="8"/>
      <c r="AG54" s="8"/>
      <c r="AH54" s="8"/>
      <c r="AI54" s="8"/>
      <c r="AJ54" s="8"/>
      <c r="AK54" s="10"/>
      <c r="AL54" s="113"/>
      <c r="AM54" s="14"/>
      <c r="AN54" s="113"/>
      <c r="AO54" s="14"/>
      <c r="AP54" s="105"/>
      <c r="AQ54" s="109"/>
    </row>
    <row r="55" spans="3:43" x14ac:dyDescent="0.25">
      <c r="C55" s="7"/>
      <c r="D55" s="8"/>
      <c r="E55" s="8"/>
      <c r="F55" s="8"/>
      <c r="G55" s="8"/>
      <c r="H55" s="8"/>
      <c r="I55" s="8"/>
      <c r="J55" s="8"/>
      <c r="K55" s="8"/>
      <c r="L55" s="8"/>
      <c r="M55" s="8"/>
      <c r="N55" s="8"/>
      <c r="O55" s="8"/>
      <c r="P55" s="8"/>
      <c r="Q55" s="8"/>
      <c r="R55" s="8"/>
      <c r="S55" s="205"/>
      <c r="T55" s="9"/>
      <c r="U55" s="8"/>
      <c r="V55" s="8"/>
      <c r="W55" s="8"/>
      <c r="X55" s="8"/>
      <c r="Y55" s="8"/>
      <c r="Z55" s="8"/>
      <c r="AA55" s="8"/>
      <c r="AB55" s="8"/>
      <c r="AC55" s="205"/>
      <c r="AD55" s="9"/>
      <c r="AE55" s="7"/>
      <c r="AF55" s="8"/>
      <c r="AG55" s="8"/>
      <c r="AH55" s="8"/>
      <c r="AI55" s="8"/>
      <c r="AJ55" s="8"/>
      <c r="AK55" s="10"/>
      <c r="AL55" s="113"/>
      <c r="AM55" s="14"/>
      <c r="AN55" s="113"/>
      <c r="AO55" s="14"/>
      <c r="AP55" s="105"/>
      <c r="AQ55" s="109"/>
    </row>
    <row r="56" spans="3:43" x14ac:dyDescent="0.25">
      <c r="C56" s="7"/>
      <c r="D56" s="8"/>
      <c r="E56" s="8"/>
      <c r="F56" s="8"/>
      <c r="G56" s="8"/>
      <c r="H56" s="8"/>
      <c r="I56" s="8"/>
      <c r="J56" s="8"/>
      <c r="K56" s="8"/>
      <c r="L56" s="8"/>
      <c r="M56" s="8"/>
      <c r="N56" s="8"/>
      <c r="O56" s="8"/>
      <c r="P56" s="8"/>
      <c r="Q56" s="8"/>
      <c r="R56" s="8"/>
      <c r="S56" s="205"/>
      <c r="T56" s="9"/>
      <c r="U56" s="8"/>
      <c r="V56" s="8"/>
      <c r="W56" s="8"/>
      <c r="X56" s="8"/>
      <c r="Y56" s="8"/>
      <c r="Z56" s="8"/>
      <c r="AA56" s="8"/>
      <c r="AB56" s="8"/>
      <c r="AC56" s="205"/>
      <c r="AD56" s="9"/>
      <c r="AE56" s="7"/>
      <c r="AF56" s="8"/>
      <c r="AG56" s="8"/>
      <c r="AH56" s="8"/>
      <c r="AI56" s="8"/>
      <c r="AJ56" s="8"/>
      <c r="AK56" s="10"/>
      <c r="AL56" s="113"/>
      <c r="AM56" s="14"/>
      <c r="AN56" s="113"/>
      <c r="AO56" s="14"/>
      <c r="AP56" s="105"/>
      <c r="AQ56" s="109"/>
    </row>
    <row r="57" spans="3:43" x14ac:dyDescent="0.25">
      <c r="C57" s="7"/>
      <c r="D57" s="8"/>
      <c r="E57" s="8"/>
      <c r="F57" s="8"/>
      <c r="G57" s="8"/>
      <c r="H57" s="8"/>
      <c r="I57" s="8"/>
      <c r="J57" s="8"/>
      <c r="K57" s="8"/>
      <c r="L57" s="8"/>
      <c r="M57" s="8"/>
      <c r="N57" s="8"/>
      <c r="O57" s="8"/>
      <c r="P57" s="8"/>
      <c r="Q57" s="8"/>
      <c r="R57" s="8"/>
      <c r="S57" s="205"/>
      <c r="T57" s="9"/>
      <c r="U57" s="8"/>
      <c r="V57" s="8"/>
      <c r="W57" s="8"/>
      <c r="X57" s="8"/>
      <c r="Y57" s="8"/>
      <c r="Z57" s="8"/>
      <c r="AA57" s="8"/>
      <c r="AB57" s="8"/>
      <c r="AC57" s="205"/>
      <c r="AD57" s="9"/>
      <c r="AE57" s="7"/>
      <c r="AF57" s="8"/>
      <c r="AG57" s="8"/>
      <c r="AH57" s="8"/>
      <c r="AI57" s="8"/>
      <c r="AJ57" s="8"/>
      <c r="AK57" s="10"/>
      <c r="AL57" s="113"/>
      <c r="AM57" s="14"/>
      <c r="AN57" s="113"/>
      <c r="AO57" s="14"/>
      <c r="AP57" s="105"/>
      <c r="AQ57" s="109"/>
    </row>
    <row r="58" spans="3:43" x14ac:dyDescent="0.25">
      <c r="C58" s="7"/>
      <c r="D58" s="8"/>
      <c r="E58" s="8"/>
      <c r="F58" s="8"/>
      <c r="G58" s="8"/>
      <c r="H58" s="8"/>
      <c r="I58" s="8"/>
      <c r="J58" s="8"/>
      <c r="K58" s="8"/>
      <c r="L58" s="8"/>
      <c r="M58" s="8"/>
      <c r="N58" s="8"/>
      <c r="O58" s="8"/>
      <c r="P58" s="8"/>
      <c r="Q58" s="8"/>
      <c r="R58" s="8"/>
      <c r="S58" s="205"/>
      <c r="T58" s="9"/>
      <c r="U58" s="8"/>
      <c r="V58" s="8"/>
      <c r="W58" s="8"/>
      <c r="X58" s="8"/>
      <c r="Y58" s="8"/>
      <c r="Z58" s="8"/>
      <c r="AA58" s="8"/>
      <c r="AB58" s="8"/>
      <c r="AC58" s="205"/>
      <c r="AD58" s="9"/>
      <c r="AE58" s="7"/>
      <c r="AF58" s="8"/>
      <c r="AG58" s="8"/>
      <c r="AH58" s="8"/>
      <c r="AI58" s="8"/>
      <c r="AJ58" s="8"/>
      <c r="AK58" s="10"/>
      <c r="AL58" s="113"/>
      <c r="AM58" s="14"/>
      <c r="AN58" s="113"/>
      <c r="AO58" s="14"/>
      <c r="AP58" s="105"/>
      <c r="AQ58" s="109"/>
    </row>
    <row r="59" spans="3:43" x14ac:dyDescent="0.25">
      <c r="C59" s="7"/>
      <c r="D59" s="8"/>
      <c r="E59" s="8"/>
      <c r="F59" s="8"/>
      <c r="G59" s="8"/>
      <c r="H59" s="8"/>
      <c r="I59" s="8"/>
      <c r="J59" s="8"/>
      <c r="K59" s="8"/>
      <c r="L59" s="8"/>
      <c r="M59" s="8"/>
      <c r="N59" s="8"/>
      <c r="O59" s="8"/>
      <c r="P59" s="8"/>
      <c r="Q59" s="8"/>
      <c r="R59" s="8"/>
      <c r="S59" s="205"/>
      <c r="T59" s="9"/>
      <c r="U59" s="8"/>
      <c r="V59" s="8"/>
      <c r="W59" s="8"/>
      <c r="X59" s="8"/>
      <c r="Y59" s="8"/>
      <c r="Z59" s="8"/>
      <c r="AA59" s="8"/>
      <c r="AB59" s="8"/>
      <c r="AC59" s="205"/>
      <c r="AD59" s="9"/>
      <c r="AE59" s="7"/>
      <c r="AF59" s="8"/>
      <c r="AG59" s="8"/>
      <c r="AH59" s="8"/>
      <c r="AI59" s="8"/>
      <c r="AJ59" s="8"/>
      <c r="AK59" s="10"/>
      <c r="AL59" s="113"/>
      <c r="AM59" s="14"/>
      <c r="AN59" s="113"/>
      <c r="AO59" s="14"/>
      <c r="AP59" s="105"/>
      <c r="AQ59" s="109"/>
    </row>
    <row r="60" spans="3:43" x14ac:dyDescent="0.25">
      <c r="C60" s="7"/>
      <c r="D60" s="8"/>
      <c r="E60" s="8"/>
      <c r="F60" s="8"/>
      <c r="G60" s="8"/>
      <c r="H60" s="8"/>
      <c r="I60" s="8"/>
      <c r="J60" s="8"/>
      <c r="K60" s="8"/>
      <c r="L60" s="8"/>
      <c r="M60" s="8"/>
      <c r="N60" s="8"/>
      <c r="O60" s="8"/>
      <c r="P60" s="8"/>
      <c r="Q60" s="8"/>
      <c r="R60" s="8"/>
      <c r="S60" s="205"/>
      <c r="T60" s="9"/>
      <c r="U60" s="8"/>
      <c r="V60" s="8"/>
      <c r="W60" s="8"/>
      <c r="X60" s="8"/>
      <c r="Y60" s="8"/>
      <c r="Z60" s="8"/>
      <c r="AA60" s="8"/>
      <c r="AB60" s="8"/>
      <c r="AC60" s="205"/>
      <c r="AD60" s="9"/>
      <c r="AE60" s="7"/>
      <c r="AF60" s="8"/>
      <c r="AG60" s="8"/>
      <c r="AH60" s="8"/>
      <c r="AI60" s="8"/>
      <c r="AJ60" s="8"/>
      <c r="AK60" s="10"/>
      <c r="AL60" s="113"/>
      <c r="AM60" s="14"/>
      <c r="AN60" s="113"/>
      <c r="AO60" s="14"/>
      <c r="AP60" s="105"/>
      <c r="AQ60" s="109"/>
    </row>
    <row r="61" spans="3:43" x14ac:dyDescent="0.25">
      <c r="C61" s="7"/>
      <c r="D61" s="8"/>
      <c r="E61" s="8"/>
      <c r="F61" s="8"/>
      <c r="G61" s="8"/>
      <c r="H61" s="8"/>
      <c r="I61" s="8"/>
      <c r="J61" s="8"/>
      <c r="K61" s="8"/>
      <c r="L61" s="8"/>
      <c r="M61" s="8"/>
      <c r="N61" s="8"/>
      <c r="O61" s="8"/>
      <c r="P61" s="8"/>
      <c r="Q61" s="8"/>
      <c r="R61" s="8"/>
      <c r="S61" s="205"/>
      <c r="T61" s="9"/>
      <c r="U61" s="8"/>
      <c r="V61" s="8"/>
      <c r="W61" s="8"/>
      <c r="X61" s="8"/>
      <c r="Y61" s="8"/>
      <c r="Z61" s="8"/>
      <c r="AA61" s="8"/>
      <c r="AB61" s="8"/>
      <c r="AC61" s="205"/>
      <c r="AD61" s="9"/>
      <c r="AE61" s="7"/>
      <c r="AF61" s="8"/>
      <c r="AG61" s="8"/>
      <c r="AH61" s="8"/>
      <c r="AI61" s="8"/>
      <c r="AJ61" s="8"/>
      <c r="AK61" s="10"/>
      <c r="AL61" s="113"/>
      <c r="AM61" s="14"/>
      <c r="AN61" s="113"/>
      <c r="AO61" s="14"/>
      <c r="AP61" s="105"/>
      <c r="AQ61" s="109"/>
    </row>
    <row r="62" spans="3:43" x14ac:dyDescent="0.25">
      <c r="C62" s="7"/>
      <c r="D62" s="8"/>
      <c r="E62" s="8"/>
      <c r="F62" s="8"/>
      <c r="G62" s="8"/>
      <c r="H62" s="8"/>
      <c r="I62" s="8"/>
      <c r="J62" s="8"/>
      <c r="K62" s="8"/>
      <c r="L62" s="8"/>
      <c r="M62" s="8"/>
      <c r="N62" s="8"/>
      <c r="O62" s="8"/>
      <c r="P62" s="8"/>
      <c r="Q62" s="8"/>
      <c r="R62" s="8"/>
      <c r="S62" s="205"/>
      <c r="T62" s="9"/>
      <c r="U62" s="8"/>
      <c r="V62" s="8"/>
      <c r="W62" s="8"/>
      <c r="X62" s="8"/>
      <c r="Y62" s="8"/>
      <c r="Z62" s="8"/>
      <c r="AA62" s="8"/>
      <c r="AB62" s="8"/>
      <c r="AC62" s="205"/>
      <c r="AD62" s="9"/>
      <c r="AE62" s="7"/>
      <c r="AF62" s="8"/>
      <c r="AG62" s="8"/>
      <c r="AH62" s="8"/>
      <c r="AI62" s="8"/>
      <c r="AJ62" s="8"/>
      <c r="AK62" s="10"/>
      <c r="AL62" s="113"/>
      <c r="AM62" s="14"/>
      <c r="AN62" s="113"/>
      <c r="AO62" s="14"/>
      <c r="AP62" s="105"/>
      <c r="AQ62" s="109"/>
    </row>
    <row r="63" spans="3:43" x14ac:dyDescent="0.25">
      <c r="C63" s="7"/>
      <c r="D63" s="8"/>
      <c r="E63" s="8"/>
      <c r="F63" s="8"/>
      <c r="G63" s="8"/>
      <c r="H63" s="8"/>
      <c r="I63" s="8"/>
      <c r="J63" s="8"/>
      <c r="K63" s="8"/>
      <c r="L63" s="8"/>
      <c r="M63" s="8"/>
      <c r="N63" s="8"/>
      <c r="O63" s="8"/>
      <c r="P63" s="8"/>
      <c r="Q63" s="8"/>
      <c r="R63" s="8"/>
      <c r="S63" s="205"/>
      <c r="T63" s="9"/>
      <c r="U63" s="8"/>
      <c r="V63" s="8"/>
      <c r="W63" s="8"/>
      <c r="X63" s="8"/>
      <c r="Y63" s="8"/>
      <c r="Z63" s="8"/>
      <c r="AA63" s="8"/>
      <c r="AB63" s="8"/>
      <c r="AC63" s="205"/>
      <c r="AD63" s="9"/>
      <c r="AE63" s="7"/>
      <c r="AF63" s="8"/>
      <c r="AG63" s="8"/>
      <c r="AH63" s="8"/>
      <c r="AI63" s="8"/>
      <c r="AJ63" s="8"/>
      <c r="AK63" s="10"/>
      <c r="AL63" s="113"/>
      <c r="AM63" s="14"/>
      <c r="AN63" s="113"/>
      <c r="AO63" s="14"/>
      <c r="AP63" s="105"/>
      <c r="AQ63" s="109"/>
    </row>
    <row r="64" spans="3:43" x14ac:dyDescent="0.25">
      <c r="C64" s="7"/>
      <c r="D64" s="8"/>
      <c r="E64" s="8"/>
      <c r="F64" s="8"/>
      <c r="G64" s="8"/>
      <c r="H64" s="8"/>
      <c r="I64" s="8"/>
      <c r="J64" s="8"/>
      <c r="K64" s="8"/>
      <c r="L64" s="8"/>
      <c r="M64" s="8"/>
      <c r="N64" s="8"/>
      <c r="O64" s="8"/>
      <c r="P64" s="8"/>
      <c r="Q64" s="8"/>
      <c r="R64" s="8"/>
      <c r="S64" s="205"/>
      <c r="T64" s="9"/>
      <c r="U64" s="8"/>
      <c r="V64" s="8"/>
      <c r="W64" s="8"/>
      <c r="X64" s="8"/>
      <c r="Y64" s="8"/>
      <c r="Z64" s="8"/>
      <c r="AA64" s="8"/>
      <c r="AB64" s="8"/>
      <c r="AC64" s="205"/>
      <c r="AD64" s="9"/>
      <c r="AE64" s="7"/>
      <c r="AF64" s="8"/>
      <c r="AG64" s="8"/>
      <c r="AH64" s="8"/>
      <c r="AI64" s="8"/>
      <c r="AJ64" s="8"/>
      <c r="AK64" s="10"/>
      <c r="AL64" s="113"/>
      <c r="AM64" s="14"/>
      <c r="AN64" s="113"/>
      <c r="AO64" s="14"/>
      <c r="AP64" s="105"/>
      <c r="AQ64" s="109"/>
    </row>
    <row r="65" spans="3:43" x14ac:dyDescent="0.25">
      <c r="C65" s="7"/>
      <c r="D65" s="8"/>
      <c r="E65" s="8"/>
      <c r="F65" s="8"/>
      <c r="G65" s="8"/>
      <c r="H65" s="8"/>
      <c r="I65" s="8"/>
      <c r="J65" s="8"/>
      <c r="K65" s="8"/>
      <c r="L65" s="8"/>
      <c r="M65" s="8"/>
      <c r="N65" s="8"/>
      <c r="O65" s="8"/>
      <c r="P65" s="8"/>
      <c r="Q65" s="8"/>
      <c r="R65" s="8"/>
      <c r="S65" s="205"/>
      <c r="T65" s="9"/>
      <c r="U65" s="8"/>
      <c r="V65" s="8"/>
      <c r="W65" s="8"/>
      <c r="X65" s="8"/>
      <c r="Y65" s="8"/>
      <c r="Z65" s="8"/>
      <c r="AA65" s="8"/>
      <c r="AB65" s="8"/>
      <c r="AC65" s="205"/>
      <c r="AD65" s="9"/>
      <c r="AE65" s="7"/>
      <c r="AF65" s="8"/>
      <c r="AG65" s="8"/>
      <c r="AH65" s="8"/>
      <c r="AI65" s="8"/>
      <c r="AJ65" s="8"/>
      <c r="AK65" s="10"/>
      <c r="AL65" s="113"/>
      <c r="AM65" s="14"/>
      <c r="AN65" s="113"/>
      <c r="AO65" s="14"/>
      <c r="AP65" s="105"/>
      <c r="AQ65" s="109"/>
    </row>
    <row r="66" spans="3:43" x14ac:dyDescent="0.25">
      <c r="C66" s="7"/>
      <c r="D66" s="8"/>
      <c r="E66" s="8"/>
      <c r="F66" s="8"/>
      <c r="G66" s="8"/>
      <c r="H66" s="8"/>
      <c r="I66" s="8"/>
      <c r="J66" s="8"/>
      <c r="K66" s="8"/>
      <c r="L66" s="8"/>
      <c r="M66" s="8"/>
      <c r="N66" s="8"/>
      <c r="O66" s="8"/>
      <c r="P66" s="8"/>
      <c r="Q66" s="8"/>
      <c r="R66" s="8"/>
      <c r="S66" s="205"/>
      <c r="T66" s="9"/>
      <c r="U66" s="8"/>
      <c r="V66" s="8"/>
      <c r="W66" s="8"/>
      <c r="X66" s="8"/>
      <c r="Y66" s="8"/>
      <c r="Z66" s="8"/>
      <c r="AA66" s="8"/>
      <c r="AB66" s="8"/>
      <c r="AC66" s="205"/>
      <c r="AD66" s="9"/>
      <c r="AE66" s="7"/>
      <c r="AF66" s="8"/>
      <c r="AG66" s="8"/>
      <c r="AH66" s="8"/>
      <c r="AI66" s="8"/>
      <c r="AJ66" s="8"/>
      <c r="AK66" s="10"/>
      <c r="AL66" s="113"/>
      <c r="AM66" s="14"/>
      <c r="AN66" s="113"/>
      <c r="AO66" s="14"/>
      <c r="AP66" s="105"/>
      <c r="AQ66" s="109"/>
    </row>
    <row r="67" spans="3:43" x14ac:dyDescent="0.25">
      <c r="C67" s="7"/>
      <c r="D67" s="8"/>
      <c r="E67" s="8"/>
      <c r="F67" s="8"/>
      <c r="G67" s="8"/>
      <c r="H67" s="8"/>
      <c r="I67" s="8"/>
      <c r="J67" s="8"/>
      <c r="K67" s="8"/>
      <c r="L67" s="8"/>
      <c r="M67" s="8"/>
      <c r="N67" s="8"/>
      <c r="O67" s="8"/>
      <c r="P67" s="8"/>
      <c r="Q67" s="8"/>
      <c r="R67" s="8"/>
      <c r="S67" s="205"/>
      <c r="T67" s="9"/>
      <c r="U67" s="8"/>
      <c r="V67" s="8"/>
      <c r="W67" s="8"/>
      <c r="X67" s="8"/>
      <c r="Y67" s="8"/>
      <c r="Z67" s="8"/>
      <c r="AA67" s="8"/>
      <c r="AB67" s="8"/>
      <c r="AC67" s="205"/>
      <c r="AD67" s="9"/>
      <c r="AE67" s="7"/>
      <c r="AF67" s="8"/>
      <c r="AG67" s="8"/>
      <c r="AH67" s="8"/>
      <c r="AI67" s="8"/>
      <c r="AJ67" s="8"/>
      <c r="AK67" s="10"/>
      <c r="AL67" s="113"/>
      <c r="AM67" s="14"/>
      <c r="AN67" s="113"/>
      <c r="AO67" s="14"/>
      <c r="AP67" s="105"/>
      <c r="AQ67" s="109"/>
    </row>
    <row r="68" spans="3:43" x14ac:dyDescent="0.25">
      <c r="C68" s="7"/>
      <c r="D68" s="8"/>
      <c r="E68" s="8"/>
      <c r="F68" s="8"/>
      <c r="G68" s="8"/>
      <c r="H68" s="8"/>
      <c r="I68" s="8"/>
      <c r="J68" s="8"/>
      <c r="K68" s="8"/>
      <c r="L68" s="8"/>
      <c r="M68" s="8"/>
      <c r="N68" s="8"/>
      <c r="O68" s="8"/>
      <c r="P68" s="8"/>
      <c r="Q68" s="8"/>
      <c r="R68" s="8"/>
      <c r="S68" s="205"/>
      <c r="T68" s="9"/>
      <c r="U68" s="8"/>
      <c r="V68" s="8"/>
      <c r="W68" s="8"/>
      <c r="X68" s="8"/>
      <c r="Y68" s="8"/>
      <c r="Z68" s="8"/>
      <c r="AA68" s="8"/>
      <c r="AB68" s="8"/>
      <c r="AC68" s="205"/>
      <c r="AD68" s="9"/>
      <c r="AE68" s="7"/>
      <c r="AF68" s="8"/>
      <c r="AG68" s="8"/>
      <c r="AH68" s="8"/>
      <c r="AI68" s="8"/>
      <c r="AJ68" s="8"/>
      <c r="AK68" s="10"/>
      <c r="AL68" s="113"/>
      <c r="AM68" s="14"/>
      <c r="AN68" s="113"/>
      <c r="AO68" s="14"/>
      <c r="AP68" s="105"/>
      <c r="AQ68" s="109"/>
    </row>
    <row r="69" spans="3:43" x14ac:dyDescent="0.25">
      <c r="C69" s="7"/>
      <c r="D69" s="8"/>
      <c r="E69" s="8"/>
      <c r="F69" s="8"/>
      <c r="G69" s="8"/>
      <c r="H69" s="8"/>
      <c r="I69" s="8"/>
      <c r="J69" s="8"/>
      <c r="K69" s="8"/>
      <c r="L69" s="8"/>
      <c r="M69" s="8"/>
      <c r="N69" s="8"/>
      <c r="O69" s="8"/>
      <c r="P69" s="8"/>
      <c r="Q69" s="8"/>
      <c r="R69" s="8"/>
      <c r="S69" s="205"/>
      <c r="T69" s="9"/>
      <c r="U69" s="8"/>
      <c r="V69" s="8"/>
      <c r="W69" s="8"/>
      <c r="X69" s="8"/>
      <c r="Y69" s="8"/>
      <c r="Z69" s="8"/>
      <c r="AA69" s="8"/>
      <c r="AB69" s="8"/>
      <c r="AC69" s="205"/>
      <c r="AD69" s="9"/>
      <c r="AE69" s="7"/>
      <c r="AF69" s="8"/>
      <c r="AG69" s="8"/>
      <c r="AH69" s="8"/>
      <c r="AI69" s="8"/>
      <c r="AJ69" s="8"/>
      <c r="AK69" s="10"/>
      <c r="AL69" s="113"/>
      <c r="AM69" s="14"/>
      <c r="AN69" s="113"/>
      <c r="AO69" s="14"/>
      <c r="AP69" s="105"/>
      <c r="AQ69" s="109"/>
    </row>
    <row r="70" spans="3:43" x14ac:dyDescent="0.25">
      <c r="C70" s="7"/>
      <c r="D70" s="8"/>
      <c r="E70" s="8"/>
      <c r="F70" s="8"/>
      <c r="G70" s="8"/>
      <c r="H70" s="8"/>
      <c r="I70" s="8"/>
      <c r="J70" s="8"/>
      <c r="K70" s="8"/>
      <c r="L70" s="8"/>
      <c r="M70" s="8"/>
      <c r="N70" s="8"/>
      <c r="O70" s="8"/>
      <c r="P70" s="8"/>
      <c r="Q70" s="8"/>
      <c r="R70" s="8"/>
      <c r="S70" s="205"/>
      <c r="T70" s="9"/>
      <c r="U70" s="8"/>
      <c r="V70" s="8"/>
      <c r="W70" s="8"/>
      <c r="X70" s="8"/>
      <c r="Y70" s="8"/>
      <c r="Z70" s="8"/>
      <c r="AA70" s="8"/>
      <c r="AB70" s="8"/>
      <c r="AC70" s="205"/>
      <c r="AD70" s="9"/>
      <c r="AE70" s="7"/>
      <c r="AF70" s="8"/>
      <c r="AG70" s="8"/>
      <c r="AH70" s="8"/>
      <c r="AI70" s="8"/>
      <c r="AJ70" s="8"/>
      <c r="AK70" s="10"/>
      <c r="AL70" s="113"/>
      <c r="AM70" s="14"/>
      <c r="AN70" s="113"/>
      <c r="AO70" s="14"/>
      <c r="AP70" s="105"/>
      <c r="AQ70" s="109"/>
    </row>
    <row r="71" spans="3:43" x14ac:dyDescent="0.25">
      <c r="C71" s="7"/>
      <c r="D71" s="8"/>
      <c r="E71" s="8"/>
      <c r="F71" s="8"/>
      <c r="G71" s="8"/>
      <c r="H71" s="8"/>
      <c r="I71" s="8"/>
      <c r="J71" s="8"/>
      <c r="K71" s="8"/>
      <c r="L71" s="8"/>
      <c r="M71" s="8"/>
      <c r="N71" s="8"/>
      <c r="O71" s="8"/>
      <c r="P71" s="8"/>
      <c r="Q71" s="8"/>
      <c r="R71" s="8"/>
      <c r="S71" s="205"/>
      <c r="T71" s="9"/>
      <c r="U71" s="8"/>
      <c r="V71" s="8"/>
      <c r="W71" s="8"/>
      <c r="X71" s="8"/>
      <c r="Y71" s="8"/>
      <c r="Z71" s="8"/>
      <c r="AA71" s="8"/>
      <c r="AB71" s="8"/>
      <c r="AC71" s="205"/>
      <c r="AD71" s="9"/>
      <c r="AE71" s="7"/>
      <c r="AF71" s="8"/>
      <c r="AG71" s="8"/>
      <c r="AH71" s="8"/>
      <c r="AI71" s="8"/>
      <c r="AJ71" s="8"/>
      <c r="AK71" s="10"/>
      <c r="AL71" s="113"/>
      <c r="AM71" s="14"/>
      <c r="AN71" s="113"/>
      <c r="AO71" s="14"/>
      <c r="AP71" s="105"/>
      <c r="AQ71" s="109"/>
    </row>
    <row r="72" spans="3:43" x14ac:dyDescent="0.25">
      <c r="C72" s="7"/>
      <c r="D72" s="8"/>
      <c r="E72" s="8"/>
      <c r="F72" s="8"/>
      <c r="G72" s="8"/>
      <c r="H72" s="8"/>
      <c r="I72" s="8"/>
      <c r="J72" s="8"/>
      <c r="K72" s="8"/>
      <c r="L72" s="8"/>
      <c r="M72" s="8"/>
      <c r="N72" s="8"/>
      <c r="O72" s="8"/>
      <c r="P72" s="8"/>
      <c r="Q72" s="8"/>
      <c r="R72" s="8"/>
      <c r="S72" s="205"/>
      <c r="T72" s="9"/>
      <c r="U72" s="8"/>
      <c r="V72" s="8"/>
      <c r="W72" s="8"/>
      <c r="X72" s="8"/>
      <c r="Y72" s="8"/>
      <c r="Z72" s="8"/>
      <c r="AA72" s="8"/>
      <c r="AB72" s="8"/>
      <c r="AC72" s="205"/>
      <c r="AD72" s="9"/>
      <c r="AE72" s="7"/>
      <c r="AF72" s="8"/>
      <c r="AG72" s="8"/>
      <c r="AH72" s="8"/>
      <c r="AI72" s="8"/>
      <c r="AJ72" s="8"/>
      <c r="AK72" s="10"/>
      <c r="AL72" s="113"/>
      <c r="AM72" s="14"/>
      <c r="AN72" s="113"/>
      <c r="AO72" s="14"/>
      <c r="AP72" s="105"/>
      <c r="AQ72" s="109"/>
    </row>
    <row r="73" spans="3:43" x14ac:dyDescent="0.25">
      <c r="C73" s="7"/>
      <c r="D73" s="8"/>
      <c r="E73" s="8"/>
      <c r="F73" s="8"/>
      <c r="G73" s="8"/>
      <c r="H73" s="8"/>
      <c r="I73" s="8"/>
      <c r="J73" s="8"/>
      <c r="K73" s="8"/>
      <c r="L73" s="8"/>
      <c r="M73" s="8"/>
      <c r="N73" s="8"/>
      <c r="O73" s="8"/>
      <c r="P73" s="8"/>
      <c r="Q73" s="8"/>
      <c r="R73" s="8"/>
      <c r="S73" s="205"/>
      <c r="T73" s="9"/>
      <c r="U73" s="8"/>
      <c r="V73" s="8"/>
      <c r="W73" s="8"/>
      <c r="X73" s="8"/>
      <c r="Y73" s="8"/>
      <c r="Z73" s="8"/>
      <c r="AA73" s="8"/>
      <c r="AB73" s="8"/>
      <c r="AC73" s="205"/>
      <c r="AD73" s="9"/>
      <c r="AE73" s="7"/>
      <c r="AF73" s="8"/>
      <c r="AG73" s="8"/>
      <c r="AH73" s="8"/>
      <c r="AI73" s="8"/>
      <c r="AJ73" s="8"/>
      <c r="AK73" s="10"/>
      <c r="AL73" s="113"/>
      <c r="AM73" s="14"/>
      <c r="AN73" s="113"/>
      <c r="AO73" s="14"/>
      <c r="AP73" s="105"/>
      <c r="AQ73" s="109"/>
    </row>
    <row r="74" spans="3:43" x14ac:dyDescent="0.25">
      <c r="C74" s="7"/>
      <c r="D74" s="8"/>
      <c r="E74" s="8"/>
      <c r="F74" s="8"/>
      <c r="G74" s="8"/>
      <c r="H74" s="8"/>
      <c r="I74" s="8"/>
      <c r="J74" s="8"/>
      <c r="K74" s="8"/>
      <c r="L74" s="8"/>
      <c r="M74" s="8"/>
      <c r="N74" s="8"/>
      <c r="O74" s="8"/>
      <c r="P74" s="8"/>
      <c r="Q74" s="8"/>
      <c r="R74" s="8"/>
      <c r="S74" s="205"/>
      <c r="T74" s="9"/>
      <c r="U74" s="8"/>
      <c r="V74" s="8"/>
      <c r="W74" s="8"/>
      <c r="X74" s="8"/>
      <c r="Y74" s="8"/>
      <c r="Z74" s="8"/>
      <c r="AA74" s="8"/>
      <c r="AB74" s="8"/>
      <c r="AC74" s="205"/>
      <c r="AD74" s="9"/>
      <c r="AE74" s="7"/>
      <c r="AF74" s="8"/>
      <c r="AG74" s="8"/>
      <c r="AH74" s="8"/>
      <c r="AI74" s="8"/>
      <c r="AJ74" s="8"/>
      <c r="AK74" s="10"/>
      <c r="AL74" s="113"/>
      <c r="AM74" s="14"/>
      <c r="AN74" s="113"/>
      <c r="AO74" s="14"/>
      <c r="AP74" s="105"/>
      <c r="AQ74" s="109"/>
    </row>
    <row r="75" spans="3:43" x14ac:dyDescent="0.25">
      <c r="C75" s="7"/>
      <c r="D75" s="8"/>
      <c r="E75" s="8"/>
      <c r="F75" s="8"/>
      <c r="G75" s="8"/>
      <c r="H75" s="8"/>
      <c r="I75" s="8"/>
      <c r="J75" s="8"/>
      <c r="K75" s="8"/>
      <c r="L75" s="8"/>
      <c r="M75" s="8"/>
      <c r="N75" s="8"/>
      <c r="O75" s="8"/>
      <c r="P75" s="8"/>
      <c r="Q75" s="8"/>
      <c r="R75" s="8"/>
      <c r="S75" s="205"/>
      <c r="T75" s="9"/>
      <c r="U75" s="8"/>
      <c r="V75" s="8"/>
      <c r="W75" s="8"/>
      <c r="X75" s="8"/>
      <c r="Y75" s="8"/>
      <c r="Z75" s="8"/>
      <c r="AA75" s="8"/>
      <c r="AB75" s="8"/>
      <c r="AC75" s="205"/>
      <c r="AD75" s="9"/>
      <c r="AE75" s="7"/>
      <c r="AF75" s="8"/>
      <c r="AG75" s="8"/>
      <c r="AH75" s="8"/>
      <c r="AI75" s="8"/>
      <c r="AJ75" s="8"/>
      <c r="AK75" s="10"/>
      <c r="AL75" s="113"/>
      <c r="AM75" s="14"/>
      <c r="AN75" s="113"/>
      <c r="AO75" s="14"/>
      <c r="AP75" s="105"/>
      <c r="AQ75" s="109"/>
    </row>
    <row r="76" spans="3:43" x14ac:dyDescent="0.25">
      <c r="C76" s="7"/>
      <c r="D76" s="8"/>
      <c r="E76" s="8"/>
      <c r="F76" s="8"/>
      <c r="G76" s="8"/>
      <c r="H76" s="8"/>
      <c r="I76" s="8"/>
      <c r="J76" s="8"/>
      <c r="K76" s="8"/>
      <c r="L76" s="8"/>
      <c r="M76" s="8"/>
      <c r="N76" s="8"/>
      <c r="O76" s="8"/>
      <c r="P76" s="8"/>
      <c r="Q76" s="8"/>
      <c r="R76" s="8"/>
      <c r="S76" s="205"/>
      <c r="T76" s="9"/>
      <c r="U76" s="8"/>
      <c r="V76" s="8"/>
      <c r="W76" s="8"/>
      <c r="X76" s="8"/>
      <c r="Y76" s="8"/>
      <c r="Z76" s="8"/>
      <c r="AA76" s="8"/>
      <c r="AB76" s="8"/>
      <c r="AC76" s="205"/>
      <c r="AD76" s="9"/>
      <c r="AE76" s="7"/>
      <c r="AF76" s="8"/>
      <c r="AG76" s="8"/>
      <c r="AH76" s="8"/>
      <c r="AI76" s="8"/>
      <c r="AJ76" s="8"/>
      <c r="AK76" s="10"/>
      <c r="AL76" s="113"/>
      <c r="AM76" s="14"/>
      <c r="AN76" s="113"/>
      <c r="AO76" s="14"/>
      <c r="AP76" s="105"/>
      <c r="AQ76" s="109"/>
    </row>
    <row r="77" spans="3:43" x14ac:dyDescent="0.25">
      <c r="C77" s="7"/>
      <c r="D77" s="8"/>
      <c r="E77" s="8"/>
      <c r="F77" s="8"/>
      <c r="G77" s="8"/>
      <c r="H77" s="8"/>
      <c r="I77" s="8"/>
      <c r="J77" s="8"/>
      <c r="K77" s="8"/>
      <c r="L77" s="8"/>
      <c r="M77" s="8"/>
      <c r="N77" s="8"/>
      <c r="O77" s="8"/>
      <c r="P77" s="8"/>
      <c r="Q77" s="8"/>
      <c r="R77" s="8"/>
      <c r="S77" s="205"/>
      <c r="T77" s="9"/>
      <c r="U77" s="8"/>
      <c r="V77" s="8"/>
      <c r="W77" s="8"/>
      <c r="X77" s="8"/>
      <c r="Y77" s="8"/>
      <c r="Z77" s="8"/>
      <c r="AA77" s="8"/>
      <c r="AB77" s="8"/>
      <c r="AC77" s="205"/>
      <c r="AD77" s="9"/>
      <c r="AE77" s="7"/>
      <c r="AF77" s="8"/>
      <c r="AG77" s="8"/>
      <c r="AH77" s="8"/>
      <c r="AI77" s="8"/>
      <c r="AJ77" s="8"/>
      <c r="AK77" s="10"/>
      <c r="AL77" s="113"/>
      <c r="AM77" s="14"/>
      <c r="AN77" s="113"/>
      <c r="AO77" s="14"/>
      <c r="AP77" s="105"/>
      <c r="AQ77" s="109"/>
    </row>
    <row r="78" spans="3:43" x14ac:dyDescent="0.25">
      <c r="C78" s="7"/>
      <c r="D78" s="8"/>
      <c r="E78" s="8"/>
      <c r="F78" s="8"/>
      <c r="G78" s="8"/>
      <c r="H78" s="8"/>
      <c r="I78" s="8"/>
      <c r="J78" s="8"/>
      <c r="K78" s="8"/>
      <c r="L78" s="8"/>
      <c r="M78" s="8"/>
      <c r="N78" s="8"/>
      <c r="O78" s="8"/>
      <c r="P78" s="8"/>
      <c r="Q78" s="8"/>
      <c r="R78" s="8"/>
      <c r="S78" s="205"/>
      <c r="T78" s="9"/>
      <c r="U78" s="8"/>
      <c r="V78" s="8"/>
      <c r="W78" s="8"/>
      <c r="X78" s="8"/>
      <c r="Y78" s="8"/>
      <c r="Z78" s="8"/>
      <c r="AA78" s="8"/>
      <c r="AB78" s="8"/>
      <c r="AC78" s="205"/>
      <c r="AD78" s="9"/>
      <c r="AE78" s="7"/>
      <c r="AF78" s="8"/>
      <c r="AG78" s="8"/>
      <c r="AH78" s="8"/>
      <c r="AI78" s="8"/>
      <c r="AJ78" s="8"/>
      <c r="AK78" s="10"/>
      <c r="AL78" s="113"/>
      <c r="AM78" s="14"/>
      <c r="AN78" s="113"/>
      <c r="AO78" s="14"/>
      <c r="AP78" s="105"/>
      <c r="AQ78" s="109"/>
    </row>
    <row r="79" spans="3:43" x14ac:dyDescent="0.25">
      <c r="C79" s="7"/>
      <c r="D79" s="8"/>
      <c r="E79" s="8"/>
      <c r="F79" s="8"/>
      <c r="G79" s="8"/>
      <c r="H79" s="8"/>
      <c r="I79" s="8"/>
      <c r="J79" s="8"/>
      <c r="K79" s="8"/>
      <c r="L79" s="8"/>
      <c r="M79" s="8"/>
      <c r="N79" s="8"/>
      <c r="O79" s="8"/>
      <c r="P79" s="8"/>
      <c r="Q79" s="8"/>
      <c r="R79" s="8"/>
      <c r="S79" s="205"/>
      <c r="T79" s="9"/>
      <c r="U79" s="8"/>
      <c r="V79" s="8"/>
      <c r="W79" s="8"/>
      <c r="X79" s="8"/>
      <c r="Y79" s="8"/>
      <c r="Z79" s="8"/>
      <c r="AA79" s="8"/>
      <c r="AB79" s="8"/>
      <c r="AC79" s="205"/>
      <c r="AD79" s="9"/>
      <c r="AE79" s="7"/>
      <c r="AF79" s="8"/>
      <c r="AG79" s="8"/>
      <c r="AH79" s="8"/>
      <c r="AI79" s="8"/>
      <c r="AJ79" s="8"/>
      <c r="AK79" s="10"/>
      <c r="AL79" s="113"/>
      <c r="AM79" s="14"/>
      <c r="AN79" s="113"/>
      <c r="AO79" s="14"/>
      <c r="AP79" s="105"/>
      <c r="AQ79" s="109"/>
    </row>
    <row r="80" spans="3:43" x14ac:dyDescent="0.25">
      <c r="C80" s="7"/>
      <c r="D80" s="8"/>
      <c r="E80" s="8"/>
      <c r="F80" s="8"/>
      <c r="G80" s="8"/>
      <c r="H80" s="8"/>
      <c r="I80" s="8"/>
      <c r="J80" s="8"/>
      <c r="K80" s="8"/>
      <c r="L80" s="8"/>
      <c r="M80" s="8"/>
      <c r="N80" s="8"/>
      <c r="O80" s="8"/>
      <c r="P80" s="8"/>
      <c r="Q80" s="8"/>
      <c r="R80" s="8"/>
      <c r="S80" s="205"/>
      <c r="T80" s="9"/>
      <c r="U80" s="8"/>
      <c r="V80" s="8"/>
      <c r="W80" s="8"/>
      <c r="X80" s="8"/>
      <c r="Y80" s="8"/>
      <c r="Z80" s="8"/>
      <c r="AA80" s="8"/>
      <c r="AB80" s="8"/>
      <c r="AC80" s="205"/>
      <c r="AD80" s="9"/>
      <c r="AE80" s="7"/>
      <c r="AF80" s="8"/>
      <c r="AG80" s="8"/>
      <c r="AH80" s="8"/>
      <c r="AI80" s="8"/>
      <c r="AJ80" s="8"/>
      <c r="AK80" s="10"/>
      <c r="AL80" s="113"/>
      <c r="AM80" s="14"/>
      <c r="AN80" s="113"/>
      <c r="AO80" s="14"/>
      <c r="AP80" s="105"/>
      <c r="AQ80" s="109"/>
    </row>
    <row r="81" spans="3:43" x14ac:dyDescent="0.25">
      <c r="C81" s="7"/>
      <c r="D81" s="8"/>
      <c r="E81" s="8"/>
      <c r="F81" s="8"/>
      <c r="G81" s="8"/>
      <c r="H81" s="8"/>
      <c r="I81" s="8"/>
      <c r="J81" s="8"/>
      <c r="K81" s="8"/>
      <c r="L81" s="8"/>
      <c r="M81" s="8"/>
      <c r="N81" s="8"/>
      <c r="O81" s="8"/>
      <c r="P81" s="8"/>
      <c r="Q81" s="8"/>
      <c r="R81" s="8"/>
      <c r="S81" s="205"/>
      <c r="T81" s="9"/>
      <c r="U81" s="8"/>
      <c r="V81" s="8"/>
      <c r="W81" s="8"/>
      <c r="X81" s="8"/>
      <c r="Y81" s="8"/>
      <c r="Z81" s="8"/>
      <c r="AA81" s="8"/>
      <c r="AB81" s="8"/>
      <c r="AC81" s="205"/>
      <c r="AD81" s="9"/>
      <c r="AE81" s="7"/>
      <c r="AF81" s="8"/>
      <c r="AG81" s="8"/>
      <c r="AH81" s="8"/>
      <c r="AI81" s="8"/>
      <c r="AJ81" s="8"/>
      <c r="AK81" s="10"/>
      <c r="AL81" s="113"/>
      <c r="AM81" s="14"/>
      <c r="AN81" s="113"/>
      <c r="AO81" s="14"/>
      <c r="AP81" s="105"/>
      <c r="AQ81" s="109"/>
    </row>
    <row r="82" spans="3:43" x14ac:dyDescent="0.25">
      <c r="C82" s="7"/>
      <c r="D82" s="8"/>
      <c r="E82" s="8"/>
      <c r="F82" s="8"/>
      <c r="G82" s="8"/>
      <c r="H82" s="8"/>
      <c r="I82" s="8"/>
      <c r="J82" s="8"/>
      <c r="K82" s="8"/>
      <c r="L82" s="8"/>
      <c r="M82" s="8"/>
      <c r="N82" s="8"/>
      <c r="O82" s="8"/>
      <c r="P82" s="8"/>
      <c r="Q82" s="8"/>
      <c r="R82" s="8"/>
      <c r="S82" s="205"/>
      <c r="T82" s="9"/>
      <c r="U82" s="8"/>
      <c r="V82" s="8"/>
      <c r="W82" s="8"/>
      <c r="X82" s="8"/>
      <c r="Y82" s="8"/>
      <c r="Z82" s="8"/>
      <c r="AA82" s="8"/>
      <c r="AB82" s="8"/>
      <c r="AC82" s="205"/>
      <c r="AD82" s="9"/>
      <c r="AE82" s="7"/>
      <c r="AF82" s="8"/>
      <c r="AG82" s="8"/>
      <c r="AH82" s="8"/>
      <c r="AI82" s="8"/>
      <c r="AJ82" s="8"/>
      <c r="AK82" s="10"/>
      <c r="AL82" s="113"/>
      <c r="AM82" s="14"/>
      <c r="AN82" s="113"/>
      <c r="AO82" s="14"/>
      <c r="AP82" s="105"/>
      <c r="AQ82" s="109"/>
    </row>
    <row r="83" spans="3:43" x14ac:dyDescent="0.25">
      <c r="C83" s="7"/>
      <c r="D83" s="8"/>
      <c r="E83" s="8"/>
      <c r="F83" s="8"/>
      <c r="G83" s="8"/>
      <c r="H83" s="8"/>
      <c r="I83" s="8"/>
      <c r="J83" s="8"/>
      <c r="K83" s="8"/>
      <c r="L83" s="8"/>
      <c r="M83" s="8"/>
      <c r="N83" s="8"/>
      <c r="O83" s="8"/>
      <c r="P83" s="8"/>
      <c r="Q83" s="8"/>
      <c r="R83" s="8"/>
      <c r="S83" s="205"/>
      <c r="T83" s="9"/>
      <c r="U83" s="8"/>
      <c r="V83" s="8"/>
      <c r="W83" s="8"/>
      <c r="X83" s="8"/>
      <c r="Y83" s="8"/>
      <c r="Z83" s="8"/>
      <c r="AA83" s="8"/>
      <c r="AB83" s="8"/>
      <c r="AC83" s="205"/>
      <c r="AD83" s="9"/>
      <c r="AE83" s="7"/>
      <c r="AF83" s="8"/>
      <c r="AG83" s="8"/>
      <c r="AH83" s="8"/>
      <c r="AI83" s="8"/>
      <c r="AJ83" s="8"/>
      <c r="AK83" s="10"/>
      <c r="AL83" s="113"/>
      <c r="AM83" s="14"/>
      <c r="AN83" s="113"/>
      <c r="AO83" s="14"/>
      <c r="AP83" s="105"/>
      <c r="AQ83" s="109"/>
    </row>
    <row r="84" spans="3:43" x14ac:dyDescent="0.25">
      <c r="C84" s="7"/>
      <c r="D84" s="8"/>
      <c r="E84" s="8"/>
      <c r="F84" s="8"/>
      <c r="G84" s="8"/>
      <c r="H84" s="8"/>
      <c r="I84" s="8"/>
      <c r="J84" s="8"/>
      <c r="K84" s="8"/>
      <c r="L84" s="8"/>
      <c r="M84" s="8"/>
      <c r="N84" s="8"/>
      <c r="O84" s="8"/>
      <c r="P84" s="8"/>
      <c r="Q84" s="8"/>
      <c r="R84" s="8"/>
      <c r="S84" s="205"/>
      <c r="T84" s="9"/>
      <c r="U84" s="8"/>
      <c r="V84" s="8"/>
      <c r="W84" s="8"/>
      <c r="X84" s="8"/>
      <c r="Y84" s="8"/>
      <c r="Z84" s="8"/>
      <c r="AA84" s="8"/>
      <c r="AB84" s="8"/>
      <c r="AC84" s="205"/>
      <c r="AD84" s="9"/>
      <c r="AE84" s="7"/>
      <c r="AF84" s="8"/>
      <c r="AG84" s="8"/>
      <c r="AH84" s="8"/>
      <c r="AI84" s="8"/>
      <c r="AJ84" s="8"/>
      <c r="AK84" s="10"/>
      <c r="AL84" s="113"/>
      <c r="AM84" s="14"/>
      <c r="AN84" s="113"/>
      <c r="AO84" s="14"/>
      <c r="AP84" s="105"/>
      <c r="AQ84" s="109"/>
    </row>
    <row r="85" spans="3:43" x14ac:dyDescent="0.25">
      <c r="C85" s="7"/>
      <c r="D85" s="8"/>
      <c r="E85" s="8"/>
      <c r="F85" s="8"/>
      <c r="G85" s="8"/>
      <c r="H85" s="8"/>
      <c r="I85" s="8"/>
      <c r="J85" s="8"/>
      <c r="K85" s="8"/>
      <c r="L85" s="8"/>
      <c r="M85" s="8"/>
      <c r="N85" s="8"/>
      <c r="O85" s="8"/>
      <c r="P85" s="8"/>
      <c r="Q85" s="8"/>
      <c r="R85" s="8"/>
      <c r="S85" s="205"/>
      <c r="T85" s="9"/>
      <c r="U85" s="8"/>
      <c r="V85" s="8"/>
      <c r="W85" s="8"/>
      <c r="X85" s="8"/>
      <c r="Y85" s="8"/>
      <c r="Z85" s="8"/>
      <c r="AA85" s="8"/>
      <c r="AB85" s="8"/>
      <c r="AC85" s="205"/>
      <c r="AD85" s="9"/>
      <c r="AE85" s="7"/>
      <c r="AF85" s="8"/>
      <c r="AG85" s="8"/>
      <c r="AH85" s="8"/>
      <c r="AI85" s="8"/>
      <c r="AJ85" s="8"/>
      <c r="AK85" s="10"/>
      <c r="AL85" s="113"/>
      <c r="AM85" s="14"/>
      <c r="AN85" s="113"/>
      <c r="AO85" s="14"/>
      <c r="AP85" s="105"/>
      <c r="AQ85" s="109"/>
    </row>
    <row r="86" spans="3:43" x14ac:dyDescent="0.25">
      <c r="C86" s="7"/>
      <c r="D86" s="8"/>
      <c r="E86" s="8"/>
      <c r="F86" s="8"/>
      <c r="G86" s="8"/>
      <c r="H86" s="8"/>
      <c r="I86" s="8"/>
      <c r="J86" s="8"/>
      <c r="K86" s="8"/>
      <c r="L86" s="8"/>
      <c r="M86" s="8"/>
      <c r="N86" s="8"/>
      <c r="O86" s="8"/>
      <c r="P86" s="8"/>
      <c r="Q86" s="8"/>
      <c r="R86" s="8"/>
      <c r="S86" s="205"/>
      <c r="T86" s="9"/>
      <c r="U86" s="8"/>
      <c r="V86" s="8"/>
      <c r="W86" s="8"/>
      <c r="X86" s="8"/>
      <c r="Y86" s="8"/>
      <c r="Z86" s="8"/>
      <c r="AA86" s="8"/>
      <c r="AB86" s="8"/>
      <c r="AC86" s="205"/>
      <c r="AD86" s="9"/>
      <c r="AE86" s="7"/>
      <c r="AF86" s="8"/>
      <c r="AG86" s="8"/>
      <c r="AH86" s="8"/>
      <c r="AI86" s="8"/>
      <c r="AJ86" s="8"/>
      <c r="AK86" s="10"/>
      <c r="AL86" s="113"/>
      <c r="AM86" s="14"/>
      <c r="AN86" s="113"/>
      <c r="AO86" s="14"/>
      <c r="AP86" s="105"/>
      <c r="AQ86" s="109"/>
    </row>
    <row r="87" spans="3:43" x14ac:dyDescent="0.25">
      <c r="C87" s="7"/>
      <c r="D87" s="8"/>
      <c r="E87" s="8"/>
      <c r="F87" s="8"/>
      <c r="G87" s="8"/>
      <c r="H87" s="8"/>
      <c r="I87" s="8"/>
      <c r="J87" s="8"/>
      <c r="K87" s="8"/>
      <c r="L87" s="8"/>
      <c r="M87" s="8"/>
      <c r="N87" s="8"/>
      <c r="O87" s="8"/>
      <c r="P87" s="8"/>
      <c r="Q87" s="8"/>
      <c r="R87" s="8"/>
      <c r="S87" s="205"/>
      <c r="T87" s="9"/>
      <c r="U87" s="8"/>
      <c r="V87" s="8"/>
      <c r="W87" s="8"/>
      <c r="X87" s="8"/>
      <c r="Y87" s="8"/>
      <c r="Z87" s="8"/>
      <c r="AA87" s="8"/>
      <c r="AB87" s="8"/>
      <c r="AC87" s="205"/>
      <c r="AD87" s="9"/>
      <c r="AE87" s="7"/>
      <c r="AF87" s="8"/>
      <c r="AG87" s="8"/>
      <c r="AH87" s="8"/>
      <c r="AI87" s="8"/>
      <c r="AJ87" s="8"/>
      <c r="AK87" s="10"/>
      <c r="AL87" s="113"/>
      <c r="AM87" s="14"/>
      <c r="AN87" s="113"/>
      <c r="AO87" s="14"/>
      <c r="AP87" s="105"/>
      <c r="AQ87" s="109"/>
    </row>
    <row r="88" spans="3:43" x14ac:dyDescent="0.25">
      <c r="C88" s="7"/>
      <c r="D88" s="8"/>
      <c r="E88" s="8"/>
      <c r="F88" s="8"/>
      <c r="G88" s="8"/>
      <c r="H88" s="8"/>
      <c r="I88" s="8"/>
      <c r="J88" s="8"/>
      <c r="K88" s="8"/>
      <c r="L88" s="8"/>
      <c r="M88" s="8"/>
      <c r="N88" s="8"/>
      <c r="O88" s="8"/>
      <c r="P88" s="8"/>
      <c r="Q88" s="8"/>
      <c r="R88" s="8"/>
      <c r="S88" s="205"/>
      <c r="T88" s="9"/>
      <c r="U88" s="8"/>
      <c r="V88" s="8"/>
      <c r="W88" s="8"/>
      <c r="X88" s="8"/>
      <c r="Y88" s="8"/>
      <c r="Z88" s="8"/>
      <c r="AA88" s="8"/>
      <c r="AB88" s="8"/>
      <c r="AC88" s="205"/>
      <c r="AD88" s="9"/>
      <c r="AE88" s="7"/>
      <c r="AF88" s="8"/>
      <c r="AG88" s="8"/>
      <c r="AH88" s="8"/>
      <c r="AI88" s="8"/>
      <c r="AJ88" s="8"/>
      <c r="AK88" s="10"/>
      <c r="AL88" s="113"/>
      <c r="AM88" s="14"/>
      <c r="AN88" s="113"/>
      <c r="AO88" s="14"/>
      <c r="AP88" s="105"/>
      <c r="AQ88" s="109"/>
    </row>
    <row r="89" spans="3:43" x14ac:dyDescent="0.25">
      <c r="C89" s="7"/>
      <c r="D89" s="8"/>
      <c r="E89" s="8"/>
      <c r="F89" s="8"/>
      <c r="G89" s="8"/>
      <c r="H89" s="8"/>
      <c r="I89" s="8"/>
      <c r="J89" s="8"/>
      <c r="K89" s="8"/>
      <c r="L89" s="8"/>
      <c r="M89" s="8"/>
      <c r="N89" s="8"/>
      <c r="O89" s="8"/>
      <c r="P89" s="8"/>
      <c r="Q89" s="8"/>
      <c r="R89" s="8"/>
      <c r="S89" s="205"/>
      <c r="T89" s="9"/>
      <c r="U89" s="8"/>
      <c r="V89" s="8"/>
      <c r="W89" s="8"/>
      <c r="X89" s="8"/>
      <c r="Y89" s="8"/>
      <c r="Z89" s="8"/>
      <c r="AA89" s="8"/>
      <c r="AB89" s="8"/>
      <c r="AC89" s="205"/>
      <c r="AD89" s="9"/>
      <c r="AE89" s="7"/>
      <c r="AF89" s="8"/>
      <c r="AG89" s="8"/>
      <c r="AH89" s="8"/>
      <c r="AI89" s="8"/>
      <c r="AJ89" s="8"/>
      <c r="AK89" s="10"/>
      <c r="AL89" s="113"/>
      <c r="AM89" s="14"/>
      <c r="AN89" s="113"/>
      <c r="AO89" s="14"/>
      <c r="AP89" s="105"/>
      <c r="AQ89" s="109"/>
    </row>
    <row r="90" spans="3:43" x14ac:dyDescent="0.25">
      <c r="C90" s="7"/>
      <c r="D90" s="8"/>
      <c r="E90" s="8"/>
      <c r="F90" s="8"/>
      <c r="G90" s="8"/>
      <c r="H90" s="8"/>
      <c r="I90" s="8"/>
      <c r="J90" s="8"/>
      <c r="K90" s="8"/>
      <c r="L90" s="8"/>
      <c r="M90" s="8"/>
      <c r="N90" s="8"/>
      <c r="O90" s="8"/>
      <c r="P90" s="8"/>
      <c r="Q90" s="8"/>
      <c r="R90" s="8"/>
      <c r="S90" s="205"/>
      <c r="T90" s="9"/>
      <c r="U90" s="8"/>
      <c r="V90" s="8"/>
      <c r="W90" s="8"/>
      <c r="X90" s="8"/>
      <c r="Y90" s="8"/>
      <c r="Z90" s="8"/>
      <c r="AA90" s="8"/>
      <c r="AB90" s="8"/>
      <c r="AC90" s="205"/>
      <c r="AD90" s="9"/>
      <c r="AE90" s="7"/>
      <c r="AF90" s="8"/>
      <c r="AG90" s="8"/>
      <c r="AH90" s="8"/>
      <c r="AI90" s="8"/>
      <c r="AJ90" s="8"/>
      <c r="AK90" s="10"/>
      <c r="AL90" s="113"/>
      <c r="AM90" s="14"/>
      <c r="AN90" s="113"/>
      <c r="AO90" s="14"/>
      <c r="AP90" s="105"/>
      <c r="AQ90" s="109"/>
    </row>
    <row r="91" spans="3:43" x14ac:dyDescent="0.25">
      <c r="C91" s="7"/>
      <c r="D91" s="8"/>
      <c r="E91" s="8"/>
      <c r="F91" s="8"/>
      <c r="G91" s="8"/>
      <c r="H91" s="8"/>
      <c r="I91" s="8"/>
      <c r="J91" s="8"/>
      <c r="K91" s="8"/>
      <c r="L91" s="8"/>
      <c r="M91" s="8"/>
      <c r="N91" s="8"/>
      <c r="O91" s="8"/>
      <c r="P91" s="8"/>
      <c r="Q91" s="8"/>
      <c r="R91" s="8"/>
      <c r="S91" s="205"/>
      <c r="T91" s="9"/>
      <c r="U91" s="8"/>
      <c r="V91" s="8"/>
      <c r="W91" s="8"/>
      <c r="X91" s="8"/>
      <c r="Y91" s="8"/>
      <c r="Z91" s="8"/>
      <c r="AA91" s="8"/>
      <c r="AB91" s="8"/>
      <c r="AC91" s="205"/>
      <c r="AD91" s="9"/>
      <c r="AE91" s="7"/>
      <c r="AF91" s="8"/>
      <c r="AG91" s="8"/>
      <c r="AH91" s="8"/>
      <c r="AI91" s="8"/>
      <c r="AJ91" s="8"/>
      <c r="AK91" s="10"/>
      <c r="AL91" s="113"/>
      <c r="AM91" s="14"/>
      <c r="AN91" s="113"/>
      <c r="AO91" s="14"/>
      <c r="AP91" s="105"/>
      <c r="AQ91" s="109"/>
    </row>
    <row r="92" spans="3:43" x14ac:dyDescent="0.25">
      <c r="C92" s="7"/>
      <c r="D92" s="8"/>
      <c r="E92" s="8"/>
      <c r="F92" s="8"/>
      <c r="G92" s="8"/>
      <c r="H92" s="8"/>
      <c r="I92" s="8"/>
      <c r="J92" s="8"/>
      <c r="K92" s="8"/>
      <c r="L92" s="8"/>
      <c r="M92" s="8"/>
      <c r="N92" s="8"/>
      <c r="O92" s="8"/>
      <c r="P92" s="8"/>
      <c r="Q92" s="8"/>
      <c r="R92" s="8"/>
      <c r="S92" s="205"/>
      <c r="T92" s="9"/>
      <c r="U92" s="8"/>
      <c r="V92" s="8"/>
      <c r="W92" s="8"/>
      <c r="X92" s="8"/>
      <c r="Y92" s="8"/>
      <c r="Z92" s="8"/>
      <c r="AA92" s="8"/>
      <c r="AB92" s="8"/>
      <c r="AC92" s="205"/>
      <c r="AD92" s="9"/>
      <c r="AE92" s="7"/>
      <c r="AF92" s="8"/>
      <c r="AG92" s="8"/>
      <c r="AH92" s="8"/>
      <c r="AI92" s="8"/>
      <c r="AJ92" s="8"/>
      <c r="AK92" s="10"/>
      <c r="AL92" s="113"/>
      <c r="AM92" s="14"/>
      <c r="AN92" s="113"/>
      <c r="AO92" s="14"/>
      <c r="AP92" s="105"/>
      <c r="AQ92" s="109"/>
    </row>
    <row r="93" spans="3:43" x14ac:dyDescent="0.25">
      <c r="C93" s="7"/>
      <c r="D93" s="8"/>
      <c r="E93" s="8"/>
      <c r="F93" s="8"/>
      <c r="G93" s="8"/>
      <c r="H93" s="8"/>
      <c r="I93" s="8"/>
      <c r="J93" s="8"/>
      <c r="K93" s="8"/>
      <c r="L93" s="8"/>
      <c r="M93" s="8"/>
      <c r="N93" s="8"/>
      <c r="O93" s="8"/>
      <c r="P93" s="8"/>
      <c r="Q93" s="8"/>
      <c r="R93" s="8"/>
      <c r="S93" s="205"/>
      <c r="T93" s="9"/>
      <c r="U93" s="8"/>
      <c r="V93" s="8"/>
      <c r="W93" s="8"/>
      <c r="X93" s="8"/>
      <c r="Y93" s="8"/>
      <c r="Z93" s="8"/>
      <c r="AA93" s="8"/>
      <c r="AB93" s="8"/>
      <c r="AC93" s="205"/>
      <c r="AD93" s="9"/>
      <c r="AE93" s="7"/>
      <c r="AF93" s="8"/>
      <c r="AG93" s="8"/>
      <c r="AH93" s="8"/>
      <c r="AI93" s="8"/>
      <c r="AJ93" s="8"/>
      <c r="AK93" s="10"/>
      <c r="AL93" s="113"/>
      <c r="AM93" s="14"/>
      <c r="AN93" s="113"/>
      <c r="AO93" s="14"/>
      <c r="AP93" s="105"/>
      <c r="AQ93" s="109"/>
    </row>
    <row r="94" spans="3:43" x14ac:dyDescent="0.25">
      <c r="C94" s="7"/>
      <c r="D94" s="8"/>
      <c r="E94" s="8"/>
      <c r="F94" s="8"/>
      <c r="G94" s="8"/>
      <c r="H94" s="8"/>
      <c r="I94" s="8"/>
      <c r="J94" s="8"/>
      <c r="K94" s="8"/>
      <c r="L94" s="8"/>
      <c r="M94" s="8"/>
      <c r="N94" s="8"/>
      <c r="O94" s="8"/>
      <c r="P94" s="8"/>
      <c r="Q94" s="8"/>
      <c r="R94" s="8"/>
      <c r="S94" s="205"/>
      <c r="T94" s="9"/>
      <c r="U94" s="8"/>
      <c r="V94" s="8"/>
      <c r="W94" s="8"/>
      <c r="X94" s="8"/>
      <c r="Y94" s="8"/>
      <c r="Z94" s="8"/>
      <c r="AA94" s="8"/>
      <c r="AB94" s="8"/>
      <c r="AC94" s="205"/>
      <c r="AD94" s="9"/>
      <c r="AE94" s="7"/>
      <c r="AF94" s="8"/>
      <c r="AG94" s="8"/>
      <c r="AH94" s="8"/>
      <c r="AI94" s="8"/>
      <c r="AJ94" s="8"/>
      <c r="AK94" s="10"/>
      <c r="AL94" s="113"/>
      <c r="AM94" s="14"/>
      <c r="AN94" s="113"/>
      <c r="AO94" s="14"/>
      <c r="AP94" s="105"/>
      <c r="AQ94" s="109"/>
    </row>
    <row r="95" spans="3:43" x14ac:dyDescent="0.25">
      <c r="C95" s="7"/>
      <c r="D95" s="8"/>
      <c r="E95" s="8"/>
      <c r="F95" s="8"/>
      <c r="G95" s="8"/>
      <c r="H95" s="8"/>
      <c r="I95" s="8"/>
      <c r="J95" s="8"/>
      <c r="K95" s="8"/>
      <c r="L95" s="8"/>
      <c r="M95" s="8"/>
      <c r="N95" s="8"/>
      <c r="O95" s="8"/>
      <c r="P95" s="8"/>
      <c r="Q95" s="8"/>
      <c r="R95" s="8"/>
      <c r="S95" s="205"/>
      <c r="T95" s="9"/>
      <c r="U95" s="8"/>
      <c r="V95" s="8"/>
      <c r="W95" s="8"/>
      <c r="X95" s="8"/>
      <c r="Y95" s="8"/>
      <c r="Z95" s="8"/>
      <c r="AA95" s="8"/>
      <c r="AB95" s="8"/>
      <c r="AC95" s="205"/>
      <c r="AD95" s="9"/>
      <c r="AE95" s="7"/>
      <c r="AF95" s="8"/>
      <c r="AG95" s="8"/>
      <c r="AH95" s="8"/>
      <c r="AI95" s="8"/>
      <c r="AJ95" s="8"/>
      <c r="AK95" s="10"/>
      <c r="AL95" s="113"/>
      <c r="AM95" s="14"/>
      <c r="AN95" s="113"/>
      <c r="AO95" s="14"/>
      <c r="AP95" s="105"/>
      <c r="AQ95" s="109"/>
    </row>
    <row r="96" spans="3:43" x14ac:dyDescent="0.25">
      <c r="C96" s="7"/>
      <c r="D96" s="8"/>
      <c r="E96" s="8"/>
      <c r="F96" s="8"/>
      <c r="G96" s="8"/>
      <c r="H96" s="8"/>
      <c r="I96" s="8"/>
      <c r="J96" s="8"/>
      <c r="K96" s="8"/>
      <c r="L96" s="8"/>
      <c r="M96" s="8"/>
      <c r="N96" s="8"/>
      <c r="O96" s="8"/>
      <c r="P96" s="8"/>
      <c r="Q96" s="8"/>
      <c r="R96" s="8"/>
      <c r="S96" s="205"/>
      <c r="T96" s="9"/>
      <c r="U96" s="8"/>
      <c r="V96" s="8"/>
      <c r="W96" s="8"/>
      <c r="X96" s="8"/>
      <c r="Y96" s="8"/>
      <c r="Z96" s="8"/>
      <c r="AA96" s="8"/>
      <c r="AB96" s="8"/>
      <c r="AC96" s="205"/>
      <c r="AD96" s="9"/>
      <c r="AE96" s="7"/>
      <c r="AF96" s="8"/>
      <c r="AG96" s="8"/>
      <c r="AH96" s="8"/>
      <c r="AI96" s="8"/>
      <c r="AJ96" s="8"/>
      <c r="AK96" s="10"/>
      <c r="AL96" s="113"/>
      <c r="AM96" s="14"/>
      <c r="AN96" s="113"/>
      <c r="AO96" s="14"/>
      <c r="AP96" s="105"/>
      <c r="AQ96" s="109"/>
    </row>
    <row r="97" spans="3:43" x14ac:dyDescent="0.25">
      <c r="C97" s="12"/>
      <c r="D97" s="13"/>
      <c r="E97" s="13"/>
      <c r="F97" s="13"/>
      <c r="G97" s="13"/>
      <c r="H97" s="13"/>
      <c r="I97" s="13"/>
      <c r="J97" s="13"/>
      <c r="K97" s="13"/>
      <c r="L97" s="13"/>
      <c r="M97" s="13"/>
      <c r="N97" s="13"/>
      <c r="O97" s="13"/>
      <c r="P97" s="13"/>
      <c r="Q97" s="13"/>
      <c r="R97" s="13"/>
      <c r="S97" s="206"/>
      <c r="T97" s="14"/>
      <c r="U97" s="13"/>
      <c r="V97" s="13"/>
      <c r="W97" s="13"/>
      <c r="X97" s="13"/>
      <c r="Y97" s="13"/>
      <c r="Z97" s="13"/>
      <c r="AA97" s="13"/>
      <c r="AB97" s="13"/>
      <c r="AC97" s="206"/>
      <c r="AD97" s="14"/>
      <c r="AE97" s="12"/>
      <c r="AF97" s="13"/>
      <c r="AG97" s="13"/>
      <c r="AH97" s="13"/>
      <c r="AI97" s="13"/>
      <c r="AJ97" s="13"/>
      <c r="AK97" s="15"/>
      <c r="AL97" s="113"/>
      <c r="AM97" s="14"/>
      <c r="AN97" s="113"/>
      <c r="AO97" s="14"/>
      <c r="AP97" s="105"/>
      <c r="AQ97" s="109"/>
    </row>
    <row r="98" spans="3:43" x14ac:dyDescent="0.25">
      <c r="C98" s="12"/>
      <c r="D98" s="13"/>
      <c r="E98" s="13"/>
      <c r="F98" s="13"/>
      <c r="G98" s="13"/>
      <c r="H98" s="13"/>
      <c r="I98" s="13"/>
      <c r="J98" s="13"/>
      <c r="K98" s="13"/>
      <c r="L98" s="13"/>
      <c r="M98" s="13"/>
      <c r="N98" s="13"/>
      <c r="O98" s="13"/>
      <c r="P98" s="13"/>
      <c r="Q98" s="13"/>
      <c r="R98" s="13"/>
      <c r="S98" s="206"/>
      <c r="T98" s="14"/>
      <c r="U98" s="13"/>
      <c r="V98" s="13"/>
      <c r="W98" s="13"/>
      <c r="X98" s="13"/>
      <c r="Y98" s="13"/>
      <c r="Z98" s="13"/>
      <c r="AA98" s="13"/>
      <c r="AB98" s="13"/>
      <c r="AC98" s="206"/>
      <c r="AD98" s="14"/>
      <c r="AE98" s="12"/>
      <c r="AF98" s="13"/>
      <c r="AG98" s="13"/>
      <c r="AH98" s="13"/>
      <c r="AI98" s="13"/>
      <c r="AJ98" s="13"/>
      <c r="AK98" s="15"/>
      <c r="AL98" s="113"/>
      <c r="AM98" s="14"/>
      <c r="AN98" s="113"/>
      <c r="AO98" s="14"/>
      <c r="AP98" s="105"/>
      <c r="AQ98" s="109"/>
    </row>
    <row r="99" spans="3:43" x14ac:dyDescent="0.25">
      <c r="C99" s="12"/>
      <c r="D99" s="13"/>
      <c r="E99" s="13"/>
      <c r="F99" s="13"/>
      <c r="G99" s="13"/>
      <c r="H99" s="13"/>
      <c r="I99" s="13"/>
      <c r="J99" s="13"/>
      <c r="K99" s="13"/>
      <c r="L99" s="13"/>
      <c r="M99" s="13"/>
      <c r="N99" s="13"/>
      <c r="O99" s="13"/>
      <c r="P99" s="13"/>
      <c r="Q99" s="13"/>
      <c r="R99" s="13"/>
      <c r="S99" s="206"/>
      <c r="T99" s="14"/>
      <c r="U99" s="13"/>
      <c r="V99" s="13"/>
      <c r="W99" s="13"/>
      <c r="X99" s="13"/>
      <c r="Y99" s="13"/>
      <c r="Z99" s="13"/>
      <c r="AA99" s="13"/>
      <c r="AB99" s="13"/>
      <c r="AC99" s="206"/>
      <c r="AD99" s="14"/>
      <c r="AE99" s="12"/>
      <c r="AF99" s="13"/>
      <c r="AG99" s="13"/>
      <c r="AH99" s="13"/>
      <c r="AI99" s="13"/>
      <c r="AJ99" s="13"/>
      <c r="AK99" s="15"/>
      <c r="AL99" s="113"/>
      <c r="AM99" s="14"/>
      <c r="AN99" s="113"/>
      <c r="AO99" s="14"/>
      <c r="AP99" s="105"/>
      <c r="AQ99" s="109"/>
    </row>
    <row r="100" spans="3:43" x14ac:dyDescent="0.25">
      <c r="C100" s="12"/>
      <c r="D100" s="13"/>
      <c r="E100" s="13"/>
      <c r="F100" s="13"/>
      <c r="G100" s="13"/>
      <c r="H100" s="13"/>
      <c r="I100" s="13"/>
      <c r="J100" s="13"/>
      <c r="K100" s="13"/>
      <c r="L100" s="13"/>
      <c r="M100" s="13"/>
      <c r="N100" s="13"/>
      <c r="O100" s="13"/>
      <c r="P100" s="13"/>
      <c r="Q100" s="13"/>
      <c r="R100" s="13"/>
      <c r="S100" s="206"/>
      <c r="T100" s="14"/>
      <c r="U100" s="13"/>
      <c r="V100" s="13"/>
      <c r="W100" s="13"/>
      <c r="X100" s="13"/>
      <c r="Y100" s="13"/>
      <c r="Z100" s="13"/>
      <c r="AA100" s="13"/>
      <c r="AB100" s="13"/>
      <c r="AC100" s="206"/>
      <c r="AD100" s="14"/>
      <c r="AE100" s="12"/>
      <c r="AF100" s="13"/>
      <c r="AG100" s="13"/>
      <c r="AH100" s="13"/>
      <c r="AI100" s="13"/>
      <c r="AJ100" s="13"/>
      <c r="AK100" s="15"/>
      <c r="AL100" s="113"/>
      <c r="AM100" s="14"/>
      <c r="AN100" s="113"/>
      <c r="AO100" s="14"/>
      <c r="AP100" s="105"/>
      <c r="AQ100" s="109"/>
    </row>
    <row r="101" spans="3:43" x14ac:dyDescent="0.25">
      <c r="C101" s="12"/>
      <c r="D101" s="13"/>
      <c r="E101" s="13"/>
      <c r="F101" s="13"/>
      <c r="G101" s="13"/>
      <c r="H101" s="13"/>
      <c r="I101" s="13"/>
      <c r="J101" s="13"/>
      <c r="K101" s="13"/>
      <c r="L101" s="13"/>
      <c r="M101" s="13"/>
      <c r="N101" s="13"/>
      <c r="O101" s="13"/>
      <c r="P101" s="13"/>
      <c r="Q101" s="13"/>
      <c r="R101" s="13"/>
      <c r="S101" s="206"/>
      <c r="T101" s="14"/>
      <c r="U101" s="13"/>
      <c r="V101" s="13"/>
      <c r="W101" s="13"/>
      <c r="X101" s="13"/>
      <c r="Y101" s="13"/>
      <c r="Z101" s="13"/>
      <c r="AA101" s="13"/>
      <c r="AB101" s="13"/>
      <c r="AC101" s="206"/>
      <c r="AD101" s="14"/>
      <c r="AE101" s="12"/>
      <c r="AF101" s="13"/>
      <c r="AG101" s="13"/>
      <c r="AH101" s="13"/>
      <c r="AI101" s="13"/>
      <c r="AJ101" s="13"/>
      <c r="AK101" s="15"/>
      <c r="AL101" s="113"/>
      <c r="AM101" s="14"/>
      <c r="AN101" s="113"/>
      <c r="AO101" s="14"/>
      <c r="AP101" s="105"/>
      <c r="AQ101" s="109"/>
    </row>
    <row r="102" spans="3:43" x14ac:dyDescent="0.25">
      <c r="C102" s="12"/>
      <c r="D102" s="13"/>
      <c r="E102" s="13"/>
      <c r="F102" s="13"/>
      <c r="G102" s="13"/>
      <c r="H102" s="13"/>
      <c r="I102" s="13"/>
      <c r="J102" s="13"/>
      <c r="K102" s="13"/>
      <c r="L102" s="13"/>
      <c r="M102" s="13"/>
      <c r="N102" s="13"/>
      <c r="O102" s="13"/>
      <c r="P102" s="13"/>
      <c r="Q102" s="13"/>
      <c r="R102" s="13"/>
      <c r="S102" s="206"/>
      <c r="T102" s="14"/>
      <c r="U102" s="13"/>
      <c r="V102" s="13"/>
      <c r="W102" s="13"/>
      <c r="X102" s="13"/>
      <c r="Y102" s="13"/>
      <c r="Z102" s="13"/>
      <c r="AA102" s="13"/>
      <c r="AB102" s="13"/>
      <c r="AC102" s="206"/>
      <c r="AD102" s="14"/>
      <c r="AE102" s="12"/>
      <c r="AF102" s="13"/>
      <c r="AG102" s="13"/>
      <c r="AH102" s="13"/>
      <c r="AI102" s="13"/>
      <c r="AJ102" s="13"/>
      <c r="AK102" s="15"/>
      <c r="AL102" s="113"/>
      <c r="AM102" s="14"/>
      <c r="AN102" s="113"/>
      <c r="AO102" s="14"/>
      <c r="AP102" s="105"/>
      <c r="AQ102" s="109"/>
    </row>
    <row r="103" spans="3:43" x14ac:dyDescent="0.25">
      <c r="C103" s="12"/>
      <c r="D103" s="13"/>
      <c r="E103" s="13"/>
      <c r="F103" s="13"/>
      <c r="G103" s="13"/>
      <c r="H103" s="13"/>
      <c r="I103" s="13"/>
      <c r="J103" s="13"/>
      <c r="K103" s="13"/>
      <c r="L103" s="13"/>
      <c r="M103" s="13"/>
      <c r="N103" s="13"/>
      <c r="O103" s="13"/>
      <c r="P103" s="13"/>
      <c r="Q103" s="13"/>
      <c r="R103" s="13"/>
      <c r="S103" s="206"/>
      <c r="T103" s="14"/>
      <c r="U103" s="13"/>
      <c r="V103" s="13"/>
      <c r="W103" s="13"/>
      <c r="X103" s="13"/>
      <c r="Y103" s="13"/>
      <c r="Z103" s="13"/>
      <c r="AA103" s="13"/>
      <c r="AB103" s="13"/>
      <c r="AC103" s="206"/>
      <c r="AD103" s="14"/>
      <c r="AE103" s="12"/>
      <c r="AF103" s="13"/>
      <c r="AG103" s="13"/>
      <c r="AH103" s="13"/>
      <c r="AI103" s="13"/>
      <c r="AJ103" s="13"/>
      <c r="AK103" s="15"/>
      <c r="AL103" s="113"/>
      <c r="AM103" s="14"/>
      <c r="AN103" s="113"/>
      <c r="AO103" s="14"/>
      <c r="AP103" s="105"/>
      <c r="AQ103" s="109"/>
    </row>
    <row r="104" spans="3:43" x14ac:dyDescent="0.25">
      <c r="C104" s="12"/>
      <c r="D104" s="13"/>
      <c r="E104" s="13"/>
      <c r="F104" s="13"/>
      <c r="G104" s="13"/>
      <c r="H104" s="13"/>
      <c r="I104" s="13"/>
      <c r="J104" s="13"/>
      <c r="K104" s="13"/>
      <c r="L104" s="13"/>
      <c r="M104" s="13"/>
      <c r="N104" s="13"/>
      <c r="O104" s="13"/>
      <c r="P104" s="13"/>
      <c r="Q104" s="13"/>
      <c r="R104" s="13"/>
      <c r="S104" s="206"/>
      <c r="T104" s="14"/>
      <c r="U104" s="13"/>
      <c r="V104" s="13"/>
      <c r="W104" s="13"/>
      <c r="X104" s="13"/>
      <c r="Y104" s="13"/>
      <c r="Z104" s="13"/>
      <c r="AA104" s="13"/>
      <c r="AB104" s="13"/>
      <c r="AC104" s="206"/>
      <c r="AD104" s="14"/>
      <c r="AE104" s="12"/>
      <c r="AF104" s="13"/>
      <c r="AG104" s="13"/>
      <c r="AH104" s="13"/>
      <c r="AI104" s="13"/>
      <c r="AJ104" s="13"/>
      <c r="AK104" s="15"/>
      <c r="AL104" s="113"/>
      <c r="AM104" s="14"/>
      <c r="AN104" s="113"/>
      <c r="AO104" s="14"/>
      <c r="AP104" s="105"/>
      <c r="AQ104" s="109"/>
    </row>
    <row r="105" spans="3:43" x14ac:dyDescent="0.25">
      <c r="C105" s="12"/>
      <c r="D105" s="13"/>
      <c r="E105" s="13"/>
      <c r="F105" s="13"/>
      <c r="G105" s="13"/>
      <c r="H105" s="13"/>
      <c r="I105" s="13"/>
      <c r="J105" s="13"/>
      <c r="K105" s="13"/>
      <c r="L105" s="13"/>
      <c r="M105" s="13"/>
      <c r="N105" s="13"/>
      <c r="O105" s="13"/>
      <c r="P105" s="13"/>
      <c r="Q105" s="13"/>
      <c r="R105" s="13"/>
      <c r="S105" s="206"/>
      <c r="T105" s="14"/>
      <c r="U105" s="13"/>
      <c r="V105" s="13"/>
      <c r="W105" s="13"/>
      <c r="X105" s="13"/>
      <c r="Y105" s="13"/>
      <c r="Z105" s="13"/>
      <c r="AA105" s="13"/>
      <c r="AB105" s="13"/>
      <c r="AC105" s="206"/>
      <c r="AD105" s="14"/>
      <c r="AE105" s="12"/>
      <c r="AF105" s="13"/>
      <c r="AG105" s="13"/>
      <c r="AH105" s="13"/>
      <c r="AI105" s="13"/>
      <c r="AJ105" s="13"/>
      <c r="AK105" s="15"/>
      <c r="AL105" s="113"/>
      <c r="AM105" s="14"/>
      <c r="AN105" s="113"/>
      <c r="AO105" s="14"/>
      <c r="AP105" s="105"/>
      <c r="AQ105" s="109"/>
    </row>
    <row r="106" spans="3:43" x14ac:dyDescent="0.25">
      <c r="C106" s="12"/>
      <c r="D106" s="13"/>
      <c r="E106" s="13"/>
      <c r="F106" s="13"/>
      <c r="G106" s="13"/>
      <c r="H106" s="13"/>
      <c r="I106" s="13"/>
      <c r="J106" s="13"/>
      <c r="K106" s="13"/>
      <c r="L106" s="13"/>
      <c r="M106" s="13"/>
      <c r="N106" s="13"/>
      <c r="O106" s="13"/>
      <c r="P106" s="13"/>
      <c r="Q106" s="13"/>
      <c r="R106" s="13"/>
      <c r="S106" s="206"/>
      <c r="T106" s="14"/>
      <c r="U106" s="13"/>
      <c r="V106" s="13"/>
      <c r="W106" s="13"/>
      <c r="X106" s="13"/>
      <c r="Y106" s="13"/>
      <c r="Z106" s="13"/>
      <c r="AA106" s="13"/>
      <c r="AB106" s="13"/>
      <c r="AC106" s="206"/>
      <c r="AD106" s="14"/>
      <c r="AE106" s="12"/>
      <c r="AF106" s="13"/>
      <c r="AG106" s="13"/>
      <c r="AH106" s="13"/>
      <c r="AI106" s="13"/>
      <c r="AJ106" s="13"/>
      <c r="AK106" s="15"/>
      <c r="AL106" s="113"/>
      <c r="AM106" s="14"/>
      <c r="AN106" s="113"/>
      <c r="AO106" s="14"/>
      <c r="AP106" s="105"/>
      <c r="AQ106" s="109"/>
    </row>
    <row r="107" spans="3:43" x14ac:dyDescent="0.25">
      <c r="C107" s="12"/>
      <c r="D107" s="13"/>
      <c r="E107" s="13"/>
      <c r="F107" s="13"/>
      <c r="G107" s="13"/>
      <c r="H107" s="13"/>
      <c r="I107" s="13"/>
      <c r="J107" s="13"/>
      <c r="K107" s="13"/>
      <c r="L107" s="13"/>
      <c r="M107" s="13"/>
      <c r="N107" s="13"/>
      <c r="O107" s="13"/>
      <c r="P107" s="13"/>
      <c r="Q107" s="13"/>
      <c r="R107" s="13"/>
      <c r="S107" s="206"/>
      <c r="T107" s="14"/>
      <c r="U107" s="13"/>
      <c r="V107" s="13"/>
      <c r="W107" s="13"/>
      <c r="X107" s="13"/>
      <c r="Y107" s="13"/>
      <c r="Z107" s="13"/>
      <c r="AA107" s="13"/>
      <c r="AB107" s="13"/>
      <c r="AC107" s="206"/>
      <c r="AD107" s="14"/>
      <c r="AE107" s="12"/>
      <c r="AF107" s="13"/>
      <c r="AG107" s="13"/>
      <c r="AH107" s="13"/>
      <c r="AI107" s="13"/>
      <c r="AJ107" s="13"/>
      <c r="AK107" s="15"/>
      <c r="AL107" s="113"/>
      <c r="AM107" s="14"/>
      <c r="AN107" s="113"/>
      <c r="AO107" s="14"/>
      <c r="AP107" s="105"/>
      <c r="AQ107" s="109"/>
    </row>
    <row r="108" spans="3:43" x14ac:dyDescent="0.25">
      <c r="C108" s="12"/>
      <c r="D108" s="13"/>
      <c r="E108" s="13"/>
      <c r="F108" s="13"/>
      <c r="G108" s="13"/>
      <c r="H108" s="13"/>
      <c r="I108" s="13"/>
      <c r="J108" s="13"/>
      <c r="K108" s="13"/>
      <c r="L108" s="13"/>
      <c r="M108" s="13"/>
      <c r="N108" s="13"/>
      <c r="O108" s="13"/>
      <c r="P108" s="13"/>
      <c r="Q108" s="13"/>
      <c r="R108" s="13"/>
      <c r="S108" s="206"/>
      <c r="T108" s="14"/>
      <c r="U108" s="13"/>
      <c r="V108" s="13"/>
      <c r="W108" s="13"/>
      <c r="X108" s="13"/>
      <c r="Y108" s="13"/>
      <c r="Z108" s="13"/>
      <c r="AA108" s="13"/>
      <c r="AB108" s="13"/>
      <c r="AC108" s="206"/>
      <c r="AD108" s="14"/>
      <c r="AE108" s="12"/>
      <c r="AF108" s="13"/>
      <c r="AG108" s="13"/>
      <c r="AH108" s="13"/>
      <c r="AI108" s="13"/>
      <c r="AJ108" s="13"/>
      <c r="AK108" s="15"/>
      <c r="AL108" s="113"/>
      <c r="AM108" s="14"/>
      <c r="AN108" s="113"/>
      <c r="AO108" s="14"/>
      <c r="AP108" s="105"/>
      <c r="AQ108" s="109"/>
    </row>
    <row r="109" spans="3:43" x14ac:dyDescent="0.25">
      <c r="C109" s="12"/>
      <c r="D109" s="13"/>
      <c r="E109" s="13"/>
      <c r="F109" s="13"/>
      <c r="G109" s="13"/>
      <c r="H109" s="13"/>
      <c r="I109" s="13"/>
      <c r="J109" s="13"/>
      <c r="K109" s="13"/>
      <c r="L109" s="13"/>
      <c r="M109" s="13"/>
      <c r="N109" s="13"/>
      <c r="O109" s="13"/>
      <c r="P109" s="13"/>
      <c r="Q109" s="13"/>
      <c r="R109" s="13"/>
      <c r="S109" s="206"/>
      <c r="T109" s="14"/>
      <c r="U109" s="13"/>
      <c r="V109" s="13"/>
      <c r="W109" s="13"/>
      <c r="X109" s="13"/>
      <c r="Y109" s="13"/>
      <c r="Z109" s="13"/>
      <c r="AA109" s="13"/>
      <c r="AB109" s="13"/>
      <c r="AC109" s="206"/>
      <c r="AD109" s="14"/>
      <c r="AE109" s="12"/>
      <c r="AF109" s="13"/>
      <c r="AG109" s="13"/>
      <c r="AH109" s="13"/>
      <c r="AI109" s="13"/>
      <c r="AJ109" s="13"/>
      <c r="AK109" s="15"/>
      <c r="AL109" s="113"/>
      <c r="AM109" s="14"/>
      <c r="AN109" s="113"/>
      <c r="AO109" s="14"/>
      <c r="AP109" s="105"/>
      <c r="AQ109" s="109"/>
    </row>
    <row r="110" spans="3:43" x14ac:dyDescent="0.25">
      <c r="C110" s="12"/>
      <c r="D110" s="13"/>
      <c r="E110" s="13"/>
      <c r="F110" s="13"/>
      <c r="G110" s="13"/>
      <c r="H110" s="13"/>
      <c r="I110" s="13"/>
      <c r="J110" s="13"/>
      <c r="K110" s="13"/>
      <c r="L110" s="13"/>
      <c r="M110" s="13"/>
      <c r="N110" s="13"/>
      <c r="O110" s="13"/>
      <c r="P110" s="13"/>
      <c r="Q110" s="13"/>
      <c r="R110" s="13"/>
      <c r="S110" s="206"/>
      <c r="T110" s="14"/>
      <c r="U110" s="13"/>
      <c r="V110" s="13"/>
      <c r="W110" s="13"/>
      <c r="X110" s="13"/>
      <c r="Y110" s="13"/>
      <c r="Z110" s="13"/>
      <c r="AA110" s="13"/>
      <c r="AB110" s="13"/>
      <c r="AC110" s="206"/>
      <c r="AD110" s="14"/>
      <c r="AE110" s="12"/>
      <c r="AF110" s="13"/>
      <c r="AG110" s="13"/>
      <c r="AH110" s="13"/>
      <c r="AI110" s="13"/>
      <c r="AJ110" s="13"/>
      <c r="AK110" s="15"/>
      <c r="AL110" s="113"/>
      <c r="AM110" s="14"/>
      <c r="AN110" s="113"/>
      <c r="AO110" s="14"/>
      <c r="AP110" s="105"/>
      <c r="AQ110" s="109"/>
    </row>
    <row r="111" spans="3:43" x14ac:dyDescent="0.25">
      <c r="C111" s="12"/>
      <c r="D111" s="13"/>
      <c r="E111" s="13"/>
      <c r="F111" s="13"/>
      <c r="G111" s="13"/>
      <c r="H111" s="13"/>
      <c r="I111" s="13"/>
      <c r="J111" s="13"/>
      <c r="K111" s="13"/>
      <c r="L111" s="13"/>
      <c r="M111" s="13"/>
      <c r="N111" s="13"/>
      <c r="O111" s="13"/>
      <c r="P111" s="13"/>
      <c r="Q111" s="13"/>
      <c r="R111" s="13"/>
      <c r="S111" s="206"/>
      <c r="T111" s="14"/>
      <c r="U111" s="13"/>
      <c r="V111" s="13"/>
      <c r="W111" s="13"/>
      <c r="X111" s="13"/>
      <c r="Y111" s="13"/>
      <c r="Z111" s="13"/>
      <c r="AA111" s="13"/>
      <c r="AB111" s="13"/>
      <c r="AC111" s="206"/>
      <c r="AD111" s="14"/>
      <c r="AE111" s="12"/>
      <c r="AF111" s="13"/>
      <c r="AG111" s="13"/>
      <c r="AH111" s="13"/>
      <c r="AI111" s="13"/>
      <c r="AJ111" s="13"/>
      <c r="AK111" s="15"/>
      <c r="AL111" s="113"/>
      <c r="AM111" s="14"/>
      <c r="AN111" s="113"/>
      <c r="AO111" s="14"/>
      <c r="AP111" s="105"/>
      <c r="AQ111" s="109"/>
    </row>
    <row r="112" spans="3:43" x14ac:dyDescent="0.25">
      <c r="C112" s="12"/>
      <c r="D112" s="13"/>
      <c r="E112" s="13"/>
      <c r="F112" s="13"/>
      <c r="G112" s="13"/>
      <c r="H112" s="13"/>
      <c r="I112" s="13"/>
      <c r="J112" s="13"/>
      <c r="K112" s="13"/>
      <c r="L112" s="13"/>
      <c r="M112" s="13"/>
      <c r="N112" s="13"/>
      <c r="O112" s="13"/>
      <c r="P112" s="13"/>
      <c r="Q112" s="13"/>
      <c r="R112" s="13"/>
      <c r="S112" s="206"/>
      <c r="T112" s="14"/>
      <c r="U112" s="13"/>
      <c r="V112" s="13"/>
      <c r="W112" s="13"/>
      <c r="X112" s="13"/>
      <c r="Y112" s="13"/>
      <c r="Z112" s="13"/>
      <c r="AA112" s="13"/>
      <c r="AB112" s="13"/>
      <c r="AC112" s="206"/>
      <c r="AD112" s="14"/>
      <c r="AE112" s="12"/>
      <c r="AF112" s="13"/>
      <c r="AG112" s="13"/>
      <c r="AH112" s="13"/>
      <c r="AI112" s="13"/>
      <c r="AJ112" s="13"/>
      <c r="AK112" s="15"/>
      <c r="AL112" s="113"/>
      <c r="AM112" s="14"/>
      <c r="AN112" s="113"/>
      <c r="AO112" s="14"/>
      <c r="AP112" s="105"/>
      <c r="AQ112" s="109"/>
    </row>
    <row r="113" spans="3:43" x14ac:dyDescent="0.25">
      <c r="C113" s="12"/>
      <c r="D113" s="13"/>
      <c r="E113" s="13"/>
      <c r="F113" s="13"/>
      <c r="G113" s="13"/>
      <c r="H113" s="13"/>
      <c r="I113" s="13"/>
      <c r="J113" s="13"/>
      <c r="K113" s="13"/>
      <c r="L113" s="13"/>
      <c r="M113" s="13"/>
      <c r="N113" s="13"/>
      <c r="O113" s="13"/>
      <c r="P113" s="13"/>
      <c r="Q113" s="13"/>
      <c r="R113" s="13"/>
      <c r="S113" s="206"/>
      <c r="T113" s="14"/>
      <c r="U113" s="13"/>
      <c r="V113" s="13"/>
      <c r="W113" s="13"/>
      <c r="X113" s="13"/>
      <c r="Y113" s="13"/>
      <c r="Z113" s="13"/>
      <c r="AA113" s="13"/>
      <c r="AB113" s="13"/>
      <c r="AC113" s="206"/>
      <c r="AD113" s="14"/>
      <c r="AE113" s="12"/>
      <c r="AF113" s="13"/>
      <c r="AG113" s="13"/>
      <c r="AH113" s="13"/>
      <c r="AI113" s="13"/>
      <c r="AJ113" s="13"/>
      <c r="AK113" s="15"/>
      <c r="AL113" s="113"/>
      <c r="AM113" s="14"/>
      <c r="AN113" s="113"/>
      <c r="AO113" s="14"/>
      <c r="AP113" s="105"/>
      <c r="AQ113" s="109"/>
    </row>
    <row r="114" spans="3:43" x14ac:dyDescent="0.25">
      <c r="C114" s="12"/>
      <c r="D114" s="13"/>
      <c r="E114" s="13"/>
      <c r="F114" s="13"/>
      <c r="G114" s="13"/>
      <c r="H114" s="13"/>
      <c r="I114" s="13"/>
      <c r="J114" s="13"/>
      <c r="K114" s="13"/>
      <c r="L114" s="13"/>
      <c r="M114" s="13"/>
      <c r="N114" s="13"/>
      <c r="O114" s="13"/>
      <c r="P114" s="13"/>
      <c r="Q114" s="13"/>
      <c r="R114" s="13"/>
      <c r="S114" s="206"/>
      <c r="T114" s="14"/>
      <c r="U114" s="13"/>
      <c r="V114" s="13"/>
      <c r="W114" s="13"/>
      <c r="X114" s="13"/>
      <c r="Y114" s="13"/>
      <c r="Z114" s="13"/>
      <c r="AA114" s="13"/>
      <c r="AB114" s="13"/>
      <c r="AC114" s="206"/>
      <c r="AD114" s="14"/>
      <c r="AE114" s="12"/>
      <c r="AF114" s="13"/>
      <c r="AG114" s="13"/>
      <c r="AH114" s="13"/>
      <c r="AI114" s="13"/>
      <c r="AJ114" s="13"/>
      <c r="AK114" s="15"/>
      <c r="AL114" s="113"/>
      <c r="AM114" s="14"/>
      <c r="AN114" s="113"/>
      <c r="AO114" s="14"/>
      <c r="AP114" s="105"/>
      <c r="AQ114" s="109"/>
    </row>
    <row r="115" spans="3:43" x14ac:dyDescent="0.25">
      <c r="C115" s="12"/>
      <c r="D115" s="13"/>
      <c r="E115" s="13"/>
      <c r="F115" s="13"/>
      <c r="G115" s="13"/>
      <c r="H115" s="13"/>
      <c r="I115" s="13"/>
      <c r="J115" s="13"/>
      <c r="K115" s="13"/>
      <c r="L115" s="13"/>
      <c r="M115" s="13"/>
      <c r="N115" s="13"/>
      <c r="O115" s="13"/>
      <c r="P115" s="13"/>
      <c r="Q115" s="13"/>
      <c r="R115" s="13"/>
      <c r="S115" s="206"/>
      <c r="T115" s="14"/>
      <c r="U115" s="13"/>
      <c r="V115" s="13"/>
      <c r="W115" s="13"/>
      <c r="X115" s="13"/>
      <c r="Y115" s="13"/>
      <c r="Z115" s="13"/>
      <c r="AA115" s="13"/>
      <c r="AB115" s="13"/>
      <c r="AC115" s="206"/>
      <c r="AD115" s="14"/>
      <c r="AE115" s="12"/>
      <c r="AF115" s="13"/>
      <c r="AG115" s="13"/>
      <c r="AH115" s="13"/>
      <c r="AI115" s="13"/>
      <c r="AJ115" s="13"/>
      <c r="AK115" s="15"/>
      <c r="AL115" s="113"/>
      <c r="AM115" s="14"/>
      <c r="AN115" s="113"/>
      <c r="AO115" s="14"/>
      <c r="AP115" s="105"/>
      <c r="AQ115" s="109"/>
    </row>
    <row r="116" spans="3:43" x14ac:dyDescent="0.25">
      <c r="C116" s="12"/>
      <c r="D116" s="13"/>
      <c r="E116" s="13"/>
      <c r="F116" s="13"/>
      <c r="G116" s="13"/>
      <c r="H116" s="13"/>
      <c r="I116" s="13"/>
      <c r="J116" s="13"/>
      <c r="K116" s="13"/>
      <c r="L116" s="13"/>
      <c r="M116" s="13"/>
      <c r="N116" s="13"/>
      <c r="O116" s="13"/>
      <c r="P116" s="13"/>
      <c r="Q116" s="13"/>
      <c r="R116" s="13"/>
      <c r="S116" s="206"/>
      <c r="T116" s="14"/>
      <c r="U116" s="13"/>
      <c r="V116" s="13"/>
      <c r="W116" s="13"/>
      <c r="X116" s="13"/>
      <c r="Y116" s="13"/>
      <c r="Z116" s="13"/>
      <c r="AA116" s="13"/>
      <c r="AB116" s="13"/>
      <c r="AC116" s="206"/>
      <c r="AD116" s="14"/>
      <c r="AE116" s="12"/>
      <c r="AF116" s="13"/>
      <c r="AG116" s="13"/>
      <c r="AH116" s="13"/>
      <c r="AI116" s="13"/>
      <c r="AJ116" s="13"/>
      <c r="AK116" s="15"/>
      <c r="AL116" s="113"/>
      <c r="AM116" s="14"/>
      <c r="AN116" s="113"/>
      <c r="AO116" s="14"/>
      <c r="AP116" s="105"/>
      <c r="AQ116" s="109"/>
    </row>
    <row r="117" spans="3:43" x14ac:dyDescent="0.25">
      <c r="AL117" s="113"/>
      <c r="AM117" s="14"/>
      <c r="AN117" s="113"/>
      <c r="AO117" s="14"/>
      <c r="AP117" s="105"/>
      <c r="AQ117" s="109"/>
    </row>
    <row r="118" spans="3:43" x14ac:dyDescent="0.25">
      <c r="AL118" s="113"/>
      <c r="AM118" s="14"/>
      <c r="AN118" s="113"/>
      <c r="AO118" s="14"/>
      <c r="AP118" s="105"/>
      <c r="AQ118" s="109"/>
    </row>
    <row r="119" spans="3:43" x14ac:dyDescent="0.25">
      <c r="AL119" s="113"/>
      <c r="AM119" s="14"/>
      <c r="AN119" s="113"/>
      <c r="AO119" s="14"/>
      <c r="AP119" s="105"/>
      <c r="AQ119" s="109"/>
    </row>
    <row r="120" spans="3:43" x14ac:dyDescent="0.25">
      <c r="AL120" s="113"/>
      <c r="AM120" s="14"/>
      <c r="AN120" s="113"/>
      <c r="AO120" s="14"/>
      <c r="AP120" s="105"/>
      <c r="AQ120" s="109"/>
    </row>
    <row r="121" spans="3:43" x14ac:dyDescent="0.25">
      <c r="AL121" s="113"/>
      <c r="AM121" s="14"/>
      <c r="AN121" s="113"/>
      <c r="AO121" s="14"/>
      <c r="AP121" s="105"/>
      <c r="AQ121" s="109"/>
    </row>
    <row r="122" spans="3:43" x14ac:dyDescent="0.25">
      <c r="AL122" s="113"/>
      <c r="AM122" s="14"/>
      <c r="AN122" s="113"/>
      <c r="AO122" s="14"/>
      <c r="AP122" s="105"/>
      <c r="AQ122" s="109"/>
    </row>
    <row r="123" spans="3:43" x14ac:dyDescent="0.25">
      <c r="AL123" s="113"/>
      <c r="AM123" s="14"/>
      <c r="AN123" s="113"/>
      <c r="AO123" s="14"/>
      <c r="AP123" s="105"/>
      <c r="AQ123" s="109"/>
    </row>
    <row r="124" spans="3:43" x14ac:dyDescent="0.25">
      <c r="AL124" s="113"/>
      <c r="AM124" s="14"/>
      <c r="AN124" s="113"/>
      <c r="AO124" s="14"/>
      <c r="AP124" s="105"/>
      <c r="AQ124" s="109"/>
    </row>
    <row r="125" spans="3:43" x14ac:dyDescent="0.25">
      <c r="AL125" s="113"/>
      <c r="AM125" s="14"/>
      <c r="AN125" s="113"/>
      <c r="AO125" s="14"/>
      <c r="AP125" s="105"/>
      <c r="AQ125" s="109"/>
    </row>
    <row r="126" spans="3:43" x14ac:dyDescent="0.25">
      <c r="AL126" s="113"/>
      <c r="AM126" s="14"/>
      <c r="AN126" s="113"/>
      <c r="AO126" s="14"/>
      <c r="AP126" s="105"/>
      <c r="AQ126" s="109"/>
    </row>
    <row r="127" spans="3:43" x14ac:dyDescent="0.25">
      <c r="AL127" s="113"/>
      <c r="AM127" s="14"/>
      <c r="AN127" s="113"/>
      <c r="AO127" s="14"/>
      <c r="AP127" s="105"/>
      <c r="AQ127" s="109"/>
    </row>
    <row r="128" spans="3:43" x14ac:dyDescent="0.25">
      <c r="AL128" s="113"/>
      <c r="AM128" s="14"/>
      <c r="AN128" s="113"/>
      <c r="AO128" s="14"/>
      <c r="AP128" s="105"/>
      <c r="AQ128" s="109"/>
    </row>
    <row r="129" spans="38:43" x14ac:dyDescent="0.25">
      <c r="AL129" s="113"/>
      <c r="AM129" s="14"/>
      <c r="AN129" s="113"/>
      <c r="AO129" s="14"/>
      <c r="AP129" s="105"/>
      <c r="AQ129" s="109"/>
    </row>
    <row r="130" spans="38:43" x14ac:dyDescent="0.25">
      <c r="AL130" s="111"/>
      <c r="AM130" s="112"/>
      <c r="AN130" s="123"/>
      <c r="AO130" s="124"/>
      <c r="AP130" s="110"/>
      <c r="AQ130" s="112"/>
    </row>
    <row r="131" spans="38:43" x14ac:dyDescent="0.25">
      <c r="AN131" s="125"/>
      <c r="AO131" s="126"/>
    </row>
    <row r="132" spans="38:43" x14ac:dyDescent="0.25">
      <c r="AN132" s="125"/>
      <c r="AO132" s="126"/>
    </row>
    <row r="133" spans="38:43" x14ac:dyDescent="0.25">
      <c r="AN133" s="125"/>
      <c r="AO133" s="126"/>
    </row>
    <row r="134" spans="38:43" x14ac:dyDescent="0.25">
      <c r="AN134" s="125"/>
      <c r="AO134" s="126"/>
    </row>
    <row r="135" spans="38:43" x14ac:dyDescent="0.25">
      <c r="AN135" s="125"/>
      <c r="AO135" s="126"/>
    </row>
    <row r="136" spans="38:43" x14ac:dyDescent="0.25">
      <c r="AN136" s="125"/>
      <c r="AO136" s="126"/>
    </row>
    <row r="137" spans="38:43" x14ac:dyDescent="0.25">
      <c r="AN137" s="125"/>
      <c r="AO137" s="126"/>
    </row>
    <row r="138" spans="38:43" x14ac:dyDescent="0.25">
      <c r="AN138" s="125"/>
      <c r="AO138" s="126"/>
    </row>
    <row r="139" spans="38:43" x14ac:dyDescent="0.25">
      <c r="AN139" s="125"/>
      <c r="AO139" s="126"/>
    </row>
    <row r="140" spans="38:43" x14ac:dyDescent="0.25">
      <c r="AN140" s="125"/>
      <c r="AO140" s="126"/>
    </row>
    <row r="141" spans="38:43" x14ac:dyDescent="0.25">
      <c r="AN141" s="125"/>
      <c r="AO141" s="126"/>
    </row>
    <row r="142" spans="38:43" x14ac:dyDescent="0.25">
      <c r="AN142" s="125"/>
      <c r="AO142" s="126"/>
    </row>
    <row r="143" spans="38:43" x14ac:dyDescent="0.25">
      <c r="AN143" s="125"/>
      <c r="AO143" s="126"/>
    </row>
    <row r="144" spans="38:43" x14ac:dyDescent="0.25">
      <c r="AN144" s="125"/>
      <c r="AO144" s="126"/>
    </row>
    <row r="145" spans="40:41" x14ac:dyDescent="0.25">
      <c r="AN145" s="125"/>
      <c r="AO145" s="126"/>
    </row>
    <row r="146" spans="40:41" x14ac:dyDescent="0.25">
      <c r="AN146" s="125"/>
      <c r="AO146" s="126"/>
    </row>
    <row r="147" spans="40:41" x14ac:dyDescent="0.25">
      <c r="AN147" s="125"/>
      <c r="AO147" s="126"/>
    </row>
    <row r="148" spans="40:41" x14ac:dyDescent="0.25">
      <c r="AN148" s="125"/>
      <c r="AO148" s="126"/>
    </row>
    <row r="149" spans="40:41" x14ac:dyDescent="0.25">
      <c r="AN149" s="125"/>
      <c r="AO149" s="126"/>
    </row>
    <row r="150" spans="40:41" x14ac:dyDescent="0.25">
      <c r="AN150" s="125"/>
      <c r="AO150" s="126"/>
    </row>
    <row r="151" spans="40:41" x14ac:dyDescent="0.25">
      <c r="AN151" s="125"/>
      <c r="AO151" s="126"/>
    </row>
    <row r="152" spans="40:41" x14ac:dyDescent="0.25">
      <c r="AN152" s="125"/>
      <c r="AO152" s="126"/>
    </row>
    <row r="153" spans="40:41" x14ac:dyDescent="0.25">
      <c r="AN153" s="125"/>
      <c r="AO153" s="126"/>
    </row>
    <row r="154" spans="40:41" x14ac:dyDescent="0.25">
      <c r="AN154" s="125"/>
      <c r="AO154" s="126"/>
    </row>
    <row r="155" spans="40:41" x14ac:dyDescent="0.25">
      <c r="AN155" s="125"/>
      <c r="AO155" s="126"/>
    </row>
    <row r="156" spans="40:41" x14ac:dyDescent="0.25">
      <c r="AN156" s="125"/>
      <c r="AO156" s="126"/>
    </row>
    <row r="157" spans="40:41" x14ac:dyDescent="0.25">
      <c r="AN157" s="125"/>
      <c r="AO157" s="126"/>
    </row>
    <row r="158" spans="40:41" x14ac:dyDescent="0.25">
      <c r="AN158" s="125"/>
      <c r="AO158" s="126"/>
    </row>
    <row r="159" spans="40:41" x14ac:dyDescent="0.25">
      <c r="AN159" s="125"/>
      <c r="AO159" s="126"/>
    </row>
    <row r="160" spans="40:41" x14ac:dyDescent="0.25">
      <c r="AN160" s="125"/>
      <c r="AO160" s="126"/>
    </row>
    <row r="161" spans="40:41" x14ac:dyDescent="0.25">
      <c r="AN161" s="125"/>
      <c r="AO161" s="126"/>
    </row>
    <row r="162" spans="40:41" x14ac:dyDescent="0.25">
      <c r="AN162" s="125"/>
      <c r="AO162" s="126"/>
    </row>
    <row r="163" spans="40:41" x14ac:dyDescent="0.25">
      <c r="AN163" s="125"/>
      <c r="AO163" s="126"/>
    </row>
    <row r="164" spans="40:41" x14ac:dyDescent="0.25">
      <c r="AN164" s="125"/>
      <c r="AO164" s="126"/>
    </row>
    <row r="165" spans="40:41" x14ac:dyDescent="0.25">
      <c r="AN165" s="125"/>
      <c r="AO165" s="126"/>
    </row>
    <row r="166" spans="40:41" x14ac:dyDescent="0.25">
      <c r="AN166" s="125"/>
      <c r="AO166" s="126"/>
    </row>
    <row r="167" spans="40:41" x14ac:dyDescent="0.25">
      <c r="AN167" s="125"/>
      <c r="AO167" s="126"/>
    </row>
    <row r="168" spans="40:41" x14ac:dyDescent="0.25">
      <c r="AN168" s="125"/>
      <c r="AO168" s="126"/>
    </row>
    <row r="169" spans="40:41" x14ac:dyDescent="0.25">
      <c r="AN169" s="125"/>
      <c r="AO169" s="126"/>
    </row>
    <row r="170" spans="40:41" x14ac:dyDescent="0.25">
      <c r="AN170" s="125"/>
      <c r="AO170" s="126"/>
    </row>
    <row r="171" spans="40:41" x14ac:dyDescent="0.25">
      <c r="AN171" s="125"/>
      <c r="AO171" s="126"/>
    </row>
    <row r="172" spans="40:41" x14ac:dyDescent="0.25">
      <c r="AN172" s="125"/>
      <c r="AO172" s="126"/>
    </row>
    <row r="173" spans="40:41" x14ac:dyDescent="0.25">
      <c r="AN173" s="125"/>
      <c r="AO173" s="126"/>
    </row>
    <row r="174" spans="40:41" x14ac:dyDescent="0.25">
      <c r="AN174" s="125"/>
      <c r="AO174" s="126"/>
    </row>
    <row r="175" spans="40:41" x14ac:dyDescent="0.25">
      <c r="AN175" s="125"/>
      <c r="AO175" s="126"/>
    </row>
    <row r="176" spans="40:41" x14ac:dyDescent="0.25">
      <c r="AN176" s="125"/>
      <c r="AO176" s="126"/>
    </row>
    <row r="177" spans="40:41" x14ac:dyDescent="0.25">
      <c r="AN177" s="125"/>
      <c r="AO177" s="126"/>
    </row>
    <row r="178" spans="40:41" x14ac:dyDescent="0.25">
      <c r="AN178" s="125"/>
      <c r="AO178" s="126"/>
    </row>
    <row r="179" spans="40:41" x14ac:dyDescent="0.25">
      <c r="AN179" s="125"/>
      <c r="AO179" s="126"/>
    </row>
    <row r="180" spans="40:41" x14ac:dyDescent="0.25">
      <c r="AN180" s="125"/>
      <c r="AO180" s="126"/>
    </row>
    <row r="181" spans="40:41" x14ac:dyDescent="0.25">
      <c r="AN181" s="125"/>
      <c r="AO181" s="126"/>
    </row>
    <row r="182" spans="40:41" x14ac:dyDescent="0.25">
      <c r="AN182" s="125"/>
      <c r="AO182" s="126"/>
    </row>
    <row r="183" spans="40:41" x14ac:dyDescent="0.25">
      <c r="AN183" s="125"/>
      <c r="AO183" s="126"/>
    </row>
    <row r="184" spans="40:41" x14ac:dyDescent="0.25">
      <c r="AN184" s="125"/>
      <c r="AO184" s="126"/>
    </row>
    <row r="185" spans="40:41" x14ac:dyDescent="0.25">
      <c r="AN185" s="125"/>
      <c r="AO185" s="126"/>
    </row>
    <row r="186" spans="40:41" x14ac:dyDescent="0.25">
      <c r="AN186" s="125"/>
      <c r="AO186" s="126"/>
    </row>
  </sheetData>
  <mergeCells count="7">
    <mergeCell ref="AL1:AO1"/>
    <mergeCell ref="C1:G1"/>
    <mergeCell ref="H1:K1"/>
    <mergeCell ref="L1:T1"/>
    <mergeCell ref="U1:V1"/>
    <mergeCell ref="AE1:AK1"/>
    <mergeCell ref="W1:AD1"/>
  </mergeCells>
  <hyperlinks>
    <hyperlink ref="A1" location="Contents!A1" display="CONTENTS"/>
    <hyperlink ref="B5" r:id="rId1"/>
    <hyperlink ref="A2" r:id="rId2"/>
    <hyperlink ref="B8" r:id="rId3"/>
    <hyperlink ref="B4" r:id="rId4"/>
    <hyperlink ref="B9" r:id="rId5"/>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86"/>
  <sheetViews>
    <sheetView workbookViewId="0">
      <pane xSplit="2" ySplit="2" topLeftCell="AG3" activePane="bottomRight" state="frozen"/>
      <selection pane="topRight" activeCell="C1" sqref="C1"/>
      <selection pane="bottomLeft" activeCell="A3" sqref="A3"/>
      <selection pane="bottomRight"/>
    </sheetView>
  </sheetViews>
  <sheetFormatPr defaultRowHeight="15" x14ac:dyDescent="0.25"/>
  <cols>
    <col min="1" max="1" width="27.28515625" style="2" customWidth="1"/>
    <col min="2" max="2" width="23.85546875" style="2" customWidth="1"/>
    <col min="3" max="3" width="11.85546875" customWidth="1"/>
    <col min="4" max="4" width="10.28515625" customWidth="1"/>
    <col min="5" max="5" width="25" customWidth="1"/>
    <col min="9" max="9" width="12.28515625" customWidth="1"/>
    <col min="10" max="11" width="12.7109375" customWidth="1"/>
    <col min="12" max="12" width="11.5703125" customWidth="1"/>
    <col min="13" max="13" width="13.140625" customWidth="1"/>
    <col min="16" max="16" width="15.5703125" customWidth="1"/>
    <col min="17" max="17" width="11.85546875" customWidth="1"/>
    <col min="19" max="19" width="11.5703125" customWidth="1"/>
    <col min="20" max="20" width="28" style="2" customWidth="1"/>
    <col min="21" max="22" width="12.7109375" customWidth="1"/>
    <col min="23" max="23" width="11.5703125" customWidth="1"/>
    <col min="24" max="24" width="13.140625" customWidth="1"/>
    <col min="27" max="27" width="15.5703125" customWidth="1"/>
    <col min="28" max="28" width="11.85546875" customWidth="1"/>
    <col min="29" max="29" width="9.140625" style="53"/>
    <col min="30" max="30" width="10.85546875" style="126" customWidth="1"/>
    <col min="31" max="31" width="12.42578125" customWidth="1"/>
    <col min="33" max="33" width="11.42578125" customWidth="1"/>
    <col min="34" max="34" width="17" customWidth="1"/>
    <col min="35" max="35" width="11.42578125" customWidth="1"/>
    <col min="36" max="36" width="13.140625" customWidth="1"/>
    <col min="37" max="37" width="14.7109375" customWidth="1"/>
    <col min="38" max="38" width="10.140625" customWidth="1"/>
    <col min="39" max="39" width="8.85546875" style="2" customWidth="1"/>
    <col min="40" max="40" width="10.85546875" style="2" customWidth="1"/>
    <col min="41" max="41" width="10" style="2" customWidth="1"/>
    <col min="42" max="42" width="14" style="102" customWidth="1"/>
    <col min="43" max="43" width="15.7109375" style="2" customWidth="1"/>
    <col min="44" max="44" width="16" customWidth="1"/>
  </cols>
  <sheetData>
    <row r="1" spans="1:43" s="1" customFormat="1" ht="20.25" thickBot="1" x14ac:dyDescent="0.35">
      <c r="A1" s="39" t="s">
        <v>0</v>
      </c>
      <c r="B1" s="67" t="s">
        <v>101</v>
      </c>
      <c r="C1" s="664" t="s">
        <v>2</v>
      </c>
      <c r="D1" s="664"/>
      <c r="E1" s="664"/>
      <c r="F1" s="664"/>
      <c r="G1" s="665"/>
      <c r="H1" s="666" t="s">
        <v>3</v>
      </c>
      <c r="I1" s="664"/>
      <c r="J1" s="664"/>
      <c r="K1" s="665"/>
      <c r="L1" s="662" t="s">
        <v>4</v>
      </c>
      <c r="M1" s="663"/>
      <c r="N1" s="663"/>
      <c r="O1" s="663"/>
      <c r="P1" s="663"/>
      <c r="Q1" s="663"/>
      <c r="R1" s="663"/>
      <c r="S1" s="663"/>
      <c r="T1" s="680"/>
      <c r="U1" s="662" t="s">
        <v>70</v>
      </c>
      <c r="V1" s="665"/>
      <c r="W1" s="662" t="s">
        <v>68</v>
      </c>
      <c r="X1" s="663"/>
      <c r="Y1" s="663"/>
      <c r="Z1" s="663"/>
      <c r="AA1" s="663"/>
      <c r="AB1" s="663"/>
      <c r="AC1" s="663"/>
      <c r="AD1" s="680"/>
      <c r="AE1" s="663" t="s">
        <v>5</v>
      </c>
      <c r="AF1" s="663"/>
      <c r="AG1" s="663"/>
      <c r="AH1" s="663"/>
      <c r="AI1" s="663"/>
      <c r="AJ1" s="663"/>
      <c r="AK1" s="681"/>
      <c r="AL1" s="677" t="s">
        <v>71</v>
      </c>
      <c r="AM1" s="678"/>
      <c r="AN1" s="678"/>
      <c r="AO1" s="679"/>
      <c r="AP1" s="100" t="s">
        <v>103</v>
      </c>
      <c r="AQ1" s="82" t="s">
        <v>94</v>
      </c>
    </row>
    <row r="2" spans="1:43" ht="62.25" customHeight="1" thickTop="1" thickBot="1" x14ac:dyDescent="0.3">
      <c r="A2" s="271" t="s">
        <v>83</v>
      </c>
      <c r="B2" s="92"/>
      <c r="C2" s="93" t="s">
        <v>6</v>
      </c>
      <c r="D2" s="93" t="s">
        <v>7</v>
      </c>
      <c r="E2" s="94" t="s">
        <v>8</v>
      </c>
      <c r="F2" s="95" t="s">
        <v>9</v>
      </c>
      <c r="G2" s="96" t="s">
        <v>10</v>
      </c>
      <c r="H2" s="93" t="s">
        <v>11</v>
      </c>
      <c r="I2" s="93" t="s">
        <v>12</v>
      </c>
      <c r="J2" s="94" t="s">
        <v>60</v>
      </c>
      <c r="K2" s="97" t="s">
        <v>69</v>
      </c>
      <c r="L2" s="93" t="s">
        <v>13</v>
      </c>
      <c r="M2" s="93" t="s">
        <v>14</v>
      </c>
      <c r="N2" s="93" t="s">
        <v>15</v>
      </c>
      <c r="O2" s="94" t="s">
        <v>16</v>
      </c>
      <c r="P2" s="93" t="s">
        <v>17</v>
      </c>
      <c r="Q2" s="93" t="s">
        <v>18</v>
      </c>
      <c r="R2" s="93" t="s">
        <v>19</v>
      </c>
      <c r="S2" s="93" t="s">
        <v>155</v>
      </c>
      <c r="T2" s="98" t="s">
        <v>20</v>
      </c>
      <c r="U2" s="94" t="s">
        <v>60</v>
      </c>
      <c r="V2" s="97" t="s">
        <v>69</v>
      </c>
      <c r="W2" s="93" t="s">
        <v>13</v>
      </c>
      <c r="X2" s="93" t="s">
        <v>14</v>
      </c>
      <c r="Y2" s="93" t="s">
        <v>15</v>
      </c>
      <c r="Z2" s="94" t="s">
        <v>16</v>
      </c>
      <c r="AA2" s="93" t="s">
        <v>17</v>
      </c>
      <c r="AB2" s="93" t="s">
        <v>18</v>
      </c>
      <c r="AC2" s="93" t="s">
        <v>19</v>
      </c>
      <c r="AD2" s="98" t="s">
        <v>155</v>
      </c>
      <c r="AE2" s="88" t="s">
        <v>21</v>
      </c>
      <c r="AF2" s="88" t="s">
        <v>22</v>
      </c>
      <c r="AG2" s="89" t="s">
        <v>23</v>
      </c>
      <c r="AH2" s="88" t="s">
        <v>24</v>
      </c>
      <c r="AI2" s="88" t="s">
        <v>25</v>
      </c>
      <c r="AJ2" s="88" t="s">
        <v>26</v>
      </c>
      <c r="AK2" s="90" t="s">
        <v>27</v>
      </c>
      <c r="AL2" s="114" t="s">
        <v>105</v>
      </c>
      <c r="AM2" s="99" t="s">
        <v>106</v>
      </c>
      <c r="AN2" s="115" t="s">
        <v>107</v>
      </c>
      <c r="AO2" s="91" t="s">
        <v>108</v>
      </c>
      <c r="AP2" s="101" t="s">
        <v>104</v>
      </c>
      <c r="AQ2" s="91" t="s">
        <v>102</v>
      </c>
    </row>
    <row r="3" spans="1:43" ht="15.75" thickTop="1" x14ac:dyDescent="0.25">
      <c r="A3" s="2" t="str">
        <f>IF(K3=SUM(L3:S3), " ","Error")</f>
        <v xml:space="preserve"> </v>
      </c>
      <c r="B3" s="78" t="s">
        <v>28</v>
      </c>
      <c r="C3" s="3">
        <f t="shared" ref="C3:L3" si="0">SUM(C4:C5)</f>
        <v>630</v>
      </c>
      <c r="D3" s="3">
        <f t="shared" si="0"/>
        <v>0</v>
      </c>
      <c r="E3" s="3">
        <f t="shared" si="0"/>
        <v>161</v>
      </c>
      <c r="F3" s="3">
        <f t="shared" si="0"/>
        <v>251</v>
      </c>
      <c r="G3" s="4">
        <f t="shared" si="0"/>
        <v>218</v>
      </c>
      <c r="H3" s="3">
        <f t="shared" si="0"/>
        <v>17</v>
      </c>
      <c r="I3" s="3">
        <f t="shared" si="0"/>
        <v>4</v>
      </c>
      <c r="J3" s="3">
        <f t="shared" si="0"/>
        <v>4</v>
      </c>
      <c r="K3" s="4">
        <f t="shared" si="0"/>
        <v>0</v>
      </c>
      <c r="L3" s="3">
        <f t="shared" si="0"/>
        <v>0</v>
      </c>
      <c r="M3" s="3">
        <f t="shared" ref="M3:S3" si="1">SUM(M4:M5)</f>
        <v>0</v>
      </c>
      <c r="N3" s="3">
        <f t="shared" si="1"/>
        <v>0</v>
      </c>
      <c r="O3" s="3">
        <f t="shared" si="1"/>
        <v>0</v>
      </c>
      <c r="P3" s="3">
        <f t="shared" si="1"/>
        <v>0</v>
      </c>
      <c r="Q3" s="3">
        <f t="shared" si="1"/>
        <v>0</v>
      </c>
      <c r="R3" s="3">
        <f t="shared" si="1"/>
        <v>0</v>
      </c>
      <c r="S3" s="3">
        <f t="shared" si="1"/>
        <v>0</v>
      </c>
      <c r="T3" s="4"/>
      <c r="U3" s="43">
        <f>IF(I3=0,"NA",J3/I3)</f>
        <v>1</v>
      </c>
      <c r="V3" s="45">
        <f>IF(I3=0,"NA",K3/I3)</f>
        <v>0</v>
      </c>
      <c r="W3" s="43" t="str">
        <f>+IF(L3=0,"NA",L3/I3)</f>
        <v>NA</v>
      </c>
      <c r="X3" s="43">
        <f>+IF(I3=0,"NA",M3/I3)</f>
        <v>0</v>
      </c>
      <c r="Y3" s="43">
        <f>+IF(I3=0,"NA",N3/I3)</f>
        <v>0</v>
      </c>
      <c r="Z3" s="43">
        <f>+IF(I3=0,"NA",O3/I3)</f>
        <v>0</v>
      </c>
      <c r="AA3" s="43">
        <f>+IF(I3=0,"NA",P3/I3)</f>
        <v>0</v>
      </c>
      <c r="AB3" s="43">
        <f>+IF(I3=0,"NA",Q3/I3)</f>
        <v>0</v>
      </c>
      <c r="AC3" s="297">
        <f>+IF(I3=0,"NA",R3/I3)</f>
        <v>0</v>
      </c>
      <c r="AD3" s="45">
        <f>+IF(I3=0,"NA",S3/I3)</f>
        <v>0</v>
      </c>
      <c r="AE3" s="3">
        <f>IF(C3=0,"NA",(C3/AQ3)*100000)</f>
        <v>425.72745333891959</v>
      </c>
      <c r="AF3" s="85">
        <f>IF(C3=0,"NA",(H3/C3)*100000)</f>
        <v>2698.4126984126983</v>
      </c>
      <c r="AG3" s="85">
        <f>IF(C3=0,"NA",(C3/AQ3)*100000)</f>
        <v>425.72745333891959</v>
      </c>
      <c r="AH3" s="85">
        <f>IF(C3=0,"NA",(I3/C3)*100000)</f>
        <v>634.92063492063494</v>
      </c>
      <c r="AI3" s="85">
        <f>IF(I3=0,"NA",(I3/AQ3)*100000)</f>
        <v>2.703031449770918</v>
      </c>
      <c r="AJ3" s="85">
        <f>IF(C3=0,"NA",(J3/C3)*100000)</f>
        <v>634.92063492063494</v>
      </c>
      <c r="AK3" s="86">
        <f>IF(I3=0,"NA",(J3/AQ3)*100000)</f>
        <v>2.703031449770918</v>
      </c>
      <c r="AL3" s="119">
        <f>AM3*7</f>
        <v>7.6712328767123292E-2</v>
      </c>
      <c r="AM3" s="120">
        <f>I3/365</f>
        <v>1.0958904109589041E-2</v>
      </c>
      <c r="AN3" s="119">
        <f>AO3*7</f>
        <v>7.6712328767123292E-2</v>
      </c>
      <c r="AO3" s="120">
        <f>J3/365</f>
        <v>1.0958904109589041E-2</v>
      </c>
      <c r="AP3" s="447">
        <f>'Vital Stats'!Q41</f>
        <v>761.07034252473352</v>
      </c>
      <c r="AQ3" s="104">
        <f>'Vital Stats'!Q70</f>
        <v>147982</v>
      </c>
    </row>
    <row r="4" spans="1:43" x14ac:dyDescent="0.25">
      <c r="B4" s="145" t="s">
        <v>29</v>
      </c>
      <c r="C4" s="7">
        <f>SUM(D4:G4)</f>
        <v>179</v>
      </c>
      <c r="D4" s="8" t="s">
        <v>124</v>
      </c>
      <c r="E4" s="8">
        <v>67</v>
      </c>
      <c r="F4" s="8" t="s">
        <v>124</v>
      </c>
      <c r="G4" s="9">
        <v>112</v>
      </c>
      <c r="H4" s="7">
        <v>9</v>
      </c>
      <c r="I4" s="8">
        <v>1</v>
      </c>
      <c r="J4" s="8">
        <v>1</v>
      </c>
      <c r="K4" s="9">
        <v>0</v>
      </c>
      <c r="L4" s="7">
        <v>0</v>
      </c>
      <c r="M4" s="8">
        <v>0</v>
      </c>
      <c r="N4" s="8">
        <v>0</v>
      </c>
      <c r="O4" s="8">
        <v>0</v>
      </c>
      <c r="P4" s="8">
        <v>0</v>
      </c>
      <c r="Q4" s="8">
        <v>0</v>
      </c>
      <c r="R4" s="8">
        <v>0</v>
      </c>
      <c r="S4" s="205">
        <v>0</v>
      </c>
      <c r="T4" s="9"/>
      <c r="U4" s="40">
        <f>IF(I4=0,"NA",J4/I4)</f>
        <v>1</v>
      </c>
      <c r="V4" s="41">
        <f>IF(I4=0,"NA",K4/I4)</f>
        <v>0</v>
      </c>
      <c r="W4" s="42">
        <f>IF(I4=0,"NA",L4/I4)</f>
        <v>0</v>
      </c>
      <c r="X4" s="42">
        <f>IF(I4=0,"NA",M4/I4)</f>
        <v>0</v>
      </c>
      <c r="Y4" s="42">
        <f>IF(I4=0,"NA",N4/I4)</f>
        <v>0</v>
      </c>
      <c r="Z4" s="42">
        <f>IF(I4=0,"NA",O4/I4)</f>
        <v>0</v>
      </c>
      <c r="AA4" s="42">
        <f>IF(I4=0,"NA",P4/I4)</f>
        <v>0</v>
      </c>
      <c r="AB4" s="42">
        <f>IF(I4=0,"NA",Q4/I4)</f>
        <v>0</v>
      </c>
      <c r="AC4" s="298">
        <f>IF(I4=0,"NA",R4/I4)</f>
        <v>0</v>
      </c>
      <c r="AD4" s="44">
        <f>IF(I4=0,"NA",S4/I4)</f>
        <v>0</v>
      </c>
      <c r="AE4" s="7">
        <f>IF(C4=0,"NA",(C4/AQ4)*100000)</f>
        <v>120.96065737724859</v>
      </c>
      <c r="AF4" s="8">
        <f>IF(C4=0,"NA",(H4/C4)*100000)</f>
        <v>5027.9329608938551</v>
      </c>
      <c r="AG4" s="8">
        <f>IF(C4=0,"NA",(C4/AQ4)*100000)</f>
        <v>120.96065737724859</v>
      </c>
      <c r="AH4" s="8">
        <f>IF(C4=0,"NA",(I4/C4)*100000)</f>
        <v>558.65921787709499</v>
      </c>
      <c r="AI4" s="8">
        <f>IF(I4=0,"NA",(I4/AQ4)*100000)</f>
        <v>0.67575786244272951</v>
      </c>
      <c r="AJ4" s="8">
        <f>IF(C4=0,"NA",(J4/C4)*100000)</f>
        <v>558.65921787709499</v>
      </c>
      <c r="AK4" s="10">
        <f>IF(I4=0,"NA",(J4/AQ4)*100000)</f>
        <v>0.67575786244272951</v>
      </c>
      <c r="AL4" s="116">
        <f>AM4*7</f>
        <v>3.825136612021858E-2</v>
      </c>
      <c r="AM4" s="117">
        <f>I4/_xlfn.DAYS("10 June 2016","10 December 2015")</f>
        <v>5.4644808743169399E-3</v>
      </c>
      <c r="AN4" s="116">
        <f>AO4*7</f>
        <v>3.825136612021858E-2</v>
      </c>
      <c r="AO4" s="117">
        <f>J4/_xlfn.DAYS("10 June 2016","10 December 2015")</f>
        <v>5.4644808743169399E-3</v>
      </c>
      <c r="AP4" s="448"/>
      <c r="AQ4" s="106">
        <f>'Vital Stats'!Q70</f>
        <v>147982</v>
      </c>
    </row>
    <row r="5" spans="1:43" x14ac:dyDescent="0.25">
      <c r="B5" s="145" t="s">
        <v>30</v>
      </c>
      <c r="C5" s="7">
        <f>SUM(D5:G5)</f>
        <v>451</v>
      </c>
      <c r="D5" s="8" t="s">
        <v>124</v>
      </c>
      <c r="E5" s="8">
        <v>94</v>
      </c>
      <c r="F5" s="8">
        <v>251</v>
      </c>
      <c r="G5" s="9">
        <v>106</v>
      </c>
      <c r="H5" s="7">
        <v>8</v>
      </c>
      <c r="I5" s="8">
        <v>3</v>
      </c>
      <c r="J5" s="8">
        <v>3</v>
      </c>
      <c r="K5" s="9">
        <v>0</v>
      </c>
      <c r="L5" s="7">
        <v>0</v>
      </c>
      <c r="M5" s="8">
        <v>0</v>
      </c>
      <c r="N5" s="8">
        <v>0</v>
      </c>
      <c r="O5" s="8">
        <v>0</v>
      </c>
      <c r="P5" s="8">
        <v>0</v>
      </c>
      <c r="Q5" s="8">
        <v>0</v>
      </c>
      <c r="R5" s="8">
        <v>0</v>
      </c>
      <c r="S5" s="205">
        <v>0</v>
      </c>
      <c r="T5" s="9"/>
      <c r="U5" s="40">
        <f>IF(I5=0,"NA",J5/I5)</f>
        <v>1</v>
      </c>
      <c r="V5" s="41">
        <f>IF(I5=0,"NA",K5/I5)</f>
        <v>0</v>
      </c>
      <c r="W5" s="42">
        <f>IF(I5=0,"NA",L5/I5)</f>
        <v>0</v>
      </c>
      <c r="X5" s="42">
        <f>IF(I5=0,"NA",M5/I5)</f>
        <v>0</v>
      </c>
      <c r="Y5" s="42">
        <f>IF(I5=0,"NA",N5/I5)</f>
        <v>0</v>
      </c>
      <c r="Z5" s="42">
        <f>IF(I5=0,"NA",O5/I5)</f>
        <v>0</v>
      </c>
      <c r="AA5" s="42">
        <f>IF(I5=0,"NA",P5/I5)</f>
        <v>0</v>
      </c>
      <c r="AB5" s="42">
        <f>IF(I5=0,"NA",Q5/I5)</f>
        <v>0</v>
      </c>
      <c r="AC5" s="298">
        <f>IF(I5=0,"NA",R5/I5)</f>
        <v>0</v>
      </c>
      <c r="AD5" s="44">
        <f>IF(I5=0,"NA",S5/I5)</f>
        <v>0</v>
      </c>
      <c r="AE5" s="7">
        <f>IF(C5=0,"NA",(C5/AQ5)*100000)</f>
        <v>304.76679596167105</v>
      </c>
      <c r="AF5" s="8">
        <f>IF(C5=0,"NA",(H5/C5)*100000)</f>
        <v>1773.8359201773835</v>
      </c>
      <c r="AG5" s="8">
        <f>IF(C5=0,"NA",(C5/AQ5)*100000)</f>
        <v>304.76679596167105</v>
      </c>
      <c r="AH5" s="8">
        <f>IF(C5=0,"NA",(I5/C5)*100000)</f>
        <v>665.1884700665189</v>
      </c>
      <c r="AI5" s="8">
        <f>IF(I5=0,"NA",(I5/AQ5)*100000)</f>
        <v>2.0272735873281884</v>
      </c>
      <c r="AJ5" s="8">
        <f>IF(C5=0,"NA",(J5/C5)*100000)</f>
        <v>665.1884700665189</v>
      </c>
      <c r="AK5" s="10">
        <f>IF(I5=0,"NA",(J5/AQ5)*100000)</f>
        <v>2.0272735873281884</v>
      </c>
      <c r="AL5" s="116">
        <f>AM5*7</f>
        <v>0.11475409836065574</v>
      </c>
      <c r="AM5" s="117">
        <f>I5/_xlfn.DAYS("10 December 2016","10 June 2016")</f>
        <v>1.6393442622950821E-2</v>
      </c>
      <c r="AN5" s="116">
        <f>AO5*7</f>
        <v>0.11475409836065574</v>
      </c>
      <c r="AO5" s="117">
        <f>J5/_xlfn.DAYS("10 December 2016","10 June 2016")</f>
        <v>1.6393442622950821E-2</v>
      </c>
      <c r="AP5" s="448"/>
      <c r="AQ5" s="106">
        <f>'Vital Stats'!Q70</f>
        <v>147982</v>
      </c>
    </row>
    <row r="6" spans="1:43" ht="15.75" thickBot="1" x14ac:dyDescent="0.3">
      <c r="B6" s="79"/>
      <c r="C6" s="7"/>
      <c r="D6" s="8"/>
      <c r="E6" s="8"/>
      <c r="F6" s="8"/>
      <c r="G6" s="9"/>
      <c r="H6" s="7"/>
      <c r="I6" s="8"/>
      <c r="J6" s="8"/>
      <c r="K6" s="9"/>
      <c r="L6" s="7"/>
      <c r="M6" s="8"/>
      <c r="N6" s="8"/>
      <c r="O6" s="8"/>
      <c r="P6" s="8"/>
      <c r="Q6" s="8"/>
      <c r="R6" s="8"/>
      <c r="S6" s="205"/>
      <c r="T6" s="9"/>
      <c r="U6" s="40"/>
      <c r="V6" s="41"/>
      <c r="W6" s="7"/>
      <c r="X6" s="8"/>
      <c r="Y6" s="8"/>
      <c r="Z6" s="8"/>
      <c r="AA6" s="8"/>
      <c r="AB6" s="8"/>
      <c r="AC6" s="205"/>
      <c r="AD6" s="9"/>
      <c r="AE6" s="7"/>
      <c r="AF6" s="8"/>
      <c r="AG6" s="8"/>
      <c r="AH6" s="8"/>
      <c r="AI6" s="8"/>
      <c r="AJ6" s="8"/>
      <c r="AK6" s="10"/>
      <c r="AL6" s="116"/>
      <c r="AM6" s="117"/>
      <c r="AN6" s="116"/>
      <c r="AO6" s="117"/>
      <c r="AP6" s="448"/>
      <c r="AQ6" s="107"/>
    </row>
    <row r="7" spans="1:43" ht="15.75" thickTop="1" x14ac:dyDescent="0.25">
      <c r="A7" s="2" t="str">
        <f>IF(K7=SUM(L7:S7), " ","Error")</f>
        <v xml:space="preserve"> </v>
      </c>
      <c r="B7" s="80" t="s">
        <v>31</v>
      </c>
      <c r="C7" s="3">
        <f t="shared" ref="C7:L7" si="2">SUM(C8:C9)</f>
        <v>1155</v>
      </c>
      <c r="D7" s="3">
        <f t="shared" si="2"/>
        <v>0</v>
      </c>
      <c r="E7" s="3">
        <f t="shared" si="2"/>
        <v>296</v>
      </c>
      <c r="F7" s="3">
        <f t="shared" si="2"/>
        <v>632</v>
      </c>
      <c r="G7" s="4">
        <f t="shared" si="2"/>
        <v>227</v>
      </c>
      <c r="H7" s="3">
        <f t="shared" si="2"/>
        <v>47</v>
      </c>
      <c r="I7" s="3">
        <f t="shared" si="2"/>
        <v>18</v>
      </c>
      <c r="J7" s="3">
        <f t="shared" si="2"/>
        <v>18</v>
      </c>
      <c r="K7" s="4">
        <f t="shared" si="2"/>
        <v>0</v>
      </c>
      <c r="L7" s="3">
        <f t="shared" si="2"/>
        <v>0</v>
      </c>
      <c r="M7" s="3">
        <f t="shared" ref="M7:S7" si="3">SUM(M8:M9)</f>
        <v>0</v>
      </c>
      <c r="N7" s="3">
        <f t="shared" si="3"/>
        <v>0</v>
      </c>
      <c r="O7" s="3">
        <f t="shared" si="3"/>
        <v>0</v>
      </c>
      <c r="P7" s="3">
        <f t="shared" si="3"/>
        <v>0</v>
      </c>
      <c r="Q7" s="3">
        <f t="shared" si="3"/>
        <v>0</v>
      </c>
      <c r="R7" s="3">
        <f t="shared" si="3"/>
        <v>0</v>
      </c>
      <c r="S7" s="3">
        <f t="shared" si="3"/>
        <v>0</v>
      </c>
      <c r="T7" s="11"/>
      <c r="U7" s="43">
        <f>IF(I7=0,"NA",J7/I7)</f>
        <v>1</v>
      </c>
      <c r="V7" s="46">
        <f>IF(I7=0,"NA",K7/I7)</f>
        <v>0</v>
      </c>
      <c r="W7" s="43" t="str">
        <f>+IF(L7=0,"NA",L7/I7)</f>
        <v>NA</v>
      </c>
      <c r="X7" s="43">
        <f>+IF(I7=0,"NA",M7/I7)</f>
        <v>0</v>
      </c>
      <c r="Y7" s="43">
        <f>+IF(I7=0,"NA",N7/I7)</f>
        <v>0</v>
      </c>
      <c r="Z7" s="43">
        <f>+IF(I7=0,"NA",O7/I7)</f>
        <v>0</v>
      </c>
      <c r="AA7" s="43">
        <f>+IF(I7=0,"NA",P7/I7)</f>
        <v>0</v>
      </c>
      <c r="AB7" s="43">
        <f>+IF(I7=0,"NA",Q7/I7)</f>
        <v>0</v>
      </c>
      <c r="AC7" s="297">
        <f>+IF(I7=0,"NA",R7/I7)</f>
        <v>0</v>
      </c>
      <c r="AD7" s="45">
        <f>+IF(I7=0,"NA",S7/I7)</f>
        <v>0</v>
      </c>
      <c r="AE7" s="3">
        <f>IF(C7=0,"NA",(C7/AQ7)*100000)</f>
        <v>780.50033112135259</v>
      </c>
      <c r="AF7" s="5">
        <f>IF(C7=0,"NA",(H7/C7)*100000)</f>
        <v>4069.2640692640689</v>
      </c>
      <c r="AG7" s="5">
        <f>IF(C7=0,"NA",(C7/AQ7)*100000)</f>
        <v>780.50033112135259</v>
      </c>
      <c r="AH7" s="5">
        <f>IF(C7=0,"NA",(I7/C7)*100000)</f>
        <v>1558.4415584415585</v>
      </c>
      <c r="AI7" s="5">
        <f>IF(I7=0,"NA",(I7/AQ7)*100000)</f>
        <v>12.163641523969131</v>
      </c>
      <c r="AJ7" s="5">
        <f>IF(C7=0,"NA",(J7/C7)*100000)</f>
        <v>1558.4415584415585</v>
      </c>
      <c r="AK7" s="6">
        <f>IF(I7=0,"NA",(J7/AQ7)*100000)</f>
        <v>12.163641523969131</v>
      </c>
      <c r="AL7" s="121">
        <f>AM7*7</f>
        <v>0.34520547945205476</v>
      </c>
      <c r="AM7" s="118">
        <f>I7/_xlfn.DAYS("10 December 2017","10 December 2016")</f>
        <v>4.9315068493150684E-2</v>
      </c>
      <c r="AN7" s="122">
        <f>AO7*7</f>
        <v>0.34520547945205476</v>
      </c>
      <c r="AO7" s="118">
        <f>J7/_xlfn.DAYS("10 December 2017","10 December 2016")</f>
        <v>4.9315068493150684E-2</v>
      </c>
      <c r="AP7" s="449">
        <f>'Vital Stats'!Q41</f>
        <v>761.07034252473352</v>
      </c>
      <c r="AQ7" s="104">
        <f>'Vital Stats'!Q70</f>
        <v>147982</v>
      </c>
    </row>
    <row r="8" spans="1:43" x14ac:dyDescent="0.25">
      <c r="B8" s="144" t="s">
        <v>32</v>
      </c>
      <c r="C8" s="7">
        <f>SUM(D8:G8)</f>
        <v>534</v>
      </c>
      <c r="D8" s="8" t="s">
        <v>124</v>
      </c>
      <c r="E8" s="8">
        <v>145</v>
      </c>
      <c r="F8" s="8">
        <v>292</v>
      </c>
      <c r="G8" s="9">
        <v>97</v>
      </c>
      <c r="H8" s="7">
        <v>13</v>
      </c>
      <c r="I8" s="8">
        <v>5</v>
      </c>
      <c r="J8" s="8">
        <v>5</v>
      </c>
      <c r="K8" s="9">
        <v>0</v>
      </c>
      <c r="L8" s="7">
        <v>0</v>
      </c>
      <c r="M8" s="8">
        <v>0</v>
      </c>
      <c r="N8" s="8">
        <v>0</v>
      </c>
      <c r="O8" s="8">
        <v>0</v>
      </c>
      <c r="P8" s="8">
        <v>0</v>
      </c>
      <c r="Q8" s="8">
        <v>0</v>
      </c>
      <c r="R8" s="8">
        <v>0</v>
      </c>
      <c r="S8" s="205">
        <v>0</v>
      </c>
      <c r="T8" s="9"/>
      <c r="U8" s="40">
        <f>IF(I8=0,"NA",J8/I8)</f>
        <v>1</v>
      </c>
      <c r="V8" s="41">
        <f>IF(I8=0,"NA",K8/I8)</f>
        <v>0</v>
      </c>
      <c r="W8" s="42">
        <f>IF(I8=0,"NA",L8/I8)</f>
        <v>0</v>
      </c>
      <c r="X8" s="42">
        <f>IF(I8=0,"NA",M8/I8)</f>
        <v>0</v>
      </c>
      <c r="Y8" s="42">
        <f>IF(I8=0,"NA",N8/I8)</f>
        <v>0</v>
      </c>
      <c r="Z8" s="42">
        <f>IF(I8=0,"NA",O8/I8)</f>
        <v>0</v>
      </c>
      <c r="AA8" s="42">
        <f>IF(I8=0,"NA",P8/I8)</f>
        <v>0</v>
      </c>
      <c r="AB8" s="42">
        <f>IF(I8=0,"NA",Q8/I8)</f>
        <v>0</v>
      </c>
      <c r="AC8" s="298">
        <f>IF(I8=0,"NA",R8/I8)</f>
        <v>0</v>
      </c>
      <c r="AD8" s="44">
        <f>IF(I8=0,"NA",S8/I8)</f>
        <v>0</v>
      </c>
      <c r="AE8" s="7">
        <f>IF(C8=0,"NA",(C8/AQ8)*100000)</f>
        <v>360.85469854441754</v>
      </c>
      <c r="AF8" s="8">
        <f>IF(C8=0,"NA",(H8/C8)*100000)</f>
        <v>2434.4569288389512</v>
      </c>
      <c r="AG8" s="8">
        <f>IF(C8=0,"NA",(C8/AQ8)*100000)</f>
        <v>360.85469854441754</v>
      </c>
      <c r="AH8" s="8">
        <f>IF(C8=0,"NA",(I8/C8)*100000)</f>
        <v>936.32958801498125</v>
      </c>
      <c r="AI8" s="8">
        <f>IF(I8=0,"NA",(I8/AQ8)*100000)</f>
        <v>3.3787893122136476</v>
      </c>
      <c r="AJ8" s="8">
        <f>IF(C8=0,"NA",(J8/C8)*100000)</f>
        <v>936.32958801498125</v>
      </c>
      <c r="AK8" s="10">
        <f>IF(I8=0,"NA",(J8/AQ8)*100000)</f>
        <v>3.3787893122136476</v>
      </c>
      <c r="AL8" s="116">
        <f>AM8*7</f>
        <v>0.19230769230769229</v>
      </c>
      <c r="AM8" s="117">
        <f>I8/_xlfn.DAYS("10 June 2017","10 December 2016")</f>
        <v>2.7472527472527472E-2</v>
      </c>
      <c r="AN8" s="116">
        <f>AO8*7</f>
        <v>0.19230769230769229</v>
      </c>
      <c r="AO8" s="117">
        <f>J8/_xlfn.DAYS("10 June 2017","10 December 2016")</f>
        <v>2.7472527472527472E-2</v>
      </c>
      <c r="AP8" s="448"/>
      <c r="AQ8" s="106">
        <f>'Vital Stats'!Q70</f>
        <v>147982</v>
      </c>
    </row>
    <row r="9" spans="1:43" x14ac:dyDescent="0.25">
      <c r="B9" s="144" t="s">
        <v>33</v>
      </c>
      <c r="C9" s="7">
        <f>SUM(D9:G9)</f>
        <v>621</v>
      </c>
      <c r="D9" s="8" t="s">
        <v>367</v>
      </c>
      <c r="E9" s="8">
        <v>151</v>
      </c>
      <c r="F9" s="8">
        <v>340</v>
      </c>
      <c r="G9" s="9">
        <v>130</v>
      </c>
      <c r="H9" s="7">
        <v>34</v>
      </c>
      <c r="I9" s="8">
        <v>13</v>
      </c>
      <c r="J9" s="8">
        <v>13</v>
      </c>
      <c r="K9" s="9">
        <v>0</v>
      </c>
      <c r="L9" s="7">
        <v>0</v>
      </c>
      <c r="M9" s="8">
        <v>0</v>
      </c>
      <c r="N9" s="8">
        <v>0</v>
      </c>
      <c r="O9" s="8">
        <v>0</v>
      </c>
      <c r="P9" s="8">
        <v>0</v>
      </c>
      <c r="Q9" s="8">
        <v>0</v>
      </c>
      <c r="R9" s="8">
        <v>0</v>
      </c>
      <c r="S9" s="205">
        <v>0</v>
      </c>
      <c r="T9" s="9"/>
      <c r="U9" s="40">
        <f>IF(I9=0,"NA",J9/I9)</f>
        <v>1</v>
      </c>
      <c r="V9" s="41">
        <f>IF(I9=0,"NA",K9/I9)</f>
        <v>0</v>
      </c>
      <c r="W9" s="42">
        <f>IF(I9=0,"NA",L9/I9)</f>
        <v>0</v>
      </c>
      <c r="X9" s="42">
        <f>IF(I9=0,"NA",M9/I9)</f>
        <v>0</v>
      </c>
      <c r="Y9" s="42">
        <f>IF(I9=0,"NA",N9/I9)</f>
        <v>0</v>
      </c>
      <c r="Z9" s="42">
        <f>IF(I9=0,"NA",O9/I9)</f>
        <v>0</v>
      </c>
      <c r="AA9" s="42">
        <f>IF(I9=0,"NA",P9/I9)</f>
        <v>0</v>
      </c>
      <c r="AB9" s="42">
        <f>IF(I9=0,"NA",Q9/I9)</f>
        <v>0</v>
      </c>
      <c r="AC9" s="298">
        <f>IF(I9=0,"NA",R9/I9)</f>
        <v>0</v>
      </c>
      <c r="AD9" s="44">
        <f>IF(I9=0,"NA",S9/I9)</f>
        <v>0</v>
      </c>
      <c r="AE9" s="7">
        <f>IF(C9=0,"NA",(C9/AQ9)*100000)</f>
        <v>419.64563257693504</v>
      </c>
      <c r="AF9" s="8">
        <f>IF(C9=0,"NA",(H9/C9)*100000)</f>
        <v>5475.0402576489532</v>
      </c>
      <c r="AG9" s="8">
        <f>IF(C9=0,"NA",(C9/AQ9)*100000)</f>
        <v>419.64563257693504</v>
      </c>
      <c r="AH9" s="8">
        <f>IF(C9=0,"NA",(I9/C9)*100000)</f>
        <v>2093.3977455716586</v>
      </c>
      <c r="AI9" s="8">
        <f>IF(I9=0,"NA",(I9/AQ9)*100000)</f>
        <v>8.784852211755485</v>
      </c>
      <c r="AJ9" s="8">
        <f>IF(C9=0,"NA",(J9/C9)*100000)</f>
        <v>2093.3977455716586</v>
      </c>
      <c r="AK9" s="10">
        <f>IF(I9=0,"NA",(J9/AQ9)*100000)</f>
        <v>8.784852211755485</v>
      </c>
      <c r="AL9" s="116">
        <f>AM9*7</f>
        <v>0.49726775956284153</v>
      </c>
      <c r="AM9" s="117">
        <f>I9/_xlfn.DAYS("10 December 2017","10 June 2017")</f>
        <v>7.1038251366120214E-2</v>
      </c>
      <c r="AN9" s="116">
        <f>AO9*7</f>
        <v>0.49726775956284153</v>
      </c>
      <c r="AO9" s="117">
        <f>J9/_xlfn.DAYS("10 December 2017","10 June 2017")</f>
        <v>7.1038251366120214E-2</v>
      </c>
      <c r="AP9" s="448"/>
      <c r="AQ9" s="106">
        <f>'Vital Stats'!Q70</f>
        <v>147982</v>
      </c>
    </row>
    <row r="10" spans="1:43" x14ac:dyDescent="0.25">
      <c r="C10" s="7"/>
      <c r="D10" s="8"/>
      <c r="E10" s="8"/>
      <c r="F10" s="8"/>
      <c r="G10" s="9"/>
      <c r="H10" s="7"/>
      <c r="I10" s="8"/>
      <c r="J10" s="8"/>
      <c r="K10" s="9"/>
      <c r="L10" s="7"/>
      <c r="M10" s="8"/>
      <c r="N10" s="8"/>
      <c r="O10" s="8"/>
      <c r="P10" s="8"/>
      <c r="Q10" s="8"/>
      <c r="R10" s="8"/>
      <c r="S10" s="205"/>
      <c r="T10" s="9"/>
      <c r="U10" s="8"/>
      <c r="V10" s="9"/>
      <c r="W10" s="7"/>
      <c r="X10" s="8"/>
      <c r="Y10" s="8"/>
      <c r="Z10" s="8"/>
      <c r="AA10" s="8"/>
      <c r="AB10" s="8"/>
      <c r="AC10" s="205"/>
      <c r="AD10" s="9"/>
      <c r="AE10" s="7"/>
      <c r="AF10" s="8"/>
      <c r="AG10" s="8"/>
      <c r="AH10" s="8"/>
      <c r="AI10" s="8"/>
      <c r="AJ10" s="8"/>
      <c r="AK10" s="10"/>
      <c r="AL10" s="113"/>
      <c r="AM10" s="14"/>
      <c r="AN10" s="113"/>
      <c r="AO10" s="14"/>
      <c r="AP10" s="105"/>
      <c r="AQ10" s="109"/>
    </row>
    <row r="11" spans="1:43" x14ac:dyDescent="0.25">
      <c r="C11" s="7"/>
      <c r="D11" s="8"/>
      <c r="E11" s="8"/>
      <c r="F11" s="8"/>
      <c r="G11" s="9"/>
      <c r="H11" s="7"/>
      <c r="I11" s="8"/>
      <c r="J11" s="8"/>
      <c r="K11" s="9"/>
      <c r="L11" s="7"/>
      <c r="M11" s="8"/>
      <c r="N11" s="8"/>
      <c r="O11" s="8"/>
      <c r="P11" s="8"/>
      <c r="Q11" s="8"/>
      <c r="R11" s="8"/>
      <c r="S11" s="205"/>
      <c r="T11" s="9"/>
      <c r="U11" s="8"/>
      <c r="V11" s="9"/>
      <c r="W11" s="7"/>
      <c r="X11" s="8"/>
      <c r="Y11" s="8"/>
      <c r="Z11" s="8"/>
      <c r="AA11" s="8"/>
      <c r="AB11" s="8"/>
      <c r="AC11" s="205"/>
      <c r="AD11" s="9"/>
      <c r="AE11" s="7"/>
      <c r="AF11" s="8"/>
      <c r="AG11" s="8"/>
      <c r="AH11" s="8"/>
      <c r="AI11" s="8"/>
      <c r="AJ11" s="8"/>
      <c r="AK11" s="10"/>
      <c r="AL11" s="113"/>
      <c r="AM11" s="14"/>
      <c r="AN11" s="113"/>
      <c r="AO11" s="14"/>
      <c r="AP11" s="105"/>
      <c r="AQ11" s="109"/>
    </row>
    <row r="12" spans="1:43" x14ac:dyDescent="0.25">
      <c r="C12" s="7"/>
      <c r="D12" s="8"/>
      <c r="E12" s="8"/>
      <c r="F12" s="8"/>
      <c r="G12" s="9"/>
      <c r="H12" s="7"/>
      <c r="I12" s="8"/>
      <c r="J12" s="8"/>
      <c r="K12" s="9"/>
      <c r="L12" s="7"/>
      <c r="M12" s="8"/>
      <c r="N12" s="8"/>
      <c r="O12" s="8"/>
      <c r="P12" s="8"/>
      <c r="Q12" s="8"/>
      <c r="R12" s="8"/>
      <c r="S12" s="205"/>
      <c r="T12" s="9"/>
      <c r="U12" s="8"/>
      <c r="V12" s="9"/>
      <c r="W12" s="7"/>
      <c r="X12" s="8"/>
      <c r="Y12" s="8"/>
      <c r="Z12" s="8"/>
      <c r="AA12" s="8"/>
      <c r="AB12" s="8"/>
      <c r="AC12" s="205"/>
      <c r="AD12" s="9"/>
      <c r="AE12" s="7"/>
      <c r="AF12" s="8"/>
      <c r="AG12" s="8"/>
      <c r="AH12" s="8"/>
      <c r="AI12" s="8"/>
      <c r="AJ12" s="8"/>
      <c r="AK12" s="10"/>
      <c r="AL12" s="113"/>
      <c r="AM12" s="14"/>
      <c r="AN12" s="113"/>
      <c r="AO12" s="14"/>
      <c r="AP12" s="105"/>
      <c r="AQ12" s="109"/>
    </row>
    <row r="13" spans="1:43" x14ac:dyDescent="0.25">
      <c r="C13" s="7"/>
      <c r="D13" s="8"/>
      <c r="E13" s="8"/>
      <c r="F13" s="8"/>
      <c r="G13" s="9"/>
      <c r="H13" s="7"/>
      <c r="I13" s="8"/>
      <c r="J13" s="8"/>
      <c r="K13" s="9"/>
      <c r="L13" s="7"/>
      <c r="M13" s="8"/>
      <c r="N13" s="8"/>
      <c r="O13" s="8"/>
      <c r="P13" s="8"/>
      <c r="Q13" s="8"/>
      <c r="R13" s="8"/>
      <c r="S13" s="205"/>
      <c r="T13" s="9"/>
      <c r="U13" s="8"/>
      <c r="V13" s="9"/>
      <c r="W13" s="7"/>
      <c r="X13" s="8"/>
      <c r="Y13" s="8"/>
      <c r="Z13" s="8"/>
      <c r="AA13" s="8"/>
      <c r="AB13" s="8"/>
      <c r="AC13" s="205"/>
      <c r="AD13" s="9"/>
      <c r="AE13" s="7"/>
      <c r="AF13" s="8"/>
      <c r="AG13" s="8"/>
      <c r="AH13" s="8"/>
      <c r="AI13" s="8"/>
      <c r="AJ13" s="8"/>
      <c r="AK13" s="10"/>
      <c r="AL13" s="113"/>
      <c r="AM13" s="14"/>
      <c r="AN13" s="113"/>
      <c r="AO13" s="14"/>
      <c r="AP13" s="105"/>
      <c r="AQ13" s="109"/>
    </row>
    <row r="14" spans="1:43" x14ac:dyDescent="0.25">
      <c r="C14" s="7"/>
      <c r="D14" s="8"/>
      <c r="E14" s="8"/>
      <c r="F14" s="8"/>
      <c r="G14" s="9"/>
      <c r="H14" s="7"/>
      <c r="I14" s="8"/>
      <c r="J14" s="8"/>
      <c r="K14" s="9"/>
      <c r="L14" s="7"/>
      <c r="M14" s="8"/>
      <c r="N14" s="8"/>
      <c r="O14" s="8"/>
      <c r="P14" s="8"/>
      <c r="Q14" s="8"/>
      <c r="R14" s="8"/>
      <c r="S14" s="205"/>
      <c r="T14" s="9"/>
      <c r="U14" s="8"/>
      <c r="V14" s="9"/>
      <c r="W14" s="7"/>
      <c r="X14" s="8"/>
      <c r="Y14" s="8"/>
      <c r="Z14" s="8"/>
      <c r="AA14" s="8"/>
      <c r="AB14" s="8"/>
      <c r="AC14" s="205"/>
      <c r="AD14" s="9"/>
      <c r="AE14" s="7"/>
      <c r="AF14" s="8"/>
      <c r="AG14" s="8"/>
      <c r="AH14" s="8"/>
      <c r="AI14" s="8"/>
      <c r="AJ14" s="8"/>
      <c r="AK14" s="10"/>
      <c r="AL14" s="113"/>
      <c r="AM14" s="14"/>
      <c r="AN14" s="113"/>
      <c r="AO14" s="14"/>
      <c r="AP14" s="105"/>
      <c r="AQ14" s="109"/>
    </row>
    <row r="15" spans="1:43" x14ac:dyDescent="0.25">
      <c r="C15" s="7"/>
      <c r="D15" s="8"/>
      <c r="E15" s="8"/>
      <c r="F15" s="8"/>
      <c r="G15" s="9"/>
      <c r="H15" s="7"/>
      <c r="I15" s="8"/>
      <c r="J15" s="8"/>
      <c r="K15" s="9"/>
      <c r="L15" s="7"/>
      <c r="M15" s="8"/>
      <c r="N15" s="8"/>
      <c r="O15" s="8"/>
      <c r="P15" s="8"/>
      <c r="Q15" s="8"/>
      <c r="R15" s="8"/>
      <c r="S15" s="205"/>
      <c r="T15" s="9"/>
      <c r="U15" s="8"/>
      <c r="V15" s="9"/>
      <c r="W15" s="7"/>
      <c r="X15" s="8"/>
      <c r="Y15" s="8"/>
      <c r="Z15" s="8"/>
      <c r="AA15" s="8"/>
      <c r="AB15" s="8"/>
      <c r="AC15" s="205"/>
      <c r="AD15" s="9"/>
      <c r="AE15" s="7"/>
      <c r="AF15" s="8"/>
      <c r="AG15" s="8"/>
      <c r="AH15" s="8"/>
      <c r="AI15" s="8"/>
      <c r="AJ15" s="8"/>
      <c r="AK15" s="10"/>
      <c r="AL15" s="113"/>
      <c r="AM15" s="14"/>
      <c r="AN15" s="113"/>
      <c r="AO15" s="14"/>
      <c r="AP15" s="105"/>
      <c r="AQ15" s="109"/>
    </row>
    <row r="16" spans="1:43" x14ac:dyDescent="0.25">
      <c r="C16" s="7"/>
      <c r="D16" s="8"/>
      <c r="E16" s="8"/>
      <c r="F16" s="8"/>
      <c r="G16" s="9"/>
      <c r="H16" s="7"/>
      <c r="I16" s="8"/>
      <c r="J16" s="8"/>
      <c r="K16" s="9"/>
      <c r="L16" s="7"/>
      <c r="M16" s="8"/>
      <c r="N16" s="8"/>
      <c r="O16" s="8"/>
      <c r="P16" s="8"/>
      <c r="Q16" s="8"/>
      <c r="R16" s="8"/>
      <c r="S16" s="205"/>
      <c r="T16" s="9"/>
      <c r="U16" s="8"/>
      <c r="V16" s="9"/>
      <c r="W16" s="7"/>
      <c r="X16" s="8"/>
      <c r="Y16" s="8"/>
      <c r="Z16" s="8"/>
      <c r="AA16" s="8"/>
      <c r="AB16" s="8"/>
      <c r="AC16" s="205"/>
      <c r="AD16" s="9"/>
      <c r="AE16" s="7"/>
      <c r="AF16" s="8"/>
      <c r="AG16" s="8"/>
      <c r="AH16" s="8"/>
      <c r="AI16" s="8"/>
      <c r="AJ16" s="8"/>
      <c r="AK16" s="10"/>
      <c r="AL16" s="113"/>
      <c r="AM16" s="14"/>
      <c r="AN16" s="113"/>
      <c r="AO16" s="14"/>
      <c r="AP16" s="105"/>
      <c r="AQ16" s="109"/>
    </row>
    <row r="17" spans="3:43" x14ac:dyDescent="0.25">
      <c r="C17" s="7"/>
      <c r="D17" s="8"/>
      <c r="E17" s="8"/>
      <c r="F17" s="8"/>
      <c r="G17" s="9"/>
      <c r="H17" s="7"/>
      <c r="I17" s="8"/>
      <c r="J17" s="8"/>
      <c r="K17" s="9"/>
      <c r="L17" s="7"/>
      <c r="M17" s="8"/>
      <c r="N17" s="8"/>
      <c r="O17" s="8"/>
      <c r="P17" s="8"/>
      <c r="Q17" s="8"/>
      <c r="R17" s="8"/>
      <c r="S17" s="205"/>
      <c r="T17" s="9"/>
      <c r="U17" s="8"/>
      <c r="V17" s="9"/>
      <c r="W17" s="7"/>
      <c r="X17" s="8"/>
      <c r="Y17" s="8"/>
      <c r="Z17" s="8"/>
      <c r="AA17" s="8"/>
      <c r="AB17" s="8"/>
      <c r="AC17" s="205"/>
      <c r="AD17" s="9"/>
      <c r="AE17" s="7"/>
      <c r="AF17" s="8"/>
      <c r="AG17" s="8"/>
      <c r="AH17" s="8"/>
      <c r="AI17" s="8"/>
      <c r="AJ17" s="8"/>
      <c r="AK17" s="10"/>
      <c r="AL17" s="113"/>
      <c r="AM17" s="14"/>
      <c r="AN17" s="113"/>
      <c r="AO17" s="14"/>
      <c r="AP17" s="105"/>
      <c r="AQ17" s="109"/>
    </row>
    <row r="18" spans="3:43" x14ac:dyDescent="0.25">
      <c r="C18" s="7"/>
      <c r="D18" s="8"/>
      <c r="E18" s="8"/>
      <c r="F18" s="8"/>
      <c r="G18" s="9"/>
      <c r="H18" s="7"/>
      <c r="I18" s="8"/>
      <c r="J18" s="8"/>
      <c r="K18" s="9"/>
      <c r="L18" s="7"/>
      <c r="M18" s="8"/>
      <c r="N18" s="8"/>
      <c r="O18" s="8"/>
      <c r="P18" s="8"/>
      <c r="Q18" s="8"/>
      <c r="R18" s="8"/>
      <c r="S18" s="205"/>
      <c r="T18" s="9"/>
      <c r="U18" s="8"/>
      <c r="V18" s="9"/>
      <c r="W18" s="7"/>
      <c r="X18" s="8"/>
      <c r="Y18" s="8"/>
      <c r="Z18" s="8"/>
      <c r="AA18" s="8"/>
      <c r="AB18" s="8"/>
      <c r="AC18" s="205"/>
      <c r="AD18" s="9"/>
      <c r="AE18" s="7"/>
      <c r="AF18" s="8"/>
      <c r="AG18" s="8"/>
      <c r="AH18" s="8"/>
      <c r="AI18" s="8"/>
      <c r="AJ18" s="8"/>
      <c r="AK18" s="10"/>
      <c r="AL18" s="113"/>
      <c r="AM18" s="14"/>
      <c r="AN18" s="113"/>
      <c r="AO18" s="14"/>
      <c r="AP18" s="105"/>
      <c r="AQ18" s="109"/>
    </row>
    <row r="19" spans="3:43" x14ac:dyDescent="0.25">
      <c r="C19" s="7"/>
      <c r="D19" s="8"/>
      <c r="E19" s="8"/>
      <c r="F19" s="8"/>
      <c r="G19" s="9"/>
      <c r="H19" s="7"/>
      <c r="I19" s="8"/>
      <c r="J19" s="8"/>
      <c r="K19" s="9"/>
      <c r="L19" s="7"/>
      <c r="M19" s="8"/>
      <c r="N19" s="8"/>
      <c r="O19" s="8"/>
      <c r="P19" s="8"/>
      <c r="Q19" s="8"/>
      <c r="R19" s="8"/>
      <c r="S19" s="205"/>
      <c r="T19" s="9"/>
      <c r="U19" s="8"/>
      <c r="V19" s="9"/>
      <c r="W19" s="7"/>
      <c r="X19" s="8"/>
      <c r="Y19" s="8"/>
      <c r="Z19" s="8"/>
      <c r="AA19" s="8"/>
      <c r="AB19" s="8"/>
      <c r="AC19" s="205"/>
      <c r="AD19" s="9"/>
      <c r="AE19" s="7"/>
      <c r="AF19" s="8"/>
      <c r="AG19" s="8"/>
      <c r="AH19" s="8"/>
      <c r="AI19" s="8"/>
      <c r="AJ19" s="8"/>
      <c r="AK19" s="10"/>
      <c r="AL19" s="113"/>
      <c r="AM19" s="14"/>
      <c r="AN19" s="113"/>
      <c r="AO19" s="14"/>
      <c r="AP19" s="105"/>
      <c r="AQ19" s="109"/>
    </row>
    <row r="20" spans="3:43" x14ac:dyDescent="0.25">
      <c r="C20" s="7"/>
      <c r="D20" s="8"/>
      <c r="E20" s="8"/>
      <c r="F20" s="8"/>
      <c r="G20" s="9"/>
      <c r="H20" s="7"/>
      <c r="I20" s="8"/>
      <c r="J20" s="8"/>
      <c r="K20" s="9"/>
      <c r="L20" s="7"/>
      <c r="M20" s="8"/>
      <c r="N20" s="8"/>
      <c r="O20" s="8"/>
      <c r="P20" s="8"/>
      <c r="Q20" s="8"/>
      <c r="R20" s="8"/>
      <c r="S20" s="205"/>
      <c r="T20" s="9"/>
      <c r="U20" s="8"/>
      <c r="V20" s="9"/>
      <c r="W20" s="7"/>
      <c r="X20" s="8"/>
      <c r="Y20" s="8"/>
      <c r="Z20" s="8"/>
      <c r="AA20" s="8"/>
      <c r="AB20" s="8"/>
      <c r="AC20" s="205"/>
      <c r="AD20" s="9"/>
      <c r="AE20" s="7"/>
      <c r="AF20" s="8"/>
      <c r="AG20" s="8"/>
      <c r="AH20" s="8"/>
      <c r="AI20" s="8"/>
      <c r="AJ20" s="8"/>
      <c r="AK20" s="10"/>
      <c r="AL20" s="113"/>
      <c r="AM20" s="14"/>
      <c r="AN20" s="113"/>
      <c r="AO20" s="14"/>
      <c r="AP20" s="105"/>
      <c r="AQ20" s="109"/>
    </row>
    <row r="21" spans="3:43" x14ac:dyDescent="0.25">
      <c r="C21" s="7"/>
      <c r="D21" s="8"/>
      <c r="E21" s="8"/>
      <c r="F21" s="8"/>
      <c r="G21" s="9"/>
      <c r="H21" s="7"/>
      <c r="I21" s="8"/>
      <c r="J21" s="8"/>
      <c r="K21" s="9"/>
      <c r="L21" s="7"/>
      <c r="M21" s="8"/>
      <c r="N21" s="8"/>
      <c r="O21" s="8"/>
      <c r="P21" s="8"/>
      <c r="Q21" s="8"/>
      <c r="R21" s="8"/>
      <c r="S21" s="205"/>
      <c r="T21" s="9"/>
      <c r="U21" s="8"/>
      <c r="V21" s="9"/>
      <c r="W21" s="7"/>
      <c r="X21" s="8"/>
      <c r="Y21" s="8"/>
      <c r="Z21" s="8"/>
      <c r="AA21" s="8"/>
      <c r="AB21" s="8"/>
      <c r="AC21" s="205"/>
      <c r="AD21" s="9"/>
      <c r="AE21" s="7"/>
      <c r="AF21" s="8"/>
      <c r="AG21" s="8"/>
      <c r="AH21" s="8"/>
      <c r="AI21" s="8"/>
      <c r="AJ21" s="8"/>
      <c r="AK21" s="10"/>
      <c r="AL21" s="113"/>
      <c r="AM21" s="14"/>
      <c r="AN21" s="113"/>
      <c r="AO21" s="14"/>
      <c r="AP21" s="105"/>
      <c r="AQ21" s="109"/>
    </row>
    <row r="22" spans="3:43" x14ac:dyDescent="0.25">
      <c r="C22" s="7"/>
      <c r="D22" s="8"/>
      <c r="E22" s="8"/>
      <c r="F22" s="8"/>
      <c r="G22" s="9"/>
      <c r="H22" s="7"/>
      <c r="I22" s="8"/>
      <c r="J22" s="8"/>
      <c r="K22" s="9"/>
      <c r="L22" s="7"/>
      <c r="M22" s="8"/>
      <c r="N22" s="8"/>
      <c r="O22" s="8"/>
      <c r="P22" s="8"/>
      <c r="Q22" s="8"/>
      <c r="R22" s="8"/>
      <c r="S22" s="205"/>
      <c r="T22" s="9"/>
      <c r="U22" s="8"/>
      <c r="V22" s="9"/>
      <c r="W22" s="7"/>
      <c r="X22" s="8"/>
      <c r="Y22" s="8"/>
      <c r="Z22" s="8"/>
      <c r="AA22" s="8"/>
      <c r="AB22" s="8"/>
      <c r="AC22" s="205"/>
      <c r="AD22" s="9"/>
      <c r="AE22" s="7"/>
      <c r="AF22" s="8"/>
      <c r="AG22" s="8"/>
      <c r="AH22" s="8"/>
      <c r="AI22" s="8"/>
      <c r="AJ22" s="8"/>
      <c r="AK22" s="10"/>
      <c r="AL22" s="113"/>
      <c r="AM22" s="14"/>
      <c r="AN22" s="113"/>
      <c r="AO22" s="14"/>
      <c r="AP22" s="105"/>
      <c r="AQ22" s="109"/>
    </row>
    <row r="23" spans="3:43" x14ac:dyDescent="0.25">
      <c r="C23" s="7"/>
      <c r="D23" s="8"/>
      <c r="E23" s="8"/>
      <c r="F23" s="8"/>
      <c r="G23" s="9"/>
      <c r="H23" s="7"/>
      <c r="I23" s="8"/>
      <c r="J23" s="8"/>
      <c r="K23" s="9"/>
      <c r="L23" s="7"/>
      <c r="M23" s="8"/>
      <c r="N23" s="8"/>
      <c r="O23" s="8"/>
      <c r="P23" s="8"/>
      <c r="Q23" s="8"/>
      <c r="R23" s="8"/>
      <c r="S23" s="205"/>
      <c r="T23" s="9"/>
      <c r="U23" s="8"/>
      <c r="V23" s="9"/>
      <c r="W23" s="7"/>
      <c r="X23" s="8"/>
      <c r="Y23" s="8"/>
      <c r="Z23" s="8"/>
      <c r="AA23" s="8"/>
      <c r="AB23" s="8"/>
      <c r="AC23" s="205"/>
      <c r="AD23" s="9"/>
      <c r="AE23" s="7"/>
      <c r="AF23" s="8"/>
      <c r="AG23" s="8"/>
      <c r="AH23" s="8"/>
      <c r="AI23" s="8"/>
      <c r="AJ23" s="8"/>
      <c r="AK23" s="10"/>
      <c r="AL23" s="113"/>
      <c r="AM23" s="14"/>
      <c r="AN23" s="113"/>
      <c r="AO23" s="14"/>
      <c r="AP23" s="105"/>
      <c r="AQ23" s="109"/>
    </row>
    <row r="24" spans="3:43" x14ac:dyDescent="0.25">
      <c r="C24" s="7"/>
      <c r="D24" s="8"/>
      <c r="E24" s="8"/>
      <c r="F24" s="8"/>
      <c r="G24" s="9"/>
      <c r="H24" s="7"/>
      <c r="I24" s="8"/>
      <c r="J24" s="8"/>
      <c r="K24" s="9"/>
      <c r="L24" s="7"/>
      <c r="M24" s="8"/>
      <c r="N24" s="8"/>
      <c r="O24" s="8"/>
      <c r="P24" s="8"/>
      <c r="Q24" s="8"/>
      <c r="R24" s="8"/>
      <c r="S24" s="205"/>
      <c r="T24" s="9"/>
      <c r="U24" s="8"/>
      <c r="V24" s="9"/>
      <c r="W24" s="7"/>
      <c r="X24" s="8"/>
      <c r="Y24" s="8"/>
      <c r="Z24" s="8"/>
      <c r="AA24" s="8"/>
      <c r="AB24" s="8"/>
      <c r="AC24" s="205"/>
      <c r="AD24" s="9"/>
      <c r="AE24" s="7"/>
      <c r="AF24" s="8"/>
      <c r="AG24" s="8"/>
      <c r="AH24" s="8"/>
      <c r="AI24" s="8"/>
      <c r="AJ24" s="8"/>
      <c r="AK24" s="10"/>
      <c r="AL24" s="113"/>
      <c r="AM24" s="14"/>
      <c r="AN24" s="113"/>
      <c r="AO24" s="14"/>
      <c r="AP24" s="105"/>
      <c r="AQ24" s="109"/>
    </row>
    <row r="25" spans="3:43" x14ac:dyDescent="0.25">
      <c r="C25" s="7"/>
      <c r="D25" s="8"/>
      <c r="E25" s="8"/>
      <c r="F25" s="8"/>
      <c r="G25" s="9"/>
      <c r="H25" s="7"/>
      <c r="I25" s="8"/>
      <c r="J25" s="8"/>
      <c r="K25" s="9"/>
      <c r="L25" s="7"/>
      <c r="M25" s="8"/>
      <c r="N25" s="8"/>
      <c r="O25" s="8"/>
      <c r="P25" s="8"/>
      <c r="Q25" s="8"/>
      <c r="R25" s="8"/>
      <c r="S25" s="205"/>
      <c r="T25" s="9"/>
      <c r="U25" s="8"/>
      <c r="V25" s="9"/>
      <c r="W25" s="7"/>
      <c r="X25" s="8"/>
      <c r="Y25" s="8"/>
      <c r="Z25" s="8"/>
      <c r="AA25" s="8"/>
      <c r="AB25" s="8"/>
      <c r="AC25" s="205"/>
      <c r="AD25" s="9"/>
      <c r="AE25" s="7"/>
      <c r="AF25" s="8"/>
      <c r="AG25" s="8"/>
      <c r="AH25" s="8"/>
      <c r="AI25" s="8"/>
      <c r="AJ25" s="8"/>
      <c r="AK25" s="10"/>
      <c r="AL25" s="113"/>
      <c r="AM25" s="14"/>
      <c r="AN25" s="113"/>
      <c r="AO25" s="14"/>
      <c r="AP25" s="105"/>
      <c r="AQ25" s="109"/>
    </row>
    <row r="26" spans="3:43" x14ac:dyDescent="0.25">
      <c r="C26" s="7"/>
      <c r="D26" s="8"/>
      <c r="E26" s="8"/>
      <c r="F26" s="8"/>
      <c r="G26" s="9"/>
      <c r="H26" s="7"/>
      <c r="I26" s="8"/>
      <c r="J26" s="8"/>
      <c r="K26" s="9"/>
      <c r="L26" s="7"/>
      <c r="M26" s="8"/>
      <c r="N26" s="8"/>
      <c r="O26" s="8"/>
      <c r="P26" s="8"/>
      <c r="Q26" s="8"/>
      <c r="R26" s="8"/>
      <c r="S26" s="205"/>
      <c r="T26" s="9"/>
      <c r="U26" s="8"/>
      <c r="V26" s="9"/>
      <c r="W26" s="7"/>
      <c r="X26" s="8"/>
      <c r="Y26" s="8"/>
      <c r="Z26" s="8"/>
      <c r="AA26" s="8"/>
      <c r="AB26" s="8"/>
      <c r="AC26" s="205"/>
      <c r="AD26" s="9"/>
      <c r="AE26" s="7"/>
      <c r="AF26" s="8"/>
      <c r="AG26" s="8"/>
      <c r="AH26" s="8"/>
      <c r="AI26" s="8"/>
      <c r="AJ26" s="8"/>
      <c r="AK26" s="10"/>
      <c r="AL26" s="113"/>
      <c r="AM26" s="14"/>
      <c r="AN26" s="113"/>
      <c r="AO26" s="14"/>
      <c r="AP26" s="105"/>
      <c r="AQ26" s="109"/>
    </row>
    <row r="27" spans="3:43" x14ac:dyDescent="0.25">
      <c r="C27" s="7"/>
      <c r="D27" s="8"/>
      <c r="E27" s="8"/>
      <c r="F27" s="8"/>
      <c r="G27" s="9"/>
      <c r="H27" s="7"/>
      <c r="I27" s="8"/>
      <c r="J27" s="8"/>
      <c r="K27" s="9"/>
      <c r="L27" s="7"/>
      <c r="M27" s="8"/>
      <c r="N27" s="8"/>
      <c r="O27" s="8"/>
      <c r="P27" s="8"/>
      <c r="Q27" s="8"/>
      <c r="R27" s="8"/>
      <c r="S27" s="205"/>
      <c r="T27" s="9"/>
      <c r="U27" s="8"/>
      <c r="V27" s="9"/>
      <c r="W27" s="7"/>
      <c r="X27" s="8"/>
      <c r="Y27" s="8"/>
      <c r="Z27" s="8"/>
      <c r="AA27" s="8"/>
      <c r="AB27" s="8"/>
      <c r="AC27" s="205"/>
      <c r="AD27" s="9"/>
      <c r="AE27" s="7"/>
      <c r="AF27" s="8"/>
      <c r="AG27" s="8"/>
      <c r="AH27" s="8"/>
      <c r="AI27" s="8"/>
      <c r="AJ27" s="8"/>
      <c r="AK27" s="10"/>
      <c r="AL27" s="113"/>
      <c r="AM27" s="14"/>
      <c r="AN27" s="113"/>
      <c r="AO27" s="14"/>
      <c r="AP27" s="105"/>
      <c r="AQ27" s="109"/>
    </row>
    <row r="28" spans="3:43" x14ac:dyDescent="0.25">
      <c r="C28" s="7"/>
      <c r="D28" s="8"/>
      <c r="E28" s="8"/>
      <c r="F28" s="8"/>
      <c r="G28" s="9"/>
      <c r="H28" s="7"/>
      <c r="I28" s="8"/>
      <c r="J28" s="8"/>
      <c r="K28" s="9"/>
      <c r="L28" s="7"/>
      <c r="M28" s="8"/>
      <c r="N28" s="8"/>
      <c r="O28" s="8"/>
      <c r="P28" s="8"/>
      <c r="Q28" s="8"/>
      <c r="R28" s="8"/>
      <c r="S28" s="205"/>
      <c r="T28" s="9"/>
      <c r="U28" s="8"/>
      <c r="V28" s="9"/>
      <c r="W28" s="7"/>
      <c r="X28" s="8"/>
      <c r="Y28" s="8"/>
      <c r="Z28" s="8"/>
      <c r="AA28" s="8"/>
      <c r="AB28" s="8"/>
      <c r="AC28" s="205"/>
      <c r="AD28" s="9"/>
      <c r="AE28" s="7"/>
      <c r="AF28" s="8"/>
      <c r="AG28" s="8"/>
      <c r="AH28" s="8"/>
      <c r="AI28" s="8"/>
      <c r="AJ28" s="8"/>
      <c r="AK28" s="10"/>
      <c r="AL28" s="113"/>
      <c r="AM28" s="14"/>
      <c r="AN28" s="113"/>
      <c r="AO28" s="14"/>
      <c r="AP28" s="105"/>
      <c r="AQ28" s="109"/>
    </row>
    <row r="29" spans="3:43" x14ac:dyDescent="0.25">
      <c r="C29" s="7"/>
      <c r="D29" s="8"/>
      <c r="E29" s="8"/>
      <c r="F29" s="8"/>
      <c r="G29" s="9"/>
      <c r="H29" s="7"/>
      <c r="I29" s="8"/>
      <c r="J29" s="8"/>
      <c r="K29" s="9"/>
      <c r="L29" s="7"/>
      <c r="M29" s="8"/>
      <c r="N29" s="8"/>
      <c r="O29" s="8"/>
      <c r="P29" s="8"/>
      <c r="Q29" s="8"/>
      <c r="R29" s="8"/>
      <c r="S29" s="205"/>
      <c r="T29" s="9"/>
      <c r="U29" s="8"/>
      <c r="V29" s="9"/>
      <c r="W29" s="7"/>
      <c r="X29" s="8"/>
      <c r="Y29" s="8"/>
      <c r="Z29" s="8"/>
      <c r="AA29" s="8"/>
      <c r="AB29" s="8"/>
      <c r="AC29" s="205"/>
      <c r="AD29" s="9"/>
      <c r="AE29" s="7"/>
      <c r="AF29" s="8"/>
      <c r="AG29" s="8"/>
      <c r="AH29" s="8"/>
      <c r="AI29" s="8"/>
      <c r="AJ29" s="8"/>
      <c r="AK29" s="10"/>
      <c r="AL29" s="113"/>
      <c r="AM29" s="14"/>
      <c r="AN29" s="113"/>
      <c r="AO29" s="14"/>
      <c r="AP29" s="105"/>
      <c r="AQ29" s="109"/>
    </row>
    <row r="30" spans="3:43" x14ac:dyDescent="0.25">
      <c r="C30" s="7"/>
      <c r="D30" s="8"/>
      <c r="E30" s="8"/>
      <c r="F30" s="8"/>
      <c r="G30" s="9"/>
      <c r="H30" s="7"/>
      <c r="I30" s="8"/>
      <c r="J30" s="8"/>
      <c r="K30" s="9"/>
      <c r="L30" s="7"/>
      <c r="M30" s="8"/>
      <c r="N30" s="8"/>
      <c r="O30" s="8"/>
      <c r="P30" s="8"/>
      <c r="Q30" s="8"/>
      <c r="R30" s="8"/>
      <c r="S30" s="205"/>
      <c r="T30" s="9"/>
      <c r="U30" s="8"/>
      <c r="V30" s="9"/>
      <c r="W30" s="7"/>
      <c r="X30" s="8"/>
      <c r="Y30" s="8"/>
      <c r="Z30" s="8"/>
      <c r="AA30" s="8"/>
      <c r="AB30" s="8"/>
      <c r="AC30" s="205"/>
      <c r="AD30" s="9"/>
      <c r="AE30" s="7"/>
      <c r="AF30" s="8"/>
      <c r="AG30" s="8"/>
      <c r="AH30" s="8"/>
      <c r="AI30" s="8"/>
      <c r="AJ30" s="8"/>
      <c r="AK30" s="10"/>
      <c r="AL30" s="113"/>
      <c r="AM30" s="14"/>
      <c r="AN30" s="113"/>
      <c r="AO30" s="14"/>
      <c r="AP30" s="105"/>
      <c r="AQ30" s="109"/>
    </row>
    <row r="31" spans="3:43" x14ac:dyDescent="0.25">
      <c r="C31" s="7"/>
      <c r="D31" s="8"/>
      <c r="E31" s="8"/>
      <c r="F31" s="8"/>
      <c r="G31" s="9"/>
      <c r="H31" s="7"/>
      <c r="I31" s="8"/>
      <c r="J31" s="8"/>
      <c r="K31" s="9"/>
      <c r="L31" s="7"/>
      <c r="M31" s="8"/>
      <c r="N31" s="8"/>
      <c r="O31" s="8"/>
      <c r="P31" s="8"/>
      <c r="Q31" s="8"/>
      <c r="R31" s="8"/>
      <c r="S31" s="205"/>
      <c r="T31" s="9"/>
      <c r="U31" s="8"/>
      <c r="V31" s="9"/>
      <c r="W31" s="7"/>
      <c r="X31" s="8"/>
      <c r="Y31" s="8"/>
      <c r="Z31" s="8"/>
      <c r="AA31" s="8"/>
      <c r="AB31" s="8"/>
      <c r="AC31" s="205"/>
      <c r="AD31" s="9"/>
      <c r="AE31" s="7"/>
      <c r="AF31" s="8"/>
      <c r="AG31" s="8"/>
      <c r="AH31" s="8"/>
      <c r="AI31" s="8"/>
      <c r="AJ31" s="8"/>
      <c r="AK31" s="10"/>
      <c r="AL31" s="113"/>
      <c r="AM31" s="14"/>
      <c r="AN31" s="113"/>
      <c r="AO31" s="14"/>
      <c r="AP31" s="105"/>
      <c r="AQ31" s="109"/>
    </row>
    <row r="32" spans="3:43" x14ac:dyDescent="0.25">
      <c r="C32" s="7"/>
      <c r="D32" s="8"/>
      <c r="E32" s="8"/>
      <c r="F32" s="8"/>
      <c r="G32" s="9"/>
      <c r="H32" s="7"/>
      <c r="I32" s="8"/>
      <c r="J32" s="8"/>
      <c r="K32" s="9"/>
      <c r="L32" s="7"/>
      <c r="M32" s="8"/>
      <c r="N32" s="8"/>
      <c r="O32" s="8"/>
      <c r="P32" s="8"/>
      <c r="Q32" s="8"/>
      <c r="R32" s="8"/>
      <c r="S32" s="205"/>
      <c r="T32" s="9"/>
      <c r="U32" s="8"/>
      <c r="V32" s="9"/>
      <c r="W32" s="7"/>
      <c r="X32" s="8"/>
      <c r="Y32" s="8"/>
      <c r="Z32" s="8"/>
      <c r="AA32" s="8"/>
      <c r="AB32" s="8"/>
      <c r="AC32" s="205"/>
      <c r="AD32" s="9"/>
      <c r="AE32" s="7"/>
      <c r="AF32" s="8"/>
      <c r="AG32" s="8"/>
      <c r="AH32" s="8"/>
      <c r="AI32" s="8"/>
      <c r="AJ32" s="8"/>
      <c r="AK32" s="10"/>
      <c r="AL32" s="113"/>
      <c r="AM32" s="14"/>
      <c r="AN32" s="113"/>
      <c r="AO32" s="14"/>
      <c r="AP32" s="105"/>
      <c r="AQ32" s="109"/>
    </row>
    <row r="33" spans="3:43" x14ac:dyDescent="0.25">
      <c r="C33" s="7"/>
      <c r="D33" s="8"/>
      <c r="E33" s="8"/>
      <c r="F33" s="8"/>
      <c r="G33" s="9"/>
      <c r="H33" s="7"/>
      <c r="I33" s="8"/>
      <c r="J33" s="8"/>
      <c r="K33" s="9"/>
      <c r="L33" s="7"/>
      <c r="M33" s="8"/>
      <c r="N33" s="8"/>
      <c r="O33" s="8"/>
      <c r="P33" s="8"/>
      <c r="Q33" s="8"/>
      <c r="R33" s="8"/>
      <c r="S33" s="205"/>
      <c r="T33" s="9"/>
      <c r="U33" s="8"/>
      <c r="V33" s="9"/>
      <c r="W33" s="7"/>
      <c r="X33" s="8"/>
      <c r="Y33" s="8"/>
      <c r="Z33" s="8"/>
      <c r="AA33" s="8"/>
      <c r="AB33" s="8"/>
      <c r="AC33" s="205"/>
      <c r="AD33" s="9"/>
      <c r="AE33" s="7"/>
      <c r="AF33" s="8"/>
      <c r="AG33" s="8"/>
      <c r="AH33" s="8"/>
      <c r="AI33" s="8"/>
      <c r="AJ33" s="8"/>
      <c r="AK33" s="10"/>
      <c r="AL33" s="113"/>
      <c r="AM33" s="14"/>
      <c r="AN33" s="113"/>
      <c r="AO33" s="14"/>
      <c r="AP33" s="105"/>
      <c r="AQ33" s="109"/>
    </row>
    <row r="34" spans="3:43" x14ac:dyDescent="0.25">
      <c r="C34" s="7"/>
      <c r="D34" s="8"/>
      <c r="E34" s="8"/>
      <c r="F34" s="8"/>
      <c r="G34" s="9"/>
      <c r="H34" s="7"/>
      <c r="I34" s="8"/>
      <c r="J34" s="8"/>
      <c r="K34" s="9"/>
      <c r="L34" s="7"/>
      <c r="M34" s="8"/>
      <c r="N34" s="8"/>
      <c r="O34" s="8"/>
      <c r="P34" s="8"/>
      <c r="Q34" s="8"/>
      <c r="R34" s="8"/>
      <c r="S34" s="205"/>
      <c r="T34" s="9"/>
      <c r="U34" s="8"/>
      <c r="V34" s="9"/>
      <c r="W34" s="7"/>
      <c r="X34" s="8"/>
      <c r="Y34" s="8"/>
      <c r="Z34" s="8"/>
      <c r="AA34" s="8"/>
      <c r="AB34" s="8"/>
      <c r="AC34" s="205"/>
      <c r="AD34" s="9"/>
      <c r="AE34" s="7"/>
      <c r="AF34" s="8"/>
      <c r="AG34" s="8"/>
      <c r="AH34" s="8"/>
      <c r="AI34" s="8"/>
      <c r="AJ34" s="8"/>
      <c r="AK34" s="10"/>
      <c r="AL34" s="113"/>
      <c r="AM34" s="14"/>
      <c r="AN34" s="113"/>
      <c r="AO34" s="14"/>
      <c r="AP34" s="105"/>
      <c r="AQ34" s="109"/>
    </row>
    <row r="35" spans="3:43" x14ac:dyDescent="0.25">
      <c r="C35" s="7"/>
      <c r="D35" s="8"/>
      <c r="E35" s="8"/>
      <c r="F35" s="8"/>
      <c r="G35" s="9"/>
      <c r="H35" s="7"/>
      <c r="I35" s="8"/>
      <c r="J35" s="8"/>
      <c r="K35" s="9"/>
      <c r="L35" s="7"/>
      <c r="M35" s="8"/>
      <c r="N35" s="8"/>
      <c r="O35" s="8"/>
      <c r="P35" s="8"/>
      <c r="Q35" s="8"/>
      <c r="R35" s="8"/>
      <c r="S35" s="205"/>
      <c r="T35" s="9"/>
      <c r="U35" s="8"/>
      <c r="V35" s="9"/>
      <c r="W35" s="7"/>
      <c r="X35" s="8"/>
      <c r="Y35" s="8"/>
      <c r="Z35" s="8"/>
      <c r="AA35" s="8"/>
      <c r="AB35" s="8"/>
      <c r="AC35" s="205"/>
      <c r="AD35" s="9"/>
      <c r="AE35" s="7"/>
      <c r="AF35" s="8"/>
      <c r="AG35" s="8"/>
      <c r="AH35" s="8"/>
      <c r="AI35" s="8"/>
      <c r="AJ35" s="8"/>
      <c r="AK35" s="10"/>
      <c r="AL35" s="113"/>
      <c r="AM35" s="14"/>
      <c r="AN35" s="113"/>
      <c r="AO35" s="14"/>
      <c r="AP35" s="105"/>
      <c r="AQ35" s="109"/>
    </row>
    <row r="36" spans="3:43" x14ac:dyDescent="0.25">
      <c r="C36" s="7"/>
      <c r="D36" s="8"/>
      <c r="E36" s="8"/>
      <c r="F36" s="8"/>
      <c r="G36" s="9"/>
      <c r="H36" s="7"/>
      <c r="I36" s="8"/>
      <c r="J36" s="8"/>
      <c r="K36" s="9"/>
      <c r="L36" s="7"/>
      <c r="M36" s="8"/>
      <c r="N36" s="8"/>
      <c r="O36" s="8"/>
      <c r="P36" s="8"/>
      <c r="Q36" s="8"/>
      <c r="R36" s="8"/>
      <c r="S36" s="205"/>
      <c r="T36" s="9"/>
      <c r="U36" s="8"/>
      <c r="V36" s="9"/>
      <c r="W36" s="7"/>
      <c r="X36" s="8"/>
      <c r="Y36" s="8"/>
      <c r="Z36" s="8"/>
      <c r="AA36" s="8"/>
      <c r="AB36" s="8"/>
      <c r="AC36" s="205"/>
      <c r="AD36" s="9"/>
      <c r="AE36" s="7"/>
      <c r="AF36" s="8"/>
      <c r="AG36" s="8"/>
      <c r="AH36" s="8"/>
      <c r="AI36" s="8"/>
      <c r="AJ36" s="8"/>
      <c r="AK36" s="10"/>
      <c r="AL36" s="113"/>
      <c r="AM36" s="14"/>
      <c r="AN36" s="113"/>
      <c r="AO36" s="14"/>
      <c r="AP36" s="105"/>
      <c r="AQ36" s="109"/>
    </row>
    <row r="37" spans="3:43" x14ac:dyDescent="0.25">
      <c r="C37" s="7"/>
      <c r="D37" s="8"/>
      <c r="E37" s="8"/>
      <c r="F37" s="8"/>
      <c r="G37" s="9"/>
      <c r="H37" s="7"/>
      <c r="I37" s="8"/>
      <c r="J37" s="8"/>
      <c r="K37" s="9"/>
      <c r="L37" s="7"/>
      <c r="M37" s="8"/>
      <c r="N37" s="8"/>
      <c r="O37" s="8"/>
      <c r="P37" s="8"/>
      <c r="Q37" s="8"/>
      <c r="R37" s="8"/>
      <c r="S37" s="205"/>
      <c r="T37" s="9"/>
      <c r="U37" s="8"/>
      <c r="V37" s="9"/>
      <c r="W37" s="7"/>
      <c r="X37" s="8"/>
      <c r="Y37" s="8"/>
      <c r="Z37" s="8"/>
      <c r="AA37" s="8"/>
      <c r="AB37" s="8"/>
      <c r="AC37" s="205"/>
      <c r="AD37" s="9"/>
      <c r="AE37" s="7"/>
      <c r="AF37" s="8"/>
      <c r="AG37" s="8"/>
      <c r="AH37" s="8"/>
      <c r="AI37" s="8"/>
      <c r="AJ37" s="8"/>
      <c r="AK37" s="10"/>
      <c r="AL37" s="113"/>
      <c r="AM37" s="14"/>
      <c r="AN37" s="113"/>
      <c r="AO37" s="14"/>
      <c r="AP37" s="105"/>
      <c r="AQ37" s="109"/>
    </row>
    <row r="38" spans="3:43" x14ac:dyDescent="0.25">
      <c r="C38" s="7"/>
      <c r="D38" s="8"/>
      <c r="E38" s="8"/>
      <c r="F38" s="8"/>
      <c r="G38" s="9"/>
      <c r="H38" s="7"/>
      <c r="I38" s="8"/>
      <c r="J38" s="8"/>
      <c r="K38" s="9"/>
      <c r="L38" s="7"/>
      <c r="M38" s="8"/>
      <c r="N38" s="8"/>
      <c r="O38" s="8"/>
      <c r="P38" s="8"/>
      <c r="Q38" s="8"/>
      <c r="R38" s="8"/>
      <c r="S38" s="205"/>
      <c r="T38" s="9"/>
      <c r="U38" s="8"/>
      <c r="V38" s="9"/>
      <c r="W38" s="7"/>
      <c r="X38" s="8"/>
      <c r="Y38" s="8"/>
      <c r="Z38" s="8"/>
      <c r="AA38" s="8"/>
      <c r="AB38" s="8"/>
      <c r="AC38" s="205"/>
      <c r="AD38" s="9"/>
      <c r="AE38" s="7"/>
      <c r="AF38" s="8"/>
      <c r="AG38" s="8"/>
      <c r="AH38" s="8"/>
      <c r="AI38" s="8"/>
      <c r="AJ38" s="8"/>
      <c r="AK38" s="10"/>
      <c r="AL38" s="113"/>
      <c r="AM38" s="14"/>
      <c r="AN38" s="113"/>
      <c r="AO38" s="14"/>
      <c r="AP38" s="105"/>
      <c r="AQ38" s="109"/>
    </row>
    <row r="39" spans="3:43" x14ac:dyDescent="0.25">
      <c r="C39" s="7"/>
      <c r="D39" s="8"/>
      <c r="E39" s="8"/>
      <c r="F39" s="8"/>
      <c r="G39" s="9"/>
      <c r="H39" s="7"/>
      <c r="I39" s="8"/>
      <c r="J39" s="8"/>
      <c r="K39" s="9"/>
      <c r="L39" s="7"/>
      <c r="M39" s="8"/>
      <c r="N39" s="8"/>
      <c r="O39" s="8"/>
      <c r="P39" s="8"/>
      <c r="Q39" s="8"/>
      <c r="R39" s="8"/>
      <c r="S39" s="205"/>
      <c r="T39" s="9"/>
      <c r="U39" s="8"/>
      <c r="V39" s="9"/>
      <c r="W39" s="7"/>
      <c r="X39" s="8"/>
      <c r="Y39" s="8"/>
      <c r="Z39" s="8"/>
      <c r="AA39" s="8"/>
      <c r="AB39" s="8"/>
      <c r="AC39" s="205"/>
      <c r="AD39" s="9"/>
      <c r="AE39" s="7"/>
      <c r="AF39" s="8"/>
      <c r="AG39" s="8"/>
      <c r="AH39" s="8"/>
      <c r="AI39" s="8"/>
      <c r="AJ39" s="8"/>
      <c r="AK39" s="10"/>
      <c r="AL39" s="113"/>
      <c r="AM39" s="14"/>
      <c r="AN39" s="113"/>
      <c r="AO39" s="14"/>
      <c r="AP39" s="105"/>
      <c r="AQ39" s="109"/>
    </row>
    <row r="40" spans="3:43" x14ac:dyDescent="0.25">
      <c r="C40" s="7"/>
      <c r="D40" s="8"/>
      <c r="E40" s="8"/>
      <c r="F40" s="8"/>
      <c r="G40" s="9"/>
      <c r="H40" s="7"/>
      <c r="I40" s="8"/>
      <c r="J40" s="8"/>
      <c r="K40" s="9"/>
      <c r="L40" s="7"/>
      <c r="M40" s="8"/>
      <c r="N40" s="8"/>
      <c r="O40" s="8"/>
      <c r="P40" s="8"/>
      <c r="Q40" s="8"/>
      <c r="R40" s="8"/>
      <c r="S40" s="205"/>
      <c r="T40" s="9"/>
      <c r="U40" s="8"/>
      <c r="V40" s="9"/>
      <c r="W40" s="7"/>
      <c r="X40" s="8"/>
      <c r="Y40" s="8"/>
      <c r="Z40" s="8"/>
      <c r="AA40" s="8"/>
      <c r="AB40" s="8"/>
      <c r="AC40" s="205"/>
      <c r="AD40" s="9"/>
      <c r="AE40" s="7"/>
      <c r="AF40" s="8"/>
      <c r="AG40" s="8"/>
      <c r="AH40" s="8"/>
      <c r="AI40" s="8"/>
      <c r="AJ40" s="8"/>
      <c r="AK40" s="10"/>
      <c r="AL40" s="113"/>
      <c r="AM40" s="14"/>
      <c r="AN40" s="113"/>
      <c r="AO40" s="14"/>
      <c r="AP40" s="105"/>
      <c r="AQ40" s="109"/>
    </row>
    <row r="41" spans="3:43" x14ac:dyDescent="0.25">
      <c r="C41" s="7"/>
      <c r="D41" s="8"/>
      <c r="E41" s="8"/>
      <c r="F41" s="8"/>
      <c r="G41" s="9"/>
      <c r="H41" s="7"/>
      <c r="I41" s="8"/>
      <c r="J41" s="8"/>
      <c r="K41" s="9"/>
      <c r="L41" s="7"/>
      <c r="M41" s="8"/>
      <c r="N41" s="8"/>
      <c r="O41" s="8"/>
      <c r="P41" s="8"/>
      <c r="Q41" s="8"/>
      <c r="R41" s="8"/>
      <c r="S41" s="205"/>
      <c r="T41" s="9"/>
      <c r="U41" s="8"/>
      <c r="V41" s="9"/>
      <c r="W41" s="7"/>
      <c r="X41" s="8"/>
      <c r="Y41" s="8"/>
      <c r="Z41" s="8"/>
      <c r="AA41" s="8"/>
      <c r="AB41" s="8"/>
      <c r="AC41" s="205"/>
      <c r="AD41" s="9"/>
      <c r="AE41" s="7"/>
      <c r="AF41" s="8"/>
      <c r="AG41" s="8"/>
      <c r="AH41" s="8"/>
      <c r="AI41" s="8"/>
      <c r="AJ41" s="8"/>
      <c r="AK41" s="10"/>
      <c r="AL41" s="113"/>
      <c r="AM41" s="14"/>
      <c r="AN41" s="113"/>
      <c r="AO41" s="14"/>
      <c r="AP41" s="105"/>
      <c r="AQ41" s="109"/>
    </row>
    <row r="42" spans="3:43" x14ac:dyDescent="0.25">
      <c r="C42" s="7"/>
      <c r="D42" s="8"/>
      <c r="E42" s="8"/>
      <c r="F42" s="8"/>
      <c r="G42" s="9"/>
      <c r="H42" s="7"/>
      <c r="I42" s="8"/>
      <c r="J42" s="8"/>
      <c r="K42" s="9"/>
      <c r="L42" s="7"/>
      <c r="M42" s="8"/>
      <c r="N42" s="8"/>
      <c r="O42" s="8"/>
      <c r="P42" s="8"/>
      <c r="Q42" s="8"/>
      <c r="R42" s="8"/>
      <c r="S42" s="205"/>
      <c r="T42" s="9"/>
      <c r="U42" s="8"/>
      <c r="V42" s="9"/>
      <c r="W42" s="7"/>
      <c r="X42" s="8"/>
      <c r="Y42" s="8"/>
      <c r="Z42" s="8"/>
      <c r="AA42" s="8"/>
      <c r="AB42" s="8"/>
      <c r="AC42" s="205"/>
      <c r="AD42" s="9"/>
      <c r="AE42" s="7"/>
      <c r="AF42" s="8"/>
      <c r="AG42" s="8"/>
      <c r="AH42" s="8"/>
      <c r="AI42" s="8"/>
      <c r="AJ42" s="8"/>
      <c r="AK42" s="10"/>
      <c r="AL42" s="113"/>
      <c r="AM42" s="14"/>
      <c r="AN42" s="113"/>
      <c r="AO42" s="14"/>
      <c r="AP42" s="105"/>
      <c r="AQ42" s="109"/>
    </row>
    <row r="43" spans="3:43" x14ac:dyDescent="0.25">
      <c r="C43" s="7"/>
      <c r="D43" s="8"/>
      <c r="E43" s="8"/>
      <c r="F43" s="8"/>
      <c r="G43" s="9"/>
      <c r="H43" s="7"/>
      <c r="I43" s="8"/>
      <c r="J43" s="8"/>
      <c r="K43" s="9"/>
      <c r="L43" s="7"/>
      <c r="M43" s="8"/>
      <c r="N43" s="8"/>
      <c r="O43" s="8"/>
      <c r="P43" s="8"/>
      <c r="Q43" s="8"/>
      <c r="R43" s="8"/>
      <c r="S43" s="205"/>
      <c r="T43" s="9"/>
      <c r="U43" s="8"/>
      <c r="V43" s="9"/>
      <c r="W43" s="7"/>
      <c r="X43" s="8"/>
      <c r="Y43" s="8"/>
      <c r="Z43" s="8"/>
      <c r="AA43" s="8"/>
      <c r="AB43" s="8"/>
      <c r="AC43" s="205"/>
      <c r="AD43" s="9"/>
      <c r="AE43" s="7"/>
      <c r="AF43" s="8"/>
      <c r="AG43" s="8"/>
      <c r="AH43" s="8"/>
      <c r="AI43" s="8"/>
      <c r="AJ43" s="8"/>
      <c r="AK43" s="10"/>
      <c r="AL43" s="113"/>
      <c r="AM43" s="14"/>
      <c r="AN43" s="113"/>
      <c r="AO43" s="14"/>
      <c r="AP43" s="105"/>
      <c r="AQ43" s="109"/>
    </row>
    <row r="44" spans="3:43" x14ac:dyDescent="0.25">
      <c r="C44" s="7"/>
      <c r="D44" s="8"/>
      <c r="E44" s="8"/>
      <c r="F44" s="8"/>
      <c r="G44" s="9"/>
      <c r="H44" s="7"/>
      <c r="I44" s="8"/>
      <c r="J44" s="8"/>
      <c r="K44" s="9"/>
      <c r="L44" s="7"/>
      <c r="M44" s="8"/>
      <c r="N44" s="8"/>
      <c r="O44" s="8"/>
      <c r="P44" s="8"/>
      <c r="Q44" s="8"/>
      <c r="R44" s="8"/>
      <c r="S44" s="205"/>
      <c r="T44" s="9"/>
      <c r="U44" s="8"/>
      <c r="V44" s="9"/>
      <c r="W44" s="7"/>
      <c r="X44" s="8"/>
      <c r="Y44" s="8"/>
      <c r="Z44" s="8"/>
      <c r="AA44" s="8"/>
      <c r="AB44" s="8"/>
      <c r="AC44" s="205"/>
      <c r="AD44" s="9"/>
      <c r="AE44" s="7"/>
      <c r="AF44" s="8"/>
      <c r="AG44" s="8"/>
      <c r="AH44" s="8"/>
      <c r="AI44" s="8"/>
      <c r="AJ44" s="8"/>
      <c r="AK44" s="10"/>
      <c r="AL44" s="113"/>
      <c r="AM44" s="14"/>
      <c r="AN44" s="113"/>
      <c r="AO44" s="14"/>
      <c r="AP44" s="105"/>
      <c r="AQ44" s="109"/>
    </row>
    <row r="45" spans="3:43" x14ac:dyDescent="0.25">
      <c r="C45" s="7"/>
      <c r="D45" s="8"/>
      <c r="E45" s="8"/>
      <c r="F45" s="8"/>
      <c r="G45" s="9"/>
      <c r="H45" s="7"/>
      <c r="I45" s="8"/>
      <c r="J45" s="8"/>
      <c r="K45" s="9"/>
      <c r="L45" s="7"/>
      <c r="M45" s="8"/>
      <c r="N45" s="8"/>
      <c r="O45" s="8"/>
      <c r="P45" s="8"/>
      <c r="Q45" s="8"/>
      <c r="R45" s="8"/>
      <c r="S45" s="205"/>
      <c r="T45" s="9"/>
      <c r="U45" s="8"/>
      <c r="V45" s="9"/>
      <c r="W45" s="7"/>
      <c r="X45" s="8"/>
      <c r="Y45" s="8"/>
      <c r="Z45" s="8"/>
      <c r="AA45" s="8"/>
      <c r="AB45" s="8"/>
      <c r="AC45" s="205"/>
      <c r="AD45" s="9"/>
      <c r="AE45" s="7"/>
      <c r="AF45" s="8"/>
      <c r="AG45" s="8"/>
      <c r="AH45" s="8"/>
      <c r="AI45" s="8"/>
      <c r="AJ45" s="8"/>
      <c r="AK45" s="10"/>
      <c r="AL45" s="113"/>
      <c r="AM45" s="14"/>
      <c r="AN45" s="113"/>
      <c r="AO45" s="14"/>
      <c r="AP45" s="105"/>
      <c r="AQ45" s="109"/>
    </row>
    <row r="46" spans="3:43" x14ac:dyDescent="0.25">
      <c r="C46" s="7"/>
      <c r="D46" s="8"/>
      <c r="E46" s="8"/>
      <c r="F46" s="8"/>
      <c r="G46" s="9"/>
      <c r="H46" s="7"/>
      <c r="I46" s="8"/>
      <c r="J46" s="8"/>
      <c r="K46" s="9"/>
      <c r="L46" s="7"/>
      <c r="M46" s="8"/>
      <c r="N46" s="8"/>
      <c r="O46" s="8"/>
      <c r="P46" s="8"/>
      <c r="Q46" s="8"/>
      <c r="R46" s="8"/>
      <c r="S46" s="205"/>
      <c r="T46" s="9"/>
      <c r="U46" s="8"/>
      <c r="V46" s="9"/>
      <c r="W46" s="7"/>
      <c r="X46" s="8"/>
      <c r="Y46" s="8"/>
      <c r="Z46" s="8"/>
      <c r="AA46" s="8"/>
      <c r="AB46" s="8"/>
      <c r="AC46" s="205"/>
      <c r="AD46" s="9"/>
      <c r="AE46" s="7"/>
      <c r="AF46" s="8"/>
      <c r="AG46" s="8"/>
      <c r="AH46" s="8"/>
      <c r="AI46" s="8"/>
      <c r="AJ46" s="8"/>
      <c r="AK46" s="10"/>
      <c r="AL46" s="113"/>
      <c r="AM46" s="14"/>
      <c r="AN46" s="113"/>
      <c r="AO46" s="14"/>
      <c r="AP46" s="105"/>
      <c r="AQ46" s="109"/>
    </row>
    <row r="47" spans="3:43" x14ac:dyDescent="0.25">
      <c r="C47" s="7"/>
      <c r="D47" s="8"/>
      <c r="E47" s="8"/>
      <c r="F47" s="8"/>
      <c r="G47" s="9"/>
      <c r="H47" s="7"/>
      <c r="I47" s="8"/>
      <c r="J47" s="8"/>
      <c r="K47" s="9"/>
      <c r="L47" s="7"/>
      <c r="M47" s="8"/>
      <c r="N47" s="8"/>
      <c r="O47" s="8"/>
      <c r="P47" s="8"/>
      <c r="Q47" s="8"/>
      <c r="R47" s="8"/>
      <c r="S47" s="205"/>
      <c r="T47" s="9"/>
      <c r="U47" s="8"/>
      <c r="V47" s="9"/>
      <c r="W47" s="7"/>
      <c r="X47" s="8"/>
      <c r="Y47" s="8"/>
      <c r="Z47" s="8"/>
      <c r="AA47" s="8"/>
      <c r="AB47" s="8"/>
      <c r="AC47" s="205"/>
      <c r="AD47" s="9"/>
      <c r="AE47" s="7"/>
      <c r="AF47" s="8"/>
      <c r="AG47" s="8"/>
      <c r="AH47" s="8"/>
      <c r="AI47" s="8"/>
      <c r="AJ47" s="8"/>
      <c r="AK47" s="10"/>
      <c r="AL47" s="113"/>
      <c r="AM47" s="14"/>
      <c r="AN47" s="113"/>
      <c r="AO47" s="14"/>
      <c r="AP47" s="105"/>
      <c r="AQ47" s="109"/>
    </row>
    <row r="48" spans="3:43" x14ac:dyDescent="0.25">
      <c r="C48" s="7"/>
      <c r="D48" s="8"/>
      <c r="E48" s="8"/>
      <c r="F48" s="8"/>
      <c r="G48" s="9"/>
      <c r="H48" s="7"/>
      <c r="I48" s="8"/>
      <c r="J48" s="8"/>
      <c r="K48" s="9"/>
      <c r="L48" s="7"/>
      <c r="M48" s="8"/>
      <c r="N48" s="8"/>
      <c r="O48" s="8"/>
      <c r="P48" s="8"/>
      <c r="Q48" s="8"/>
      <c r="R48" s="8"/>
      <c r="S48" s="205"/>
      <c r="T48" s="9"/>
      <c r="U48" s="8"/>
      <c r="V48" s="9"/>
      <c r="W48" s="7"/>
      <c r="X48" s="8"/>
      <c r="Y48" s="8"/>
      <c r="Z48" s="8"/>
      <c r="AA48" s="8"/>
      <c r="AB48" s="8"/>
      <c r="AC48" s="205"/>
      <c r="AD48" s="9"/>
      <c r="AE48" s="7"/>
      <c r="AF48" s="8"/>
      <c r="AG48" s="8"/>
      <c r="AH48" s="8"/>
      <c r="AI48" s="8"/>
      <c r="AJ48" s="8"/>
      <c r="AK48" s="10"/>
      <c r="AL48" s="113"/>
      <c r="AM48" s="14"/>
      <c r="AN48" s="113"/>
      <c r="AO48" s="14"/>
      <c r="AP48" s="105"/>
      <c r="AQ48" s="109"/>
    </row>
    <row r="49" spans="3:43" x14ac:dyDescent="0.25">
      <c r="C49" s="7"/>
      <c r="D49" s="8"/>
      <c r="E49" s="8"/>
      <c r="F49" s="8"/>
      <c r="G49" s="8"/>
      <c r="H49" s="8"/>
      <c r="I49" s="8"/>
      <c r="J49" s="8"/>
      <c r="K49" s="9"/>
      <c r="L49" s="7"/>
      <c r="M49" s="8"/>
      <c r="N49" s="8"/>
      <c r="O49" s="8"/>
      <c r="P49" s="8"/>
      <c r="Q49" s="8"/>
      <c r="R49" s="8"/>
      <c r="S49" s="205"/>
      <c r="T49" s="9"/>
      <c r="U49" s="8"/>
      <c r="V49" s="9"/>
      <c r="W49" s="7"/>
      <c r="X49" s="8"/>
      <c r="Y49" s="8"/>
      <c r="Z49" s="8"/>
      <c r="AA49" s="8"/>
      <c r="AB49" s="8"/>
      <c r="AC49" s="205"/>
      <c r="AD49" s="9"/>
      <c r="AE49" s="7"/>
      <c r="AF49" s="8"/>
      <c r="AG49" s="8"/>
      <c r="AH49" s="8"/>
      <c r="AI49" s="8"/>
      <c r="AJ49" s="8"/>
      <c r="AK49" s="10"/>
      <c r="AL49" s="113"/>
      <c r="AM49" s="14"/>
      <c r="AN49" s="113"/>
      <c r="AO49" s="14"/>
      <c r="AP49" s="105"/>
      <c r="AQ49" s="109"/>
    </row>
    <row r="50" spans="3:43" x14ac:dyDescent="0.25">
      <c r="C50" s="7"/>
      <c r="D50" s="8"/>
      <c r="E50" s="8"/>
      <c r="F50" s="8"/>
      <c r="G50" s="8"/>
      <c r="H50" s="8"/>
      <c r="I50" s="8"/>
      <c r="J50" s="8"/>
      <c r="K50" s="9"/>
      <c r="L50" s="7"/>
      <c r="M50" s="8"/>
      <c r="N50" s="8"/>
      <c r="O50" s="8"/>
      <c r="P50" s="8"/>
      <c r="Q50" s="8"/>
      <c r="R50" s="8"/>
      <c r="S50" s="205"/>
      <c r="T50" s="9"/>
      <c r="U50" s="8"/>
      <c r="V50" s="9"/>
      <c r="W50" s="7"/>
      <c r="X50" s="8"/>
      <c r="Y50" s="8"/>
      <c r="Z50" s="8"/>
      <c r="AA50" s="8"/>
      <c r="AB50" s="8"/>
      <c r="AC50" s="205"/>
      <c r="AD50" s="9"/>
      <c r="AE50" s="7"/>
      <c r="AF50" s="8"/>
      <c r="AG50" s="8"/>
      <c r="AH50" s="8"/>
      <c r="AI50" s="8"/>
      <c r="AJ50" s="8"/>
      <c r="AK50" s="10"/>
      <c r="AL50" s="113"/>
      <c r="AM50" s="14"/>
      <c r="AN50" s="113"/>
      <c r="AO50" s="14"/>
      <c r="AP50" s="105"/>
      <c r="AQ50" s="109"/>
    </row>
    <row r="51" spans="3:43" x14ac:dyDescent="0.25">
      <c r="C51" s="7"/>
      <c r="D51" s="8"/>
      <c r="E51" s="8"/>
      <c r="F51" s="8"/>
      <c r="G51" s="8"/>
      <c r="H51" s="8"/>
      <c r="I51" s="8"/>
      <c r="J51" s="8"/>
      <c r="K51" s="9"/>
      <c r="L51" s="7"/>
      <c r="M51" s="8"/>
      <c r="N51" s="8"/>
      <c r="O51" s="8"/>
      <c r="P51" s="8"/>
      <c r="Q51" s="8"/>
      <c r="R51" s="8"/>
      <c r="S51" s="205"/>
      <c r="T51" s="9"/>
      <c r="U51" s="8"/>
      <c r="V51" s="9"/>
      <c r="W51" s="7"/>
      <c r="X51" s="8"/>
      <c r="Y51" s="8"/>
      <c r="Z51" s="8"/>
      <c r="AA51" s="8"/>
      <c r="AB51" s="8"/>
      <c r="AC51" s="205"/>
      <c r="AD51" s="9"/>
      <c r="AE51" s="7"/>
      <c r="AF51" s="8"/>
      <c r="AG51" s="8"/>
      <c r="AH51" s="8"/>
      <c r="AI51" s="8"/>
      <c r="AJ51" s="8"/>
      <c r="AK51" s="10"/>
      <c r="AL51" s="113"/>
      <c r="AM51" s="14"/>
      <c r="AN51" s="113"/>
      <c r="AO51" s="14"/>
      <c r="AP51" s="105"/>
      <c r="AQ51" s="109"/>
    </row>
    <row r="52" spans="3:43" x14ac:dyDescent="0.25">
      <c r="C52" s="7"/>
      <c r="D52" s="8"/>
      <c r="E52" s="8"/>
      <c r="F52" s="8"/>
      <c r="G52" s="8"/>
      <c r="H52" s="8"/>
      <c r="I52" s="8"/>
      <c r="J52" s="8"/>
      <c r="K52" s="9"/>
      <c r="L52" s="7"/>
      <c r="M52" s="8"/>
      <c r="N52" s="8"/>
      <c r="O52" s="8"/>
      <c r="P52" s="8"/>
      <c r="Q52" s="8"/>
      <c r="R52" s="8"/>
      <c r="S52" s="205"/>
      <c r="T52" s="9"/>
      <c r="U52" s="8"/>
      <c r="V52" s="9"/>
      <c r="W52" s="7"/>
      <c r="X52" s="8"/>
      <c r="Y52" s="8"/>
      <c r="Z52" s="8"/>
      <c r="AA52" s="8"/>
      <c r="AB52" s="8"/>
      <c r="AC52" s="205"/>
      <c r="AD52" s="9"/>
      <c r="AE52" s="7"/>
      <c r="AF52" s="8"/>
      <c r="AG52" s="8"/>
      <c r="AH52" s="8"/>
      <c r="AI52" s="8"/>
      <c r="AJ52" s="8"/>
      <c r="AK52" s="10"/>
      <c r="AL52" s="113"/>
      <c r="AM52" s="14"/>
      <c r="AN52" s="113"/>
      <c r="AO52" s="14"/>
      <c r="AP52" s="105"/>
      <c r="AQ52" s="109"/>
    </row>
    <row r="53" spans="3:43" x14ac:dyDescent="0.25">
      <c r="C53" s="7"/>
      <c r="D53" s="8"/>
      <c r="E53" s="8"/>
      <c r="F53" s="8"/>
      <c r="G53" s="8"/>
      <c r="H53" s="8"/>
      <c r="I53" s="8"/>
      <c r="J53" s="8"/>
      <c r="K53" s="9"/>
      <c r="L53" s="7"/>
      <c r="M53" s="8"/>
      <c r="N53" s="8"/>
      <c r="O53" s="8"/>
      <c r="P53" s="8"/>
      <c r="Q53" s="8"/>
      <c r="R53" s="8"/>
      <c r="S53" s="205"/>
      <c r="T53" s="9"/>
      <c r="U53" s="8"/>
      <c r="V53" s="9"/>
      <c r="W53" s="7"/>
      <c r="X53" s="8"/>
      <c r="Y53" s="8"/>
      <c r="Z53" s="8"/>
      <c r="AA53" s="8"/>
      <c r="AB53" s="8"/>
      <c r="AC53" s="205"/>
      <c r="AD53" s="9"/>
      <c r="AE53" s="7"/>
      <c r="AF53" s="8"/>
      <c r="AG53" s="8"/>
      <c r="AH53" s="8"/>
      <c r="AI53" s="8"/>
      <c r="AJ53" s="8"/>
      <c r="AK53" s="10"/>
      <c r="AL53" s="113"/>
      <c r="AM53" s="14"/>
      <c r="AN53" s="113"/>
      <c r="AO53" s="14"/>
      <c r="AP53" s="105"/>
      <c r="AQ53" s="109"/>
    </row>
    <row r="54" spans="3:43" x14ac:dyDescent="0.25">
      <c r="C54" s="7"/>
      <c r="D54" s="8"/>
      <c r="E54" s="8"/>
      <c r="F54" s="8"/>
      <c r="G54" s="8"/>
      <c r="H54" s="8"/>
      <c r="I54" s="8"/>
      <c r="J54" s="8"/>
      <c r="K54" s="9"/>
      <c r="L54" s="7"/>
      <c r="M54" s="8"/>
      <c r="N54" s="8"/>
      <c r="O54" s="8"/>
      <c r="P54" s="8"/>
      <c r="Q54" s="8"/>
      <c r="R54" s="8"/>
      <c r="S54" s="205"/>
      <c r="T54" s="9"/>
      <c r="U54" s="8"/>
      <c r="V54" s="9"/>
      <c r="W54" s="7"/>
      <c r="X54" s="8"/>
      <c r="Y54" s="8"/>
      <c r="Z54" s="8"/>
      <c r="AA54" s="8"/>
      <c r="AB54" s="8"/>
      <c r="AC54" s="205"/>
      <c r="AD54" s="9"/>
      <c r="AE54" s="7"/>
      <c r="AF54" s="8"/>
      <c r="AG54" s="8"/>
      <c r="AH54" s="8"/>
      <c r="AI54" s="8"/>
      <c r="AJ54" s="8"/>
      <c r="AK54" s="10"/>
      <c r="AL54" s="113"/>
      <c r="AM54" s="14"/>
      <c r="AN54" s="113"/>
      <c r="AO54" s="14"/>
      <c r="AP54" s="105"/>
      <c r="AQ54" s="109"/>
    </row>
    <row r="55" spans="3:43" x14ac:dyDescent="0.25">
      <c r="C55" s="7"/>
      <c r="D55" s="8"/>
      <c r="E55" s="8"/>
      <c r="F55" s="8"/>
      <c r="G55" s="8"/>
      <c r="H55" s="8"/>
      <c r="I55" s="8"/>
      <c r="J55" s="8"/>
      <c r="K55" s="8"/>
      <c r="L55" s="8"/>
      <c r="M55" s="8"/>
      <c r="N55" s="8"/>
      <c r="O55" s="8"/>
      <c r="P55" s="8"/>
      <c r="Q55" s="8"/>
      <c r="R55" s="8"/>
      <c r="S55" s="205"/>
      <c r="T55" s="9"/>
      <c r="U55" s="8"/>
      <c r="V55" s="8"/>
      <c r="W55" s="8"/>
      <c r="X55" s="8"/>
      <c r="Y55" s="8"/>
      <c r="Z55" s="8"/>
      <c r="AA55" s="8"/>
      <c r="AB55" s="8"/>
      <c r="AC55" s="205"/>
      <c r="AD55" s="9"/>
      <c r="AE55" s="7"/>
      <c r="AF55" s="8"/>
      <c r="AG55" s="8"/>
      <c r="AH55" s="8"/>
      <c r="AI55" s="8"/>
      <c r="AJ55" s="8"/>
      <c r="AK55" s="10"/>
      <c r="AL55" s="113"/>
      <c r="AM55" s="14"/>
      <c r="AN55" s="113"/>
      <c r="AO55" s="14"/>
      <c r="AP55" s="105"/>
      <c r="AQ55" s="109"/>
    </row>
    <row r="56" spans="3:43" x14ac:dyDescent="0.25">
      <c r="C56" s="7"/>
      <c r="D56" s="8"/>
      <c r="E56" s="8"/>
      <c r="F56" s="8"/>
      <c r="G56" s="8"/>
      <c r="H56" s="8"/>
      <c r="I56" s="8"/>
      <c r="J56" s="8"/>
      <c r="K56" s="8"/>
      <c r="L56" s="8"/>
      <c r="M56" s="8"/>
      <c r="N56" s="8"/>
      <c r="O56" s="8"/>
      <c r="P56" s="8"/>
      <c r="Q56" s="8"/>
      <c r="R56" s="8"/>
      <c r="S56" s="205"/>
      <c r="T56" s="9"/>
      <c r="U56" s="8"/>
      <c r="V56" s="8"/>
      <c r="W56" s="8"/>
      <c r="X56" s="8"/>
      <c r="Y56" s="8"/>
      <c r="Z56" s="8"/>
      <c r="AA56" s="8"/>
      <c r="AB56" s="8"/>
      <c r="AC56" s="205"/>
      <c r="AD56" s="9"/>
      <c r="AE56" s="7"/>
      <c r="AF56" s="8"/>
      <c r="AG56" s="8"/>
      <c r="AH56" s="8"/>
      <c r="AI56" s="8"/>
      <c r="AJ56" s="8"/>
      <c r="AK56" s="10"/>
      <c r="AL56" s="113"/>
      <c r="AM56" s="14"/>
      <c r="AN56" s="113"/>
      <c r="AO56" s="14"/>
      <c r="AP56" s="105"/>
      <c r="AQ56" s="109"/>
    </row>
    <row r="57" spans="3:43" x14ac:dyDescent="0.25">
      <c r="C57" s="7"/>
      <c r="D57" s="8"/>
      <c r="E57" s="8"/>
      <c r="F57" s="8"/>
      <c r="G57" s="8"/>
      <c r="H57" s="8"/>
      <c r="I57" s="8"/>
      <c r="J57" s="8"/>
      <c r="K57" s="8"/>
      <c r="L57" s="8"/>
      <c r="M57" s="8"/>
      <c r="N57" s="8"/>
      <c r="O57" s="8"/>
      <c r="P57" s="8"/>
      <c r="Q57" s="8"/>
      <c r="R57" s="8"/>
      <c r="S57" s="205"/>
      <c r="T57" s="9"/>
      <c r="U57" s="8"/>
      <c r="V57" s="8"/>
      <c r="W57" s="8"/>
      <c r="X57" s="8"/>
      <c r="Y57" s="8"/>
      <c r="Z57" s="8"/>
      <c r="AA57" s="8"/>
      <c r="AB57" s="8"/>
      <c r="AC57" s="205"/>
      <c r="AD57" s="9"/>
      <c r="AE57" s="7"/>
      <c r="AF57" s="8"/>
      <c r="AG57" s="8"/>
      <c r="AH57" s="8"/>
      <c r="AI57" s="8"/>
      <c r="AJ57" s="8"/>
      <c r="AK57" s="10"/>
      <c r="AL57" s="113"/>
      <c r="AM57" s="14"/>
      <c r="AN57" s="113"/>
      <c r="AO57" s="14"/>
      <c r="AP57" s="105"/>
      <c r="AQ57" s="109"/>
    </row>
    <row r="58" spans="3:43" x14ac:dyDescent="0.25">
      <c r="C58" s="7"/>
      <c r="D58" s="8"/>
      <c r="E58" s="8"/>
      <c r="F58" s="8"/>
      <c r="G58" s="8"/>
      <c r="H58" s="8"/>
      <c r="I58" s="8"/>
      <c r="J58" s="8"/>
      <c r="K58" s="8"/>
      <c r="L58" s="8"/>
      <c r="M58" s="8"/>
      <c r="N58" s="8"/>
      <c r="O58" s="8"/>
      <c r="P58" s="8"/>
      <c r="Q58" s="8"/>
      <c r="R58" s="8"/>
      <c r="S58" s="205"/>
      <c r="T58" s="9"/>
      <c r="U58" s="8"/>
      <c r="V58" s="8"/>
      <c r="W58" s="8"/>
      <c r="X58" s="8"/>
      <c r="Y58" s="8"/>
      <c r="Z58" s="8"/>
      <c r="AA58" s="8"/>
      <c r="AB58" s="8"/>
      <c r="AC58" s="205"/>
      <c r="AD58" s="9"/>
      <c r="AE58" s="7"/>
      <c r="AF58" s="8"/>
      <c r="AG58" s="8"/>
      <c r="AH58" s="8"/>
      <c r="AI58" s="8"/>
      <c r="AJ58" s="8"/>
      <c r="AK58" s="10"/>
      <c r="AL58" s="113"/>
      <c r="AM58" s="14"/>
      <c r="AN58" s="113"/>
      <c r="AO58" s="14"/>
      <c r="AP58" s="105"/>
      <c r="AQ58" s="109"/>
    </row>
    <row r="59" spans="3:43" x14ac:dyDescent="0.25">
      <c r="C59" s="7"/>
      <c r="D59" s="8"/>
      <c r="E59" s="8"/>
      <c r="F59" s="8"/>
      <c r="G59" s="8"/>
      <c r="H59" s="8"/>
      <c r="I59" s="8"/>
      <c r="J59" s="8"/>
      <c r="K59" s="8"/>
      <c r="L59" s="8"/>
      <c r="M59" s="8"/>
      <c r="N59" s="8"/>
      <c r="O59" s="8"/>
      <c r="P59" s="8"/>
      <c r="Q59" s="8"/>
      <c r="R59" s="8"/>
      <c r="S59" s="205"/>
      <c r="T59" s="9"/>
      <c r="U59" s="8"/>
      <c r="V59" s="8"/>
      <c r="W59" s="8"/>
      <c r="X59" s="8"/>
      <c r="Y59" s="8"/>
      <c r="Z59" s="8"/>
      <c r="AA59" s="8"/>
      <c r="AB59" s="8"/>
      <c r="AC59" s="205"/>
      <c r="AD59" s="9"/>
      <c r="AE59" s="7"/>
      <c r="AF59" s="8"/>
      <c r="AG59" s="8"/>
      <c r="AH59" s="8"/>
      <c r="AI59" s="8"/>
      <c r="AJ59" s="8"/>
      <c r="AK59" s="10"/>
      <c r="AL59" s="113"/>
      <c r="AM59" s="14"/>
      <c r="AN59" s="113"/>
      <c r="AO59" s="14"/>
      <c r="AP59" s="105"/>
      <c r="AQ59" s="109"/>
    </row>
    <row r="60" spans="3:43" x14ac:dyDescent="0.25">
      <c r="C60" s="7"/>
      <c r="D60" s="8"/>
      <c r="E60" s="8"/>
      <c r="F60" s="8"/>
      <c r="G60" s="8"/>
      <c r="H60" s="8"/>
      <c r="I60" s="8"/>
      <c r="J60" s="8"/>
      <c r="K60" s="8"/>
      <c r="L60" s="8"/>
      <c r="M60" s="8"/>
      <c r="N60" s="8"/>
      <c r="O60" s="8"/>
      <c r="P60" s="8"/>
      <c r="Q60" s="8"/>
      <c r="R60" s="8"/>
      <c r="S60" s="205"/>
      <c r="T60" s="9"/>
      <c r="U60" s="8"/>
      <c r="V60" s="8"/>
      <c r="W60" s="8"/>
      <c r="X60" s="8"/>
      <c r="Y60" s="8"/>
      <c r="Z60" s="8"/>
      <c r="AA60" s="8"/>
      <c r="AB60" s="8"/>
      <c r="AC60" s="205"/>
      <c r="AD60" s="9"/>
      <c r="AE60" s="7"/>
      <c r="AF60" s="8"/>
      <c r="AG60" s="8"/>
      <c r="AH60" s="8"/>
      <c r="AI60" s="8"/>
      <c r="AJ60" s="8"/>
      <c r="AK60" s="10"/>
      <c r="AL60" s="113"/>
      <c r="AM60" s="14"/>
      <c r="AN60" s="113"/>
      <c r="AO60" s="14"/>
      <c r="AP60" s="105"/>
      <c r="AQ60" s="109"/>
    </row>
    <row r="61" spans="3:43" x14ac:dyDescent="0.25">
      <c r="C61" s="7"/>
      <c r="D61" s="8"/>
      <c r="E61" s="8"/>
      <c r="F61" s="8"/>
      <c r="G61" s="8"/>
      <c r="H61" s="8"/>
      <c r="I61" s="8"/>
      <c r="J61" s="8"/>
      <c r="K61" s="8"/>
      <c r="L61" s="8"/>
      <c r="M61" s="8"/>
      <c r="N61" s="8"/>
      <c r="O61" s="8"/>
      <c r="P61" s="8"/>
      <c r="Q61" s="8"/>
      <c r="R61" s="8"/>
      <c r="S61" s="205"/>
      <c r="T61" s="9"/>
      <c r="U61" s="8"/>
      <c r="V61" s="8"/>
      <c r="W61" s="8"/>
      <c r="X61" s="8"/>
      <c r="Y61" s="8"/>
      <c r="Z61" s="8"/>
      <c r="AA61" s="8"/>
      <c r="AB61" s="8"/>
      <c r="AC61" s="205"/>
      <c r="AD61" s="9"/>
      <c r="AE61" s="7"/>
      <c r="AF61" s="8"/>
      <c r="AG61" s="8"/>
      <c r="AH61" s="8"/>
      <c r="AI61" s="8"/>
      <c r="AJ61" s="8"/>
      <c r="AK61" s="10"/>
      <c r="AL61" s="113"/>
      <c r="AM61" s="14"/>
      <c r="AN61" s="113"/>
      <c r="AO61" s="14"/>
      <c r="AP61" s="105"/>
      <c r="AQ61" s="109"/>
    </row>
    <row r="62" spans="3:43" x14ac:dyDescent="0.25">
      <c r="C62" s="7"/>
      <c r="D62" s="8"/>
      <c r="E62" s="8"/>
      <c r="F62" s="8"/>
      <c r="G62" s="8"/>
      <c r="H62" s="8"/>
      <c r="I62" s="8"/>
      <c r="J62" s="8"/>
      <c r="K62" s="8"/>
      <c r="L62" s="8"/>
      <c r="M62" s="8"/>
      <c r="N62" s="8"/>
      <c r="O62" s="8"/>
      <c r="P62" s="8"/>
      <c r="Q62" s="8"/>
      <c r="R62" s="8"/>
      <c r="S62" s="205"/>
      <c r="T62" s="9"/>
      <c r="U62" s="8"/>
      <c r="V62" s="8"/>
      <c r="W62" s="8"/>
      <c r="X62" s="8"/>
      <c r="Y62" s="8"/>
      <c r="Z62" s="8"/>
      <c r="AA62" s="8"/>
      <c r="AB62" s="8"/>
      <c r="AC62" s="205"/>
      <c r="AD62" s="9"/>
      <c r="AE62" s="7"/>
      <c r="AF62" s="8"/>
      <c r="AG62" s="8"/>
      <c r="AH62" s="8"/>
      <c r="AI62" s="8"/>
      <c r="AJ62" s="8"/>
      <c r="AK62" s="10"/>
      <c r="AL62" s="113"/>
      <c r="AM62" s="14"/>
      <c r="AN62" s="113"/>
      <c r="AO62" s="14"/>
      <c r="AP62" s="105"/>
      <c r="AQ62" s="109"/>
    </row>
    <row r="63" spans="3:43" x14ac:dyDescent="0.25">
      <c r="C63" s="7"/>
      <c r="D63" s="8"/>
      <c r="E63" s="8"/>
      <c r="F63" s="8"/>
      <c r="G63" s="8"/>
      <c r="H63" s="8"/>
      <c r="I63" s="8"/>
      <c r="J63" s="8"/>
      <c r="K63" s="8"/>
      <c r="L63" s="8"/>
      <c r="M63" s="8"/>
      <c r="N63" s="8"/>
      <c r="O63" s="8"/>
      <c r="P63" s="8"/>
      <c r="Q63" s="8"/>
      <c r="R63" s="8"/>
      <c r="S63" s="205"/>
      <c r="T63" s="9"/>
      <c r="U63" s="8"/>
      <c r="V63" s="8"/>
      <c r="W63" s="8"/>
      <c r="X63" s="8"/>
      <c r="Y63" s="8"/>
      <c r="Z63" s="8"/>
      <c r="AA63" s="8"/>
      <c r="AB63" s="8"/>
      <c r="AC63" s="205"/>
      <c r="AD63" s="9"/>
      <c r="AE63" s="7"/>
      <c r="AF63" s="8"/>
      <c r="AG63" s="8"/>
      <c r="AH63" s="8"/>
      <c r="AI63" s="8"/>
      <c r="AJ63" s="8"/>
      <c r="AK63" s="10"/>
      <c r="AL63" s="113"/>
      <c r="AM63" s="14"/>
      <c r="AN63" s="113"/>
      <c r="AO63" s="14"/>
      <c r="AP63" s="105"/>
      <c r="AQ63" s="109"/>
    </row>
    <row r="64" spans="3:43" x14ac:dyDescent="0.25">
      <c r="C64" s="7"/>
      <c r="D64" s="8"/>
      <c r="E64" s="8"/>
      <c r="F64" s="8"/>
      <c r="G64" s="8"/>
      <c r="H64" s="8"/>
      <c r="I64" s="8"/>
      <c r="J64" s="8"/>
      <c r="K64" s="8"/>
      <c r="L64" s="8"/>
      <c r="M64" s="8"/>
      <c r="N64" s="8"/>
      <c r="O64" s="8"/>
      <c r="P64" s="8"/>
      <c r="Q64" s="8"/>
      <c r="R64" s="8"/>
      <c r="S64" s="205"/>
      <c r="T64" s="9"/>
      <c r="U64" s="8"/>
      <c r="V64" s="8"/>
      <c r="W64" s="8"/>
      <c r="X64" s="8"/>
      <c r="Y64" s="8"/>
      <c r="Z64" s="8"/>
      <c r="AA64" s="8"/>
      <c r="AB64" s="8"/>
      <c r="AC64" s="205"/>
      <c r="AD64" s="9"/>
      <c r="AE64" s="7"/>
      <c r="AF64" s="8"/>
      <c r="AG64" s="8"/>
      <c r="AH64" s="8"/>
      <c r="AI64" s="8"/>
      <c r="AJ64" s="8"/>
      <c r="AK64" s="10"/>
      <c r="AL64" s="113"/>
      <c r="AM64" s="14"/>
      <c r="AN64" s="113"/>
      <c r="AO64" s="14"/>
      <c r="AP64" s="105"/>
      <c r="AQ64" s="109"/>
    </row>
    <row r="65" spans="3:43" x14ac:dyDescent="0.25">
      <c r="C65" s="7"/>
      <c r="D65" s="8"/>
      <c r="E65" s="8"/>
      <c r="F65" s="8"/>
      <c r="G65" s="8"/>
      <c r="H65" s="8"/>
      <c r="I65" s="8"/>
      <c r="J65" s="8"/>
      <c r="K65" s="8"/>
      <c r="L65" s="8"/>
      <c r="M65" s="8"/>
      <c r="N65" s="8"/>
      <c r="O65" s="8"/>
      <c r="P65" s="8"/>
      <c r="Q65" s="8"/>
      <c r="R65" s="8"/>
      <c r="S65" s="205"/>
      <c r="T65" s="9"/>
      <c r="U65" s="8"/>
      <c r="V65" s="8"/>
      <c r="W65" s="8"/>
      <c r="X65" s="8"/>
      <c r="Y65" s="8"/>
      <c r="Z65" s="8"/>
      <c r="AA65" s="8"/>
      <c r="AB65" s="8"/>
      <c r="AC65" s="205"/>
      <c r="AD65" s="9"/>
      <c r="AE65" s="7"/>
      <c r="AF65" s="8"/>
      <c r="AG65" s="8"/>
      <c r="AH65" s="8"/>
      <c r="AI65" s="8"/>
      <c r="AJ65" s="8"/>
      <c r="AK65" s="10"/>
      <c r="AL65" s="113"/>
      <c r="AM65" s="14"/>
      <c r="AN65" s="113"/>
      <c r="AO65" s="14"/>
      <c r="AP65" s="105"/>
      <c r="AQ65" s="109"/>
    </row>
    <row r="66" spans="3:43" x14ac:dyDescent="0.25">
      <c r="C66" s="7"/>
      <c r="D66" s="8"/>
      <c r="E66" s="8"/>
      <c r="F66" s="8"/>
      <c r="G66" s="8"/>
      <c r="H66" s="8"/>
      <c r="I66" s="8"/>
      <c r="J66" s="8"/>
      <c r="K66" s="8"/>
      <c r="L66" s="8"/>
      <c r="M66" s="8"/>
      <c r="N66" s="8"/>
      <c r="O66" s="8"/>
      <c r="P66" s="8"/>
      <c r="Q66" s="8"/>
      <c r="R66" s="8"/>
      <c r="S66" s="205"/>
      <c r="T66" s="9"/>
      <c r="U66" s="8"/>
      <c r="V66" s="8"/>
      <c r="W66" s="8"/>
      <c r="X66" s="8"/>
      <c r="Y66" s="8"/>
      <c r="Z66" s="8"/>
      <c r="AA66" s="8"/>
      <c r="AB66" s="8"/>
      <c r="AC66" s="205"/>
      <c r="AD66" s="9"/>
      <c r="AE66" s="7"/>
      <c r="AF66" s="8"/>
      <c r="AG66" s="8"/>
      <c r="AH66" s="8"/>
      <c r="AI66" s="8"/>
      <c r="AJ66" s="8"/>
      <c r="AK66" s="10"/>
      <c r="AL66" s="113"/>
      <c r="AM66" s="14"/>
      <c r="AN66" s="113"/>
      <c r="AO66" s="14"/>
      <c r="AP66" s="105"/>
      <c r="AQ66" s="109"/>
    </row>
    <row r="67" spans="3:43" x14ac:dyDescent="0.25">
      <c r="C67" s="7"/>
      <c r="D67" s="8"/>
      <c r="E67" s="8"/>
      <c r="F67" s="8"/>
      <c r="G67" s="8"/>
      <c r="H67" s="8"/>
      <c r="I67" s="8"/>
      <c r="J67" s="8"/>
      <c r="K67" s="8"/>
      <c r="L67" s="8"/>
      <c r="M67" s="8"/>
      <c r="N67" s="8"/>
      <c r="O67" s="8"/>
      <c r="P67" s="8"/>
      <c r="Q67" s="8"/>
      <c r="R67" s="8"/>
      <c r="S67" s="205"/>
      <c r="T67" s="9"/>
      <c r="U67" s="8"/>
      <c r="V67" s="8"/>
      <c r="W67" s="8"/>
      <c r="X67" s="8"/>
      <c r="Y67" s="8"/>
      <c r="Z67" s="8"/>
      <c r="AA67" s="8"/>
      <c r="AB67" s="8"/>
      <c r="AC67" s="205"/>
      <c r="AD67" s="9"/>
      <c r="AE67" s="7"/>
      <c r="AF67" s="8"/>
      <c r="AG67" s="8"/>
      <c r="AH67" s="8"/>
      <c r="AI67" s="8"/>
      <c r="AJ67" s="8"/>
      <c r="AK67" s="10"/>
      <c r="AL67" s="113"/>
      <c r="AM67" s="14"/>
      <c r="AN67" s="113"/>
      <c r="AO67" s="14"/>
      <c r="AP67" s="105"/>
      <c r="AQ67" s="109"/>
    </row>
    <row r="68" spans="3:43" x14ac:dyDescent="0.25">
      <c r="C68" s="7"/>
      <c r="D68" s="8"/>
      <c r="E68" s="8"/>
      <c r="F68" s="8"/>
      <c r="G68" s="8"/>
      <c r="H68" s="8"/>
      <c r="I68" s="8"/>
      <c r="J68" s="8"/>
      <c r="K68" s="8"/>
      <c r="L68" s="8"/>
      <c r="M68" s="8"/>
      <c r="N68" s="8"/>
      <c r="O68" s="8"/>
      <c r="P68" s="8"/>
      <c r="Q68" s="8"/>
      <c r="R68" s="8"/>
      <c r="S68" s="205"/>
      <c r="T68" s="9"/>
      <c r="U68" s="8"/>
      <c r="V68" s="8"/>
      <c r="W68" s="8"/>
      <c r="X68" s="8"/>
      <c r="Y68" s="8"/>
      <c r="Z68" s="8"/>
      <c r="AA68" s="8"/>
      <c r="AB68" s="8"/>
      <c r="AC68" s="205"/>
      <c r="AD68" s="9"/>
      <c r="AE68" s="7"/>
      <c r="AF68" s="8"/>
      <c r="AG68" s="8"/>
      <c r="AH68" s="8"/>
      <c r="AI68" s="8"/>
      <c r="AJ68" s="8"/>
      <c r="AK68" s="10"/>
      <c r="AL68" s="113"/>
      <c r="AM68" s="14"/>
      <c r="AN68" s="113"/>
      <c r="AO68" s="14"/>
      <c r="AP68" s="105"/>
      <c r="AQ68" s="109"/>
    </row>
    <row r="69" spans="3:43" x14ac:dyDescent="0.25">
      <c r="C69" s="7"/>
      <c r="D69" s="8"/>
      <c r="E69" s="8"/>
      <c r="F69" s="8"/>
      <c r="G69" s="8"/>
      <c r="H69" s="8"/>
      <c r="I69" s="8"/>
      <c r="J69" s="8"/>
      <c r="K69" s="8"/>
      <c r="L69" s="8"/>
      <c r="M69" s="8"/>
      <c r="N69" s="8"/>
      <c r="O69" s="8"/>
      <c r="P69" s="8"/>
      <c r="Q69" s="8"/>
      <c r="R69" s="8"/>
      <c r="S69" s="205"/>
      <c r="T69" s="9"/>
      <c r="U69" s="8"/>
      <c r="V69" s="8"/>
      <c r="W69" s="8"/>
      <c r="X69" s="8"/>
      <c r="Y69" s="8"/>
      <c r="Z69" s="8"/>
      <c r="AA69" s="8"/>
      <c r="AB69" s="8"/>
      <c r="AC69" s="205"/>
      <c r="AD69" s="9"/>
      <c r="AE69" s="7"/>
      <c r="AF69" s="8"/>
      <c r="AG69" s="8"/>
      <c r="AH69" s="8"/>
      <c r="AI69" s="8"/>
      <c r="AJ69" s="8"/>
      <c r="AK69" s="10"/>
      <c r="AL69" s="113"/>
      <c r="AM69" s="14"/>
      <c r="AN69" s="113"/>
      <c r="AO69" s="14"/>
      <c r="AP69" s="105"/>
      <c r="AQ69" s="109"/>
    </row>
    <row r="70" spans="3:43" x14ac:dyDescent="0.25">
      <c r="C70" s="7"/>
      <c r="D70" s="8"/>
      <c r="E70" s="8"/>
      <c r="F70" s="8"/>
      <c r="G70" s="8"/>
      <c r="H70" s="8"/>
      <c r="I70" s="8"/>
      <c r="J70" s="8"/>
      <c r="K70" s="8"/>
      <c r="L70" s="8"/>
      <c r="M70" s="8"/>
      <c r="N70" s="8"/>
      <c r="O70" s="8"/>
      <c r="P70" s="8"/>
      <c r="Q70" s="8"/>
      <c r="R70" s="8"/>
      <c r="S70" s="205"/>
      <c r="T70" s="9"/>
      <c r="U70" s="8"/>
      <c r="V70" s="8"/>
      <c r="W70" s="8"/>
      <c r="X70" s="8"/>
      <c r="Y70" s="8"/>
      <c r="Z70" s="8"/>
      <c r="AA70" s="8"/>
      <c r="AB70" s="8"/>
      <c r="AC70" s="205"/>
      <c r="AD70" s="9"/>
      <c r="AE70" s="7"/>
      <c r="AF70" s="8"/>
      <c r="AG70" s="8"/>
      <c r="AH70" s="8"/>
      <c r="AI70" s="8"/>
      <c r="AJ70" s="8"/>
      <c r="AK70" s="10"/>
      <c r="AL70" s="113"/>
      <c r="AM70" s="14"/>
      <c r="AN70" s="113"/>
      <c r="AO70" s="14"/>
      <c r="AP70" s="105"/>
      <c r="AQ70" s="109"/>
    </row>
    <row r="71" spans="3:43" x14ac:dyDescent="0.25">
      <c r="C71" s="7"/>
      <c r="D71" s="8"/>
      <c r="E71" s="8"/>
      <c r="F71" s="8"/>
      <c r="G71" s="8"/>
      <c r="H71" s="8"/>
      <c r="I71" s="8"/>
      <c r="J71" s="8"/>
      <c r="K71" s="8"/>
      <c r="L71" s="8"/>
      <c r="M71" s="8"/>
      <c r="N71" s="8"/>
      <c r="O71" s="8"/>
      <c r="P71" s="8"/>
      <c r="Q71" s="8"/>
      <c r="R71" s="8"/>
      <c r="S71" s="205"/>
      <c r="T71" s="9"/>
      <c r="U71" s="8"/>
      <c r="V71" s="8"/>
      <c r="W71" s="8"/>
      <c r="X71" s="8"/>
      <c r="Y71" s="8"/>
      <c r="Z71" s="8"/>
      <c r="AA71" s="8"/>
      <c r="AB71" s="8"/>
      <c r="AC71" s="205"/>
      <c r="AD71" s="9"/>
      <c r="AE71" s="7"/>
      <c r="AF71" s="8"/>
      <c r="AG71" s="8"/>
      <c r="AH71" s="8"/>
      <c r="AI71" s="8"/>
      <c r="AJ71" s="8"/>
      <c r="AK71" s="10"/>
      <c r="AL71" s="113"/>
      <c r="AM71" s="14"/>
      <c r="AN71" s="113"/>
      <c r="AO71" s="14"/>
      <c r="AP71" s="105"/>
      <c r="AQ71" s="109"/>
    </row>
    <row r="72" spans="3:43" x14ac:dyDescent="0.25">
      <c r="C72" s="7"/>
      <c r="D72" s="8"/>
      <c r="E72" s="8"/>
      <c r="F72" s="8"/>
      <c r="G72" s="8"/>
      <c r="H72" s="8"/>
      <c r="I72" s="8"/>
      <c r="J72" s="8"/>
      <c r="K72" s="8"/>
      <c r="L72" s="8"/>
      <c r="M72" s="8"/>
      <c r="N72" s="8"/>
      <c r="O72" s="8"/>
      <c r="P72" s="8"/>
      <c r="Q72" s="8"/>
      <c r="R72" s="8"/>
      <c r="S72" s="205"/>
      <c r="T72" s="9"/>
      <c r="U72" s="8"/>
      <c r="V72" s="8"/>
      <c r="W72" s="8"/>
      <c r="X72" s="8"/>
      <c r="Y72" s="8"/>
      <c r="Z72" s="8"/>
      <c r="AA72" s="8"/>
      <c r="AB72" s="8"/>
      <c r="AC72" s="205"/>
      <c r="AD72" s="9"/>
      <c r="AE72" s="7"/>
      <c r="AF72" s="8"/>
      <c r="AG72" s="8"/>
      <c r="AH72" s="8"/>
      <c r="AI72" s="8"/>
      <c r="AJ72" s="8"/>
      <c r="AK72" s="10"/>
      <c r="AL72" s="113"/>
      <c r="AM72" s="14"/>
      <c r="AN72" s="113"/>
      <c r="AO72" s="14"/>
      <c r="AP72" s="105"/>
      <c r="AQ72" s="109"/>
    </row>
    <row r="73" spans="3:43" x14ac:dyDescent="0.25">
      <c r="C73" s="7"/>
      <c r="D73" s="8"/>
      <c r="E73" s="8"/>
      <c r="F73" s="8"/>
      <c r="G73" s="8"/>
      <c r="H73" s="8"/>
      <c r="I73" s="8"/>
      <c r="J73" s="8"/>
      <c r="K73" s="8"/>
      <c r="L73" s="8"/>
      <c r="M73" s="8"/>
      <c r="N73" s="8"/>
      <c r="O73" s="8"/>
      <c r="P73" s="8"/>
      <c r="Q73" s="8"/>
      <c r="R73" s="8"/>
      <c r="S73" s="205"/>
      <c r="T73" s="9"/>
      <c r="U73" s="8"/>
      <c r="V73" s="8"/>
      <c r="W73" s="8"/>
      <c r="X73" s="8"/>
      <c r="Y73" s="8"/>
      <c r="Z73" s="8"/>
      <c r="AA73" s="8"/>
      <c r="AB73" s="8"/>
      <c r="AC73" s="205"/>
      <c r="AD73" s="9"/>
      <c r="AE73" s="7"/>
      <c r="AF73" s="8"/>
      <c r="AG73" s="8"/>
      <c r="AH73" s="8"/>
      <c r="AI73" s="8"/>
      <c r="AJ73" s="8"/>
      <c r="AK73" s="10"/>
      <c r="AL73" s="113"/>
      <c r="AM73" s="14"/>
      <c r="AN73" s="113"/>
      <c r="AO73" s="14"/>
      <c r="AP73" s="105"/>
      <c r="AQ73" s="109"/>
    </row>
    <row r="74" spans="3:43" x14ac:dyDescent="0.25">
      <c r="C74" s="7"/>
      <c r="D74" s="8"/>
      <c r="E74" s="8"/>
      <c r="F74" s="8"/>
      <c r="G74" s="8"/>
      <c r="H74" s="8"/>
      <c r="I74" s="8"/>
      <c r="J74" s="8"/>
      <c r="K74" s="8"/>
      <c r="L74" s="8"/>
      <c r="M74" s="8"/>
      <c r="N74" s="8"/>
      <c r="O74" s="8"/>
      <c r="P74" s="8"/>
      <c r="Q74" s="8"/>
      <c r="R74" s="8"/>
      <c r="S74" s="205"/>
      <c r="T74" s="9"/>
      <c r="U74" s="8"/>
      <c r="V74" s="8"/>
      <c r="W74" s="8"/>
      <c r="X74" s="8"/>
      <c r="Y74" s="8"/>
      <c r="Z74" s="8"/>
      <c r="AA74" s="8"/>
      <c r="AB74" s="8"/>
      <c r="AC74" s="205"/>
      <c r="AD74" s="9"/>
      <c r="AE74" s="7"/>
      <c r="AF74" s="8"/>
      <c r="AG74" s="8"/>
      <c r="AH74" s="8"/>
      <c r="AI74" s="8"/>
      <c r="AJ74" s="8"/>
      <c r="AK74" s="10"/>
      <c r="AL74" s="113"/>
      <c r="AM74" s="14"/>
      <c r="AN74" s="113"/>
      <c r="AO74" s="14"/>
      <c r="AP74" s="105"/>
      <c r="AQ74" s="109"/>
    </row>
    <row r="75" spans="3:43" x14ac:dyDescent="0.25">
      <c r="C75" s="7"/>
      <c r="D75" s="8"/>
      <c r="E75" s="8"/>
      <c r="F75" s="8"/>
      <c r="G75" s="8"/>
      <c r="H75" s="8"/>
      <c r="I75" s="8"/>
      <c r="J75" s="8"/>
      <c r="K75" s="8"/>
      <c r="L75" s="8"/>
      <c r="M75" s="8"/>
      <c r="N75" s="8"/>
      <c r="O75" s="8"/>
      <c r="P75" s="8"/>
      <c r="Q75" s="8"/>
      <c r="R75" s="8"/>
      <c r="S75" s="205"/>
      <c r="T75" s="9"/>
      <c r="U75" s="8"/>
      <c r="V75" s="8"/>
      <c r="W75" s="8"/>
      <c r="X75" s="8"/>
      <c r="Y75" s="8"/>
      <c r="Z75" s="8"/>
      <c r="AA75" s="8"/>
      <c r="AB75" s="8"/>
      <c r="AC75" s="205"/>
      <c r="AD75" s="9"/>
      <c r="AE75" s="7"/>
      <c r="AF75" s="8"/>
      <c r="AG75" s="8"/>
      <c r="AH75" s="8"/>
      <c r="AI75" s="8"/>
      <c r="AJ75" s="8"/>
      <c r="AK75" s="10"/>
      <c r="AL75" s="113"/>
      <c r="AM75" s="14"/>
      <c r="AN75" s="113"/>
      <c r="AO75" s="14"/>
      <c r="AP75" s="105"/>
      <c r="AQ75" s="109"/>
    </row>
    <row r="76" spans="3:43" x14ac:dyDescent="0.25">
      <c r="C76" s="7"/>
      <c r="D76" s="8"/>
      <c r="E76" s="8"/>
      <c r="F76" s="8"/>
      <c r="G76" s="8"/>
      <c r="H76" s="8"/>
      <c r="I76" s="8"/>
      <c r="J76" s="8"/>
      <c r="K76" s="8"/>
      <c r="L76" s="8"/>
      <c r="M76" s="8"/>
      <c r="N76" s="8"/>
      <c r="O76" s="8"/>
      <c r="P76" s="8"/>
      <c r="Q76" s="8"/>
      <c r="R76" s="8"/>
      <c r="S76" s="205"/>
      <c r="T76" s="9"/>
      <c r="U76" s="8"/>
      <c r="V76" s="8"/>
      <c r="W76" s="8"/>
      <c r="X76" s="8"/>
      <c r="Y76" s="8"/>
      <c r="Z76" s="8"/>
      <c r="AA76" s="8"/>
      <c r="AB76" s="8"/>
      <c r="AC76" s="205"/>
      <c r="AD76" s="9"/>
      <c r="AE76" s="7"/>
      <c r="AF76" s="8"/>
      <c r="AG76" s="8"/>
      <c r="AH76" s="8"/>
      <c r="AI76" s="8"/>
      <c r="AJ76" s="8"/>
      <c r="AK76" s="10"/>
      <c r="AL76" s="113"/>
      <c r="AM76" s="14"/>
      <c r="AN76" s="113"/>
      <c r="AO76" s="14"/>
      <c r="AP76" s="105"/>
      <c r="AQ76" s="109"/>
    </row>
    <row r="77" spans="3:43" x14ac:dyDescent="0.25">
      <c r="C77" s="7"/>
      <c r="D77" s="8"/>
      <c r="E77" s="8"/>
      <c r="F77" s="8"/>
      <c r="G77" s="8"/>
      <c r="H77" s="8"/>
      <c r="I77" s="8"/>
      <c r="J77" s="8"/>
      <c r="K77" s="8"/>
      <c r="L77" s="8"/>
      <c r="M77" s="8"/>
      <c r="N77" s="8"/>
      <c r="O77" s="8"/>
      <c r="P77" s="8"/>
      <c r="Q77" s="8"/>
      <c r="R77" s="8"/>
      <c r="S77" s="205"/>
      <c r="T77" s="9"/>
      <c r="U77" s="8"/>
      <c r="V77" s="8"/>
      <c r="W77" s="8"/>
      <c r="X77" s="8"/>
      <c r="Y77" s="8"/>
      <c r="Z77" s="8"/>
      <c r="AA77" s="8"/>
      <c r="AB77" s="8"/>
      <c r="AC77" s="205"/>
      <c r="AD77" s="9"/>
      <c r="AE77" s="7"/>
      <c r="AF77" s="8"/>
      <c r="AG77" s="8"/>
      <c r="AH77" s="8"/>
      <c r="AI77" s="8"/>
      <c r="AJ77" s="8"/>
      <c r="AK77" s="10"/>
      <c r="AL77" s="113"/>
      <c r="AM77" s="14"/>
      <c r="AN77" s="113"/>
      <c r="AO77" s="14"/>
      <c r="AP77" s="105"/>
      <c r="AQ77" s="109"/>
    </row>
    <row r="78" spans="3:43" x14ac:dyDescent="0.25">
      <c r="C78" s="7"/>
      <c r="D78" s="8"/>
      <c r="E78" s="8"/>
      <c r="F78" s="8"/>
      <c r="G78" s="8"/>
      <c r="H78" s="8"/>
      <c r="I78" s="8"/>
      <c r="J78" s="8"/>
      <c r="K78" s="8"/>
      <c r="L78" s="8"/>
      <c r="M78" s="8"/>
      <c r="N78" s="8"/>
      <c r="O78" s="8"/>
      <c r="P78" s="8"/>
      <c r="Q78" s="8"/>
      <c r="R78" s="8"/>
      <c r="S78" s="205"/>
      <c r="T78" s="9"/>
      <c r="U78" s="8"/>
      <c r="V78" s="8"/>
      <c r="W78" s="8"/>
      <c r="X78" s="8"/>
      <c r="Y78" s="8"/>
      <c r="Z78" s="8"/>
      <c r="AA78" s="8"/>
      <c r="AB78" s="8"/>
      <c r="AC78" s="205"/>
      <c r="AD78" s="9"/>
      <c r="AE78" s="7"/>
      <c r="AF78" s="8"/>
      <c r="AG78" s="8"/>
      <c r="AH78" s="8"/>
      <c r="AI78" s="8"/>
      <c r="AJ78" s="8"/>
      <c r="AK78" s="10"/>
      <c r="AL78" s="113"/>
      <c r="AM78" s="14"/>
      <c r="AN78" s="113"/>
      <c r="AO78" s="14"/>
      <c r="AP78" s="105"/>
      <c r="AQ78" s="109"/>
    </row>
    <row r="79" spans="3:43" x14ac:dyDescent="0.25">
      <c r="C79" s="7"/>
      <c r="D79" s="8"/>
      <c r="E79" s="8"/>
      <c r="F79" s="8"/>
      <c r="G79" s="8"/>
      <c r="H79" s="8"/>
      <c r="I79" s="8"/>
      <c r="J79" s="8"/>
      <c r="K79" s="8"/>
      <c r="L79" s="8"/>
      <c r="M79" s="8"/>
      <c r="N79" s="8"/>
      <c r="O79" s="8"/>
      <c r="P79" s="8"/>
      <c r="Q79" s="8"/>
      <c r="R79" s="8"/>
      <c r="S79" s="205"/>
      <c r="T79" s="9"/>
      <c r="U79" s="8"/>
      <c r="V79" s="8"/>
      <c r="W79" s="8"/>
      <c r="X79" s="8"/>
      <c r="Y79" s="8"/>
      <c r="Z79" s="8"/>
      <c r="AA79" s="8"/>
      <c r="AB79" s="8"/>
      <c r="AC79" s="205"/>
      <c r="AD79" s="9"/>
      <c r="AE79" s="7"/>
      <c r="AF79" s="8"/>
      <c r="AG79" s="8"/>
      <c r="AH79" s="8"/>
      <c r="AI79" s="8"/>
      <c r="AJ79" s="8"/>
      <c r="AK79" s="10"/>
      <c r="AL79" s="113"/>
      <c r="AM79" s="14"/>
      <c r="AN79" s="113"/>
      <c r="AO79" s="14"/>
      <c r="AP79" s="105"/>
      <c r="AQ79" s="109"/>
    </row>
    <row r="80" spans="3:43" x14ac:dyDescent="0.25">
      <c r="C80" s="7"/>
      <c r="D80" s="8"/>
      <c r="E80" s="8"/>
      <c r="F80" s="8"/>
      <c r="G80" s="8"/>
      <c r="H80" s="8"/>
      <c r="I80" s="8"/>
      <c r="J80" s="8"/>
      <c r="K80" s="8"/>
      <c r="L80" s="8"/>
      <c r="M80" s="8"/>
      <c r="N80" s="8"/>
      <c r="O80" s="8"/>
      <c r="P80" s="8"/>
      <c r="Q80" s="8"/>
      <c r="R80" s="8"/>
      <c r="S80" s="205"/>
      <c r="T80" s="9"/>
      <c r="U80" s="8"/>
      <c r="V80" s="8"/>
      <c r="W80" s="8"/>
      <c r="X80" s="8"/>
      <c r="Y80" s="8"/>
      <c r="Z80" s="8"/>
      <c r="AA80" s="8"/>
      <c r="AB80" s="8"/>
      <c r="AC80" s="205"/>
      <c r="AD80" s="9"/>
      <c r="AE80" s="7"/>
      <c r="AF80" s="8"/>
      <c r="AG80" s="8"/>
      <c r="AH80" s="8"/>
      <c r="AI80" s="8"/>
      <c r="AJ80" s="8"/>
      <c r="AK80" s="10"/>
      <c r="AL80" s="113"/>
      <c r="AM80" s="14"/>
      <c r="AN80" s="113"/>
      <c r="AO80" s="14"/>
      <c r="AP80" s="105"/>
      <c r="AQ80" s="109"/>
    </row>
    <row r="81" spans="3:43" x14ac:dyDescent="0.25">
      <c r="C81" s="7"/>
      <c r="D81" s="8"/>
      <c r="E81" s="8"/>
      <c r="F81" s="8"/>
      <c r="G81" s="8"/>
      <c r="H81" s="8"/>
      <c r="I81" s="8"/>
      <c r="J81" s="8"/>
      <c r="K81" s="8"/>
      <c r="L81" s="8"/>
      <c r="M81" s="8"/>
      <c r="N81" s="8"/>
      <c r="O81" s="8"/>
      <c r="P81" s="8"/>
      <c r="Q81" s="8"/>
      <c r="R81" s="8"/>
      <c r="S81" s="205"/>
      <c r="T81" s="9"/>
      <c r="U81" s="8"/>
      <c r="V81" s="8"/>
      <c r="W81" s="8"/>
      <c r="X81" s="8"/>
      <c r="Y81" s="8"/>
      <c r="Z81" s="8"/>
      <c r="AA81" s="8"/>
      <c r="AB81" s="8"/>
      <c r="AC81" s="205"/>
      <c r="AD81" s="9"/>
      <c r="AE81" s="7"/>
      <c r="AF81" s="8"/>
      <c r="AG81" s="8"/>
      <c r="AH81" s="8"/>
      <c r="AI81" s="8"/>
      <c r="AJ81" s="8"/>
      <c r="AK81" s="10"/>
      <c r="AL81" s="113"/>
      <c r="AM81" s="14"/>
      <c r="AN81" s="113"/>
      <c r="AO81" s="14"/>
      <c r="AP81" s="105"/>
      <c r="AQ81" s="109"/>
    </row>
    <row r="82" spans="3:43" x14ac:dyDescent="0.25">
      <c r="C82" s="7"/>
      <c r="D82" s="8"/>
      <c r="E82" s="8"/>
      <c r="F82" s="8"/>
      <c r="G82" s="8"/>
      <c r="H82" s="8"/>
      <c r="I82" s="8"/>
      <c r="J82" s="8"/>
      <c r="K82" s="8"/>
      <c r="L82" s="8"/>
      <c r="M82" s="8"/>
      <c r="N82" s="8"/>
      <c r="O82" s="8"/>
      <c r="P82" s="8"/>
      <c r="Q82" s="8"/>
      <c r="R82" s="8"/>
      <c r="S82" s="205"/>
      <c r="T82" s="9"/>
      <c r="U82" s="8"/>
      <c r="V82" s="8"/>
      <c r="W82" s="8"/>
      <c r="X82" s="8"/>
      <c r="Y82" s="8"/>
      <c r="Z82" s="8"/>
      <c r="AA82" s="8"/>
      <c r="AB82" s="8"/>
      <c r="AC82" s="205"/>
      <c r="AD82" s="9"/>
      <c r="AE82" s="7"/>
      <c r="AF82" s="8"/>
      <c r="AG82" s="8"/>
      <c r="AH82" s="8"/>
      <c r="AI82" s="8"/>
      <c r="AJ82" s="8"/>
      <c r="AK82" s="10"/>
      <c r="AL82" s="113"/>
      <c r="AM82" s="14"/>
      <c r="AN82" s="113"/>
      <c r="AO82" s="14"/>
      <c r="AP82" s="105"/>
      <c r="AQ82" s="109"/>
    </row>
    <row r="83" spans="3:43" x14ac:dyDescent="0.25">
      <c r="C83" s="7"/>
      <c r="D83" s="8"/>
      <c r="E83" s="8"/>
      <c r="F83" s="8"/>
      <c r="G83" s="8"/>
      <c r="H83" s="8"/>
      <c r="I83" s="8"/>
      <c r="J83" s="8"/>
      <c r="K83" s="8"/>
      <c r="L83" s="8"/>
      <c r="M83" s="8"/>
      <c r="N83" s="8"/>
      <c r="O83" s="8"/>
      <c r="P83" s="8"/>
      <c r="Q83" s="8"/>
      <c r="R83" s="8"/>
      <c r="S83" s="205"/>
      <c r="T83" s="9"/>
      <c r="U83" s="8"/>
      <c r="V83" s="8"/>
      <c r="W83" s="8"/>
      <c r="X83" s="8"/>
      <c r="Y83" s="8"/>
      <c r="Z83" s="8"/>
      <c r="AA83" s="8"/>
      <c r="AB83" s="8"/>
      <c r="AC83" s="205"/>
      <c r="AD83" s="9"/>
      <c r="AE83" s="7"/>
      <c r="AF83" s="8"/>
      <c r="AG83" s="8"/>
      <c r="AH83" s="8"/>
      <c r="AI83" s="8"/>
      <c r="AJ83" s="8"/>
      <c r="AK83" s="10"/>
      <c r="AL83" s="113"/>
      <c r="AM83" s="14"/>
      <c r="AN83" s="113"/>
      <c r="AO83" s="14"/>
      <c r="AP83" s="105"/>
      <c r="AQ83" s="109"/>
    </row>
    <row r="84" spans="3:43" x14ac:dyDescent="0.25">
      <c r="C84" s="7"/>
      <c r="D84" s="8"/>
      <c r="E84" s="8"/>
      <c r="F84" s="8"/>
      <c r="G84" s="8"/>
      <c r="H84" s="8"/>
      <c r="I84" s="8"/>
      <c r="J84" s="8"/>
      <c r="K84" s="8"/>
      <c r="L84" s="8"/>
      <c r="M84" s="8"/>
      <c r="N84" s="8"/>
      <c r="O84" s="8"/>
      <c r="P84" s="8"/>
      <c r="Q84" s="8"/>
      <c r="R84" s="8"/>
      <c r="S84" s="205"/>
      <c r="T84" s="9"/>
      <c r="U84" s="8"/>
      <c r="V84" s="8"/>
      <c r="W84" s="8"/>
      <c r="X84" s="8"/>
      <c r="Y84" s="8"/>
      <c r="Z84" s="8"/>
      <c r="AA84" s="8"/>
      <c r="AB84" s="8"/>
      <c r="AC84" s="205"/>
      <c r="AD84" s="9"/>
      <c r="AE84" s="7"/>
      <c r="AF84" s="8"/>
      <c r="AG84" s="8"/>
      <c r="AH84" s="8"/>
      <c r="AI84" s="8"/>
      <c r="AJ84" s="8"/>
      <c r="AK84" s="10"/>
      <c r="AL84" s="113"/>
      <c r="AM84" s="14"/>
      <c r="AN84" s="113"/>
      <c r="AO84" s="14"/>
      <c r="AP84" s="105"/>
      <c r="AQ84" s="109"/>
    </row>
    <row r="85" spans="3:43" x14ac:dyDescent="0.25">
      <c r="C85" s="7"/>
      <c r="D85" s="8"/>
      <c r="E85" s="8"/>
      <c r="F85" s="8"/>
      <c r="G85" s="8"/>
      <c r="H85" s="8"/>
      <c r="I85" s="8"/>
      <c r="J85" s="8"/>
      <c r="K85" s="8"/>
      <c r="L85" s="8"/>
      <c r="M85" s="8"/>
      <c r="N85" s="8"/>
      <c r="O85" s="8"/>
      <c r="P85" s="8"/>
      <c r="Q85" s="8"/>
      <c r="R85" s="8"/>
      <c r="S85" s="205"/>
      <c r="T85" s="9"/>
      <c r="U85" s="8"/>
      <c r="V85" s="8"/>
      <c r="W85" s="8"/>
      <c r="X85" s="8"/>
      <c r="Y85" s="8"/>
      <c r="Z85" s="8"/>
      <c r="AA85" s="8"/>
      <c r="AB85" s="8"/>
      <c r="AC85" s="205"/>
      <c r="AD85" s="9"/>
      <c r="AE85" s="7"/>
      <c r="AF85" s="8"/>
      <c r="AG85" s="8"/>
      <c r="AH85" s="8"/>
      <c r="AI85" s="8"/>
      <c r="AJ85" s="8"/>
      <c r="AK85" s="10"/>
      <c r="AL85" s="113"/>
      <c r="AM85" s="14"/>
      <c r="AN85" s="113"/>
      <c r="AO85" s="14"/>
      <c r="AP85" s="105"/>
      <c r="AQ85" s="109"/>
    </row>
    <row r="86" spans="3:43" x14ac:dyDescent="0.25">
      <c r="C86" s="7"/>
      <c r="D86" s="8"/>
      <c r="E86" s="8"/>
      <c r="F86" s="8"/>
      <c r="G86" s="8"/>
      <c r="H86" s="8"/>
      <c r="I86" s="8"/>
      <c r="J86" s="8"/>
      <c r="K86" s="8"/>
      <c r="L86" s="8"/>
      <c r="M86" s="8"/>
      <c r="N86" s="8"/>
      <c r="O86" s="8"/>
      <c r="P86" s="8"/>
      <c r="Q86" s="8"/>
      <c r="R86" s="8"/>
      <c r="S86" s="205"/>
      <c r="T86" s="9"/>
      <c r="U86" s="8"/>
      <c r="V86" s="8"/>
      <c r="W86" s="8"/>
      <c r="X86" s="8"/>
      <c r="Y86" s="8"/>
      <c r="Z86" s="8"/>
      <c r="AA86" s="8"/>
      <c r="AB86" s="8"/>
      <c r="AC86" s="205"/>
      <c r="AD86" s="9"/>
      <c r="AE86" s="7"/>
      <c r="AF86" s="8"/>
      <c r="AG86" s="8"/>
      <c r="AH86" s="8"/>
      <c r="AI86" s="8"/>
      <c r="AJ86" s="8"/>
      <c r="AK86" s="10"/>
      <c r="AL86" s="113"/>
      <c r="AM86" s="14"/>
      <c r="AN86" s="113"/>
      <c r="AO86" s="14"/>
      <c r="AP86" s="105"/>
      <c r="AQ86" s="109"/>
    </row>
    <row r="87" spans="3:43" x14ac:dyDescent="0.25">
      <c r="C87" s="7"/>
      <c r="D87" s="8"/>
      <c r="E87" s="8"/>
      <c r="F87" s="8"/>
      <c r="G87" s="8"/>
      <c r="H87" s="8"/>
      <c r="I87" s="8"/>
      <c r="J87" s="8"/>
      <c r="K87" s="8"/>
      <c r="L87" s="8"/>
      <c r="M87" s="8"/>
      <c r="N87" s="8"/>
      <c r="O87" s="8"/>
      <c r="P87" s="8"/>
      <c r="Q87" s="8"/>
      <c r="R87" s="8"/>
      <c r="S87" s="205"/>
      <c r="T87" s="9"/>
      <c r="U87" s="8"/>
      <c r="V87" s="8"/>
      <c r="W87" s="8"/>
      <c r="X87" s="8"/>
      <c r="Y87" s="8"/>
      <c r="Z87" s="8"/>
      <c r="AA87" s="8"/>
      <c r="AB87" s="8"/>
      <c r="AC87" s="205"/>
      <c r="AD87" s="9"/>
      <c r="AE87" s="7"/>
      <c r="AF87" s="8"/>
      <c r="AG87" s="8"/>
      <c r="AH87" s="8"/>
      <c r="AI87" s="8"/>
      <c r="AJ87" s="8"/>
      <c r="AK87" s="10"/>
      <c r="AL87" s="113"/>
      <c r="AM87" s="14"/>
      <c r="AN87" s="113"/>
      <c r="AO87" s="14"/>
      <c r="AP87" s="105"/>
      <c r="AQ87" s="109"/>
    </row>
    <row r="88" spans="3:43" x14ac:dyDescent="0.25">
      <c r="C88" s="7"/>
      <c r="D88" s="8"/>
      <c r="E88" s="8"/>
      <c r="F88" s="8"/>
      <c r="G88" s="8"/>
      <c r="H88" s="8"/>
      <c r="I88" s="8"/>
      <c r="J88" s="8"/>
      <c r="K88" s="8"/>
      <c r="L88" s="8"/>
      <c r="M88" s="8"/>
      <c r="N88" s="8"/>
      <c r="O88" s="8"/>
      <c r="P88" s="8"/>
      <c r="Q88" s="8"/>
      <c r="R88" s="8"/>
      <c r="S88" s="205"/>
      <c r="T88" s="9"/>
      <c r="U88" s="8"/>
      <c r="V88" s="8"/>
      <c r="W88" s="8"/>
      <c r="X88" s="8"/>
      <c r="Y88" s="8"/>
      <c r="Z88" s="8"/>
      <c r="AA88" s="8"/>
      <c r="AB88" s="8"/>
      <c r="AC88" s="205"/>
      <c r="AD88" s="9"/>
      <c r="AE88" s="7"/>
      <c r="AF88" s="8"/>
      <c r="AG88" s="8"/>
      <c r="AH88" s="8"/>
      <c r="AI88" s="8"/>
      <c r="AJ88" s="8"/>
      <c r="AK88" s="10"/>
      <c r="AL88" s="113"/>
      <c r="AM88" s="14"/>
      <c r="AN88" s="113"/>
      <c r="AO88" s="14"/>
      <c r="AP88" s="105"/>
      <c r="AQ88" s="109"/>
    </row>
    <row r="89" spans="3:43" x14ac:dyDescent="0.25">
      <c r="C89" s="7"/>
      <c r="D89" s="8"/>
      <c r="E89" s="8"/>
      <c r="F89" s="8"/>
      <c r="G89" s="8"/>
      <c r="H89" s="8"/>
      <c r="I89" s="8"/>
      <c r="J89" s="8"/>
      <c r="K89" s="8"/>
      <c r="L89" s="8"/>
      <c r="M89" s="8"/>
      <c r="N89" s="8"/>
      <c r="O89" s="8"/>
      <c r="P89" s="8"/>
      <c r="Q89" s="8"/>
      <c r="R89" s="8"/>
      <c r="S89" s="205"/>
      <c r="T89" s="9"/>
      <c r="U89" s="8"/>
      <c r="V89" s="8"/>
      <c r="W89" s="8"/>
      <c r="X89" s="8"/>
      <c r="Y89" s="8"/>
      <c r="Z89" s="8"/>
      <c r="AA89" s="8"/>
      <c r="AB89" s="8"/>
      <c r="AC89" s="205"/>
      <c r="AD89" s="9"/>
      <c r="AE89" s="7"/>
      <c r="AF89" s="8"/>
      <c r="AG89" s="8"/>
      <c r="AH89" s="8"/>
      <c r="AI89" s="8"/>
      <c r="AJ89" s="8"/>
      <c r="AK89" s="10"/>
      <c r="AL89" s="113"/>
      <c r="AM89" s="14"/>
      <c r="AN89" s="113"/>
      <c r="AO89" s="14"/>
      <c r="AP89" s="105"/>
      <c r="AQ89" s="109"/>
    </row>
    <row r="90" spans="3:43" x14ac:dyDescent="0.25">
      <c r="C90" s="7"/>
      <c r="D90" s="8"/>
      <c r="E90" s="8"/>
      <c r="F90" s="8"/>
      <c r="G90" s="8"/>
      <c r="H90" s="8"/>
      <c r="I90" s="8"/>
      <c r="J90" s="8"/>
      <c r="K90" s="8"/>
      <c r="L90" s="8"/>
      <c r="M90" s="8"/>
      <c r="N90" s="8"/>
      <c r="O90" s="8"/>
      <c r="P90" s="8"/>
      <c r="Q90" s="8"/>
      <c r="R90" s="8"/>
      <c r="S90" s="205"/>
      <c r="T90" s="9"/>
      <c r="U90" s="8"/>
      <c r="V90" s="8"/>
      <c r="W90" s="8"/>
      <c r="X90" s="8"/>
      <c r="Y90" s="8"/>
      <c r="Z90" s="8"/>
      <c r="AA90" s="8"/>
      <c r="AB90" s="8"/>
      <c r="AC90" s="205"/>
      <c r="AD90" s="9"/>
      <c r="AE90" s="7"/>
      <c r="AF90" s="8"/>
      <c r="AG90" s="8"/>
      <c r="AH90" s="8"/>
      <c r="AI90" s="8"/>
      <c r="AJ90" s="8"/>
      <c r="AK90" s="10"/>
      <c r="AL90" s="113"/>
      <c r="AM90" s="14"/>
      <c r="AN90" s="113"/>
      <c r="AO90" s="14"/>
      <c r="AP90" s="105"/>
      <c r="AQ90" s="109"/>
    </row>
    <row r="91" spans="3:43" x14ac:dyDescent="0.25">
      <c r="C91" s="7"/>
      <c r="D91" s="8"/>
      <c r="E91" s="8"/>
      <c r="F91" s="8"/>
      <c r="G91" s="8"/>
      <c r="H91" s="8"/>
      <c r="I91" s="8"/>
      <c r="J91" s="8"/>
      <c r="K91" s="8"/>
      <c r="L91" s="8"/>
      <c r="M91" s="8"/>
      <c r="N91" s="8"/>
      <c r="O91" s="8"/>
      <c r="P91" s="8"/>
      <c r="Q91" s="8"/>
      <c r="R91" s="8"/>
      <c r="S91" s="205"/>
      <c r="T91" s="9"/>
      <c r="U91" s="8"/>
      <c r="V91" s="8"/>
      <c r="W91" s="8"/>
      <c r="X91" s="8"/>
      <c r="Y91" s="8"/>
      <c r="Z91" s="8"/>
      <c r="AA91" s="8"/>
      <c r="AB91" s="8"/>
      <c r="AC91" s="205"/>
      <c r="AD91" s="9"/>
      <c r="AE91" s="7"/>
      <c r="AF91" s="8"/>
      <c r="AG91" s="8"/>
      <c r="AH91" s="8"/>
      <c r="AI91" s="8"/>
      <c r="AJ91" s="8"/>
      <c r="AK91" s="10"/>
      <c r="AL91" s="113"/>
      <c r="AM91" s="14"/>
      <c r="AN91" s="113"/>
      <c r="AO91" s="14"/>
      <c r="AP91" s="105"/>
      <c r="AQ91" s="109"/>
    </row>
    <row r="92" spans="3:43" x14ac:dyDescent="0.25">
      <c r="C92" s="7"/>
      <c r="D92" s="8"/>
      <c r="E92" s="8"/>
      <c r="F92" s="8"/>
      <c r="G92" s="8"/>
      <c r="H92" s="8"/>
      <c r="I92" s="8"/>
      <c r="J92" s="8"/>
      <c r="K92" s="8"/>
      <c r="L92" s="8"/>
      <c r="M92" s="8"/>
      <c r="N92" s="8"/>
      <c r="O92" s="8"/>
      <c r="P92" s="8"/>
      <c r="Q92" s="8"/>
      <c r="R92" s="8"/>
      <c r="S92" s="205"/>
      <c r="T92" s="9"/>
      <c r="U92" s="8"/>
      <c r="V92" s="8"/>
      <c r="W92" s="8"/>
      <c r="X92" s="8"/>
      <c r="Y92" s="8"/>
      <c r="Z92" s="8"/>
      <c r="AA92" s="8"/>
      <c r="AB92" s="8"/>
      <c r="AC92" s="205"/>
      <c r="AD92" s="9"/>
      <c r="AE92" s="7"/>
      <c r="AF92" s="8"/>
      <c r="AG92" s="8"/>
      <c r="AH92" s="8"/>
      <c r="AI92" s="8"/>
      <c r="AJ92" s="8"/>
      <c r="AK92" s="10"/>
      <c r="AL92" s="113"/>
      <c r="AM92" s="14"/>
      <c r="AN92" s="113"/>
      <c r="AO92" s="14"/>
      <c r="AP92" s="105"/>
      <c r="AQ92" s="109"/>
    </row>
    <row r="93" spans="3:43" x14ac:dyDescent="0.25">
      <c r="C93" s="7"/>
      <c r="D93" s="8"/>
      <c r="E93" s="8"/>
      <c r="F93" s="8"/>
      <c r="G93" s="8"/>
      <c r="H93" s="8"/>
      <c r="I93" s="8"/>
      <c r="J93" s="8"/>
      <c r="K93" s="8"/>
      <c r="L93" s="8"/>
      <c r="M93" s="8"/>
      <c r="N93" s="8"/>
      <c r="O93" s="8"/>
      <c r="P93" s="8"/>
      <c r="Q93" s="8"/>
      <c r="R93" s="8"/>
      <c r="S93" s="205"/>
      <c r="T93" s="9"/>
      <c r="U93" s="8"/>
      <c r="V93" s="8"/>
      <c r="W93" s="8"/>
      <c r="X93" s="8"/>
      <c r="Y93" s="8"/>
      <c r="Z93" s="8"/>
      <c r="AA93" s="8"/>
      <c r="AB93" s="8"/>
      <c r="AC93" s="205"/>
      <c r="AD93" s="9"/>
      <c r="AE93" s="7"/>
      <c r="AF93" s="8"/>
      <c r="AG93" s="8"/>
      <c r="AH93" s="8"/>
      <c r="AI93" s="8"/>
      <c r="AJ93" s="8"/>
      <c r="AK93" s="10"/>
      <c r="AL93" s="113"/>
      <c r="AM93" s="14"/>
      <c r="AN93" s="113"/>
      <c r="AO93" s="14"/>
      <c r="AP93" s="105"/>
      <c r="AQ93" s="109"/>
    </row>
    <row r="94" spans="3:43" x14ac:dyDescent="0.25">
      <c r="C94" s="7"/>
      <c r="D94" s="8"/>
      <c r="E94" s="8"/>
      <c r="F94" s="8"/>
      <c r="G94" s="8"/>
      <c r="H94" s="8"/>
      <c r="I94" s="8"/>
      <c r="J94" s="8"/>
      <c r="K94" s="8"/>
      <c r="L94" s="8"/>
      <c r="M94" s="8"/>
      <c r="N94" s="8"/>
      <c r="O94" s="8"/>
      <c r="P94" s="8"/>
      <c r="Q94" s="8"/>
      <c r="R94" s="8"/>
      <c r="S94" s="205"/>
      <c r="T94" s="9"/>
      <c r="U94" s="8"/>
      <c r="V94" s="8"/>
      <c r="W94" s="8"/>
      <c r="X94" s="8"/>
      <c r="Y94" s="8"/>
      <c r="Z94" s="8"/>
      <c r="AA94" s="8"/>
      <c r="AB94" s="8"/>
      <c r="AC94" s="205"/>
      <c r="AD94" s="9"/>
      <c r="AE94" s="7"/>
      <c r="AF94" s="8"/>
      <c r="AG94" s="8"/>
      <c r="AH94" s="8"/>
      <c r="AI94" s="8"/>
      <c r="AJ94" s="8"/>
      <c r="AK94" s="10"/>
      <c r="AL94" s="113"/>
      <c r="AM94" s="14"/>
      <c r="AN94" s="113"/>
      <c r="AO94" s="14"/>
      <c r="AP94" s="105"/>
      <c r="AQ94" s="109"/>
    </row>
    <row r="95" spans="3:43" x14ac:dyDescent="0.25">
      <c r="C95" s="7"/>
      <c r="D95" s="8"/>
      <c r="E95" s="8"/>
      <c r="F95" s="8"/>
      <c r="G95" s="8"/>
      <c r="H95" s="8"/>
      <c r="I95" s="8"/>
      <c r="J95" s="8"/>
      <c r="K95" s="8"/>
      <c r="L95" s="8"/>
      <c r="M95" s="8"/>
      <c r="N95" s="8"/>
      <c r="O95" s="8"/>
      <c r="P95" s="8"/>
      <c r="Q95" s="8"/>
      <c r="R95" s="8"/>
      <c r="S95" s="205"/>
      <c r="T95" s="9"/>
      <c r="U95" s="8"/>
      <c r="V95" s="8"/>
      <c r="W95" s="8"/>
      <c r="X95" s="8"/>
      <c r="Y95" s="8"/>
      <c r="Z95" s="8"/>
      <c r="AA95" s="8"/>
      <c r="AB95" s="8"/>
      <c r="AC95" s="205"/>
      <c r="AD95" s="9"/>
      <c r="AE95" s="7"/>
      <c r="AF95" s="8"/>
      <c r="AG95" s="8"/>
      <c r="AH95" s="8"/>
      <c r="AI95" s="8"/>
      <c r="AJ95" s="8"/>
      <c r="AK95" s="10"/>
      <c r="AL95" s="113"/>
      <c r="AM95" s="14"/>
      <c r="AN95" s="113"/>
      <c r="AO95" s="14"/>
      <c r="AP95" s="105"/>
      <c r="AQ95" s="109"/>
    </row>
    <row r="96" spans="3:43" x14ac:dyDescent="0.25">
      <c r="C96" s="7"/>
      <c r="D96" s="8"/>
      <c r="E96" s="8"/>
      <c r="F96" s="8"/>
      <c r="G96" s="8"/>
      <c r="H96" s="8"/>
      <c r="I96" s="8"/>
      <c r="J96" s="8"/>
      <c r="K96" s="8"/>
      <c r="L96" s="8"/>
      <c r="M96" s="8"/>
      <c r="N96" s="8"/>
      <c r="O96" s="8"/>
      <c r="P96" s="8"/>
      <c r="Q96" s="8"/>
      <c r="R96" s="8"/>
      <c r="S96" s="205"/>
      <c r="T96" s="9"/>
      <c r="U96" s="8"/>
      <c r="V96" s="8"/>
      <c r="W96" s="8"/>
      <c r="X96" s="8"/>
      <c r="Y96" s="8"/>
      <c r="Z96" s="8"/>
      <c r="AA96" s="8"/>
      <c r="AB96" s="8"/>
      <c r="AC96" s="205"/>
      <c r="AD96" s="9"/>
      <c r="AE96" s="7"/>
      <c r="AF96" s="8"/>
      <c r="AG96" s="8"/>
      <c r="AH96" s="8"/>
      <c r="AI96" s="8"/>
      <c r="AJ96" s="8"/>
      <c r="AK96" s="10"/>
      <c r="AL96" s="113"/>
      <c r="AM96" s="14"/>
      <c r="AN96" s="113"/>
      <c r="AO96" s="14"/>
      <c r="AP96" s="105"/>
      <c r="AQ96" s="109"/>
    </row>
    <row r="97" spans="3:43" x14ac:dyDescent="0.25">
      <c r="C97" s="12"/>
      <c r="D97" s="13"/>
      <c r="E97" s="13"/>
      <c r="F97" s="13"/>
      <c r="G97" s="13"/>
      <c r="H97" s="13"/>
      <c r="I97" s="13"/>
      <c r="J97" s="13"/>
      <c r="K97" s="13"/>
      <c r="L97" s="13"/>
      <c r="M97" s="13"/>
      <c r="N97" s="13"/>
      <c r="O97" s="13"/>
      <c r="P97" s="13"/>
      <c r="Q97" s="13"/>
      <c r="R97" s="13"/>
      <c r="S97" s="206"/>
      <c r="T97" s="14"/>
      <c r="U97" s="13"/>
      <c r="V97" s="13"/>
      <c r="W97" s="13"/>
      <c r="X97" s="13"/>
      <c r="Y97" s="13"/>
      <c r="Z97" s="13"/>
      <c r="AA97" s="13"/>
      <c r="AB97" s="13"/>
      <c r="AC97" s="206"/>
      <c r="AD97" s="14"/>
      <c r="AE97" s="12"/>
      <c r="AF97" s="13"/>
      <c r="AG97" s="13"/>
      <c r="AH97" s="13"/>
      <c r="AI97" s="13"/>
      <c r="AJ97" s="13"/>
      <c r="AK97" s="15"/>
      <c r="AL97" s="113"/>
      <c r="AM97" s="14"/>
      <c r="AN97" s="113"/>
      <c r="AO97" s="14"/>
      <c r="AP97" s="105"/>
      <c r="AQ97" s="109"/>
    </row>
    <row r="98" spans="3:43" x14ac:dyDescent="0.25">
      <c r="C98" s="12"/>
      <c r="D98" s="13"/>
      <c r="E98" s="13"/>
      <c r="F98" s="13"/>
      <c r="G98" s="13"/>
      <c r="H98" s="13"/>
      <c r="I98" s="13"/>
      <c r="J98" s="13"/>
      <c r="K98" s="13"/>
      <c r="L98" s="13"/>
      <c r="M98" s="13"/>
      <c r="N98" s="13"/>
      <c r="O98" s="13"/>
      <c r="P98" s="13"/>
      <c r="Q98" s="13"/>
      <c r="R98" s="13"/>
      <c r="S98" s="206"/>
      <c r="T98" s="14"/>
      <c r="U98" s="13"/>
      <c r="V98" s="13"/>
      <c r="W98" s="13"/>
      <c r="X98" s="13"/>
      <c r="Y98" s="13"/>
      <c r="Z98" s="13"/>
      <c r="AA98" s="13"/>
      <c r="AB98" s="13"/>
      <c r="AC98" s="206"/>
      <c r="AD98" s="14"/>
      <c r="AE98" s="12"/>
      <c r="AF98" s="13"/>
      <c r="AG98" s="13"/>
      <c r="AH98" s="13"/>
      <c r="AI98" s="13"/>
      <c r="AJ98" s="13"/>
      <c r="AK98" s="15"/>
      <c r="AL98" s="113"/>
      <c r="AM98" s="14"/>
      <c r="AN98" s="113"/>
      <c r="AO98" s="14"/>
      <c r="AP98" s="105"/>
      <c r="AQ98" s="109"/>
    </row>
    <row r="99" spans="3:43" x14ac:dyDescent="0.25">
      <c r="C99" s="12"/>
      <c r="D99" s="13"/>
      <c r="E99" s="13"/>
      <c r="F99" s="13"/>
      <c r="G99" s="13"/>
      <c r="H99" s="13"/>
      <c r="I99" s="13"/>
      <c r="J99" s="13"/>
      <c r="K99" s="13"/>
      <c r="L99" s="13"/>
      <c r="M99" s="13"/>
      <c r="N99" s="13"/>
      <c r="O99" s="13"/>
      <c r="P99" s="13"/>
      <c r="Q99" s="13"/>
      <c r="R99" s="13"/>
      <c r="S99" s="206"/>
      <c r="T99" s="14"/>
      <c r="U99" s="13"/>
      <c r="V99" s="13"/>
      <c r="W99" s="13"/>
      <c r="X99" s="13"/>
      <c r="Y99" s="13"/>
      <c r="Z99" s="13"/>
      <c r="AA99" s="13"/>
      <c r="AB99" s="13"/>
      <c r="AC99" s="206"/>
      <c r="AD99" s="14"/>
      <c r="AE99" s="12"/>
      <c r="AF99" s="13"/>
      <c r="AG99" s="13"/>
      <c r="AH99" s="13"/>
      <c r="AI99" s="13"/>
      <c r="AJ99" s="13"/>
      <c r="AK99" s="15"/>
      <c r="AL99" s="113"/>
      <c r="AM99" s="14"/>
      <c r="AN99" s="113"/>
      <c r="AO99" s="14"/>
      <c r="AP99" s="105"/>
      <c r="AQ99" s="109"/>
    </row>
    <row r="100" spans="3:43" x14ac:dyDescent="0.25">
      <c r="C100" s="12"/>
      <c r="D100" s="13"/>
      <c r="E100" s="13"/>
      <c r="F100" s="13"/>
      <c r="G100" s="13"/>
      <c r="H100" s="13"/>
      <c r="I100" s="13"/>
      <c r="J100" s="13"/>
      <c r="K100" s="13"/>
      <c r="L100" s="13"/>
      <c r="M100" s="13"/>
      <c r="N100" s="13"/>
      <c r="O100" s="13"/>
      <c r="P100" s="13"/>
      <c r="Q100" s="13"/>
      <c r="R100" s="13"/>
      <c r="S100" s="206"/>
      <c r="T100" s="14"/>
      <c r="U100" s="13"/>
      <c r="V100" s="13"/>
      <c r="W100" s="13"/>
      <c r="X100" s="13"/>
      <c r="Y100" s="13"/>
      <c r="Z100" s="13"/>
      <c r="AA100" s="13"/>
      <c r="AB100" s="13"/>
      <c r="AC100" s="206"/>
      <c r="AD100" s="14"/>
      <c r="AE100" s="12"/>
      <c r="AF100" s="13"/>
      <c r="AG100" s="13"/>
      <c r="AH100" s="13"/>
      <c r="AI100" s="13"/>
      <c r="AJ100" s="13"/>
      <c r="AK100" s="15"/>
      <c r="AL100" s="113"/>
      <c r="AM100" s="14"/>
      <c r="AN100" s="113"/>
      <c r="AO100" s="14"/>
      <c r="AP100" s="105"/>
      <c r="AQ100" s="109"/>
    </row>
    <row r="101" spans="3:43" x14ac:dyDescent="0.25">
      <c r="C101" s="12"/>
      <c r="D101" s="13"/>
      <c r="E101" s="13"/>
      <c r="F101" s="13"/>
      <c r="G101" s="13"/>
      <c r="H101" s="13"/>
      <c r="I101" s="13"/>
      <c r="J101" s="13"/>
      <c r="K101" s="13"/>
      <c r="L101" s="13"/>
      <c r="M101" s="13"/>
      <c r="N101" s="13"/>
      <c r="O101" s="13"/>
      <c r="P101" s="13"/>
      <c r="Q101" s="13"/>
      <c r="R101" s="13"/>
      <c r="S101" s="206"/>
      <c r="T101" s="14"/>
      <c r="U101" s="13"/>
      <c r="V101" s="13"/>
      <c r="W101" s="13"/>
      <c r="X101" s="13"/>
      <c r="Y101" s="13"/>
      <c r="Z101" s="13"/>
      <c r="AA101" s="13"/>
      <c r="AB101" s="13"/>
      <c r="AC101" s="206"/>
      <c r="AD101" s="14"/>
      <c r="AE101" s="12"/>
      <c r="AF101" s="13"/>
      <c r="AG101" s="13"/>
      <c r="AH101" s="13"/>
      <c r="AI101" s="13"/>
      <c r="AJ101" s="13"/>
      <c r="AK101" s="15"/>
      <c r="AL101" s="113"/>
      <c r="AM101" s="14"/>
      <c r="AN101" s="113"/>
      <c r="AO101" s="14"/>
      <c r="AP101" s="105"/>
      <c r="AQ101" s="109"/>
    </row>
    <row r="102" spans="3:43" x14ac:dyDescent="0.25">
      <c r="C102" s="12"/>
      <c r="D102" s="13"/>
      <c r="E102" s="13"/>
      <c r="F102" s="13"/>
      <c r="G102" s="13"/>
      <c r="H102" s="13"/>
      <c r="I102" s="13"/>
      <c r="J102" s="13"/>
      <c r="K102" s="13"/>
      <c r="L102" s="13"/>
      <c r="M102" s="13"/>
      <c r="N102" s="13"/>
      <c r="O102" s="13"/>
      <c r="P102" s="13"/>
      <c r="Q102" s="13"/>
      <c r="R102" s="13"/>
      <c r="S102" s="206"/>
      <c r="T102" s="14"/>
      <c r="U102" s="13"/>
      <c r="V102" s="13"/>
      <c r="W102" s="13"/>
      <c r="X102" s="13"/>
      <c r="Y102" s="13"/>
      <c r="Z102" s="13"/>
      <c r="AA102" s="13"/>
      <c r="AB102" s="13"/>
      <c r="AC102" s="206"/>
      <c r="AD102" s="14"/>
      <c r="AE102" s="12"/>
      <c r="AF102" s="13"/>
      <c r="AG102" s="13"/>
      <c r="AH102" s="13"/>
      <c r="AI102" s="13"/>
      <c r="AJ102" s="13"/>
      <c r="AK102" s="15"/>
      <c r="AL102" s="113"/>
      <c r="AM102" s="14"/>
      <c r="AN102" s="113"/>
      <c r="AO102" s="14"/>
      <c r="AP102" s="105"/>
      <c r="AQ102" s="109"/>
    </row>
    <row r="103" spans="3:43" x14ac:dyDescent="0.25">
      <c r="C103" s="12"/>
      <c r="D103" s="13"/>
      <c r="E103" s="13"/>
      <c r="F103" s="13"/>
      <c r="G103" s="13"/>
      <c r="H103" s="13"/>
      <c r="I103" s="13"/>
      <c r="J103" s="13"/>
      <c r="K103" s="13"/>
      <c r="L103" s="13"/>
      <c r="M103" s="13"/>
      <c r="N103" s="13"/>
      <c r="O103" s="13"/>
      <c r="P103" s="13"/>
      <c r="Q103" s="13"/>
      <c r="R103" s="13"/>
      <c r="S103" s="206"/>
      <c r="T103" s="14"/>
      <c r="U103" s="13"/>
      <c r="V103" s="13"/>
      <c r="W103" s="13"/>
      <c r="X103" s="13"/>
      <c r="Y103" s="13"/>
      <c r="Z103" s="13"/>
      <c r="AA103" s="13"/>
      <c r="AB103" s="13"/>
      <c r="AC103" s="206"/>
      <c r="AD103" s="14"/>
      <c r="AE103" s="12"/>
      <c r="AF103" s="13"/>
      <c r="AG103" s="13"/>
      <c r="AH103" s="13"/>
      <c r="AI103" s="13"/>
      <c r="AJ103" s="13"/>
      <c r="AK103" s="15"/>
      <c r="AL103" s="113"/>
      <c r="AM103" s="14"/>
      <c r="AN103" s="113"/>
      <c r="AO103" s="14"/>
      <c r="AP103" s="105"/>
      <c r="AQ103" s="109"/>
    </row>
    <row r="104" spans="3:43" x14ac:dyDescent="0.25">
      <c r="C104" s="12"/>
      <c r="D104" s="13"/>
      <c r="E104" s="13"/>
      <c r="F104" s="13"/>
      <c r="G104" s="13"/>
      <c r="H104" s="13"/>
      <c r="I104" s="13"/>
      <c r="J104" s="13"/>
      <c r="K104" s="13"/>
      <c r="L104" s="13"/>
      <c r="M104" s="13"/>
      <c r="N104" s="13"/>
      <c r="O104" s="13"/>
      <c r="P104" s="13"/>
      <c r="Q104" s="13"/>
      <c r="R104" s="13"/>
      <c r="S104" s="206"/>
      <c r="T104" s="14"/>
      <c r="U104" s="13"/>
      <c r="V104" s="13"/>
      <c r="W104" s="13"/>
      <c r="X104" s="13"/>
      <c r="Y104" s="13"/>
      <c r="Z104" s="13"/>
      <c r="AA104" s="13"/>
      <c r="AB104" s="13"/>
      <c r="AC104" s="206"/>
      <c r="AD104" s="14"/>
      <c r="AE104" s="12"/>
      <c r="AF104" s="13"/>
      <c r="AG104" s="13"/>
      <c r="AH104" s="13"/>
      <c r="AI104" s="13"/>
      <c r="AJ104" s="13"/>
      <c r="AK104" s="15"/>
      <c r="AL104" s="113"/>
      <c r="AM104" s="14"/>
      <c r="AN104" s="113"/>
      <c r="AO104" s="14"/>
      <c r="AP104" s="105"/>
      <c r="AQ104" s="109"/>
    </row>
    <row r="105" spans="3:43" x14ac:dyDescent="0.25">
      <c r="C105" s="12"/>
      <c r="D105" s="13"/>
      <c r="E105" s="13"/>
      <c r="F105" s="13"/>
      <c r="G105" s="13"/>
      <c r="H105" s="13"/>
      <c r="I105" s="13"/>
      <c r="J105" s="13"/>
      <c r="K105" s="13"/>
      <c r="L105" s="13"/>
      <c r="M105" s="13"/>
      <c r="N105" s="13"/>
      <c r="O105" s="13"/>
      <c r="P105" s="13"/>
      <c r="Q105" s="13"/>
      <c r="R105" s="13"/>
      <c r="S105" s="206"/>
      <c r="T105" s="14"/>
      <c r="U105" s="13"/>
      <c r="V105" s="13"/>
      <c r="W105" s="13"/>
      <c r="X105" s="13"/>
      <c r="Y105" s="13"/>
      <c r="Z105" s="13"/>
      <c r="AA105" s="13"/>
      <c r="AB105" s="13"/>
      <c r="AC105" s="206"/>
      <c r="AD105" s="14"/>
      <c r="AE105" s="12"/>
      <c r="AF105" s="13"/>
      <c r="AG105" s="13"/>
      <c r="AH105" s="13"/>
      <c r="AI105" s="13"/>
      <c r="AJ105" s="13"/>
      <c r="AK105" s="15"/>
      <c r="AL105" s="113"/>
      <c r="AM105" s="14"/>
      <c r="AN105" s="113"/>
      <c r="AO105" s="14"/>
      <c r="AP105" s="105"/>
      <c r="AQ105" s="109"/>
    </row>
    <row r="106" spans="3:43" x14ac:dyDescent="0.25">
      <c r="C106" s="12"/>
      <c r="D106" s="13"/>
      <c r="E106" s="13"/>
      <c r="F106" s="13"/>
      <c r="G106" s="13"/>
      <c r="H106" s="13"/>
      <c r="I106" s="13"/>
      <c r="J106" s="13"/>
      <c r="K106" s="13"/>
      <c r="L106" s="13"/>
      <c r="M106" s="13"/>
      <c r="N106" s="13"/>
      <c r="O106" s="13"/>
      <c r="P106" s="13"/>
      <c r="Q106" s="13"/>
      <c r="R106" s="13"/>
      <c r="S106" s="206"/>
      <c r="T106" s="14"/>
      <c r="U106" s="13"/>
      <c r="V106" s="13"/>
      <c r="W106" s="13"/>
      <c r="X106" s="13"/>
      <c r="Y106" s="13"/>
      <c r="Z106" s="13"/>
      <c r="AA106" s="13"/>
      <c r="AB106" s="13"/>
      <c r="AC106" s="206"/>
      <c r="AD106" s="14"/>
      <c r="AE106" s="12"/>
      <c r="AF106" s="13"/>
      <c r="AG106" s="13"/>
      <c r="AH106" s="13"/>
      <c r="AI106" s="13"/>
      <c r="AJ106" s="13"/>
      <c r="AK106" s="15"/>
      <c r="AL106" s="113"/>
      <c r="AM106" s="14"/>
      <c r="AN106" s="113"/>
      <c r="AO106" s="14"/>
      <c r="AP106" s="105"/>
      <c r="AQ106" s="109"/>
    </row>
    <row r="107" spans="3:43" x14ac:dyDescent="0.25">
      <c r="C107" s="12"/>
      <c r="D107" s="13"/>
      <c r="E107" s="13"/>
      <c r="F107" s="13"/>
      <c r="G107" s="13"/>
      <c r="H107" s="13"/>
      <c r="I107" s="13"/>
      <c r="J107" s="13"/>
      <c r="K107" s="13"/>
      <c r="L107" s="13"/>
      <c r="M107" s="13"/>
      <c r="N107" s="13"/>
      <c r="O107" s="13"/>
      <c r="P107" s="13"/>
      <c r="Q107" s="13"/>
      <c r="R107" s="13"/>
      <c r="S107" s="206"/>
      <c r="T107" s="14"/>
      <c r="U107" s="13"/>
      <c r="V107" s="13"/>
      <c r="W107" s="13"/>
      <c r="X107" s="13"/>
      <c r="Y107" s="13"/>
      <c r="Z107" s="13"/>
      <c r="AA107" s="13"/>
      <c r="AB107" s="13"/>
      <c r="AC107" s="206"/>
      <c r="AD107" s="14"/>
      <c r="AE107" s="12"/>
      <c r="AF107" s="13"/>
      <c r="AG107" s="13"/>
      <c r="AH107" s="13"/>
      <c r="AI107" s="13"/>
      <c r="AJ107" s="13"/>
      <c r="AK107" s="15"/>
      <c r="AL107" s="113"/>
      <c r="AM107" s="14"/>
      <c r="AN107" s="113"/>
      <c r="AO107" s="14"/>
      <c r="AP107" s="105"/>
      <c r="AQ107" s="109"/>
    </row>
    <row r="108" spans="3:43" x14ac:dyDescent="0.25">
      <c r="C108" s="12"/>
      <c r="D108" s="13"/>
      <c r="E108" s="13"/>
      <c r="F108" s="13"/>
      <c r="G108" s="13"/>
      <c r="H108" s="13"/>
      <c r="I108" s="13"/>
      <c r="J108" s="13"/>
      <c r="K108" s="13"/>
      <c r="L108" s="13"/>
      <c r="M108" s="13"/>
      <c r="N108" s="13"/>
      <c r="O108" s="13"/>
      <c r="P108" s="13"/>
      <c r="Q108" s="13"/>
      <c r="R108" s="13"/>
      <c r="S108" s="206"/>
      <c r="T108" s="14"/>
      <c r="U108" s="13"/>
      <c r="V108" s="13"/>
      <c r="W108" s="13"/>
      <c r="X108" s="13"/>
      <c r="Y108" s="13"/>
      <c r="Z108" s="13"/>
      <c r="AA108" s="13"/>
      <c r="AB108" s="13"/>
      <c r="AC108" s="206"/>
      <c r="AD108" s="14"/>
      <c r="AE108" s="12"/>
      <c r="AF108" s="13"/>
      <c r="AG108" s="13"/>
      <c r="AH108" s="13"/>
      <c r="AI108" s="13"/>
      <c r="AJ108" s="13"/>
      <c r="AK108" s="15"/>
      <c r="AL108" s="113"/>
      <c r="AM108" s="14"/>
      <c r="AN108" s="113"/>
      <c r="AO108" s="14"/>
      <c r="AP108" s="105"/>
      <c r="AQ108" s="109"/>
    </row>
    <row r="109" spans="3:43" x14ac:dyDescent="0.25">
      <c r="C109" s="12"/>
      <c r="D109" s="13"/>
      <c r="E109" s="13"/>
      <c r="F109" s="13"/>
      <c r="G109" s="13"/>
      <c r="H109" s="13"/>
      <c r="I109" s="13"/>
      <c r="J109" s="13"/>
      <c r="K109" s="13"/>
      <c r="L109" s="13"/>
      <c r="M109" s="13"/>
      <c r="N109" s="13"/>
      <c r="O109" s="13"/>
      <c r="P109" s="13"/>
      <c r="Q109" s="13"/>
      <c r="R109" s="13"/>
      <c r="S109" s="206"/>
      <c r="T109" s="14"/>
      <c r="U109" s="13"/>
      <c r="V109" s="13"/>
      <c r="W109" s="13"/>
      <c r="X109" s="13"/>
      <c r="Y109" s="13"/>
      <c r="Z109" s="13"/>
      <c r="AA109" s="13"/>
      <c r="AB109" s="13"/>
      <c r="AC109" s="206"/>
      <c r="AD109" s="14"/>
      <c r="AE109" s="12"/>
      <c r="AF109" s="13"/>
      <c r="AG109" s="13"/>
      <c r="AH109" s="13"/>
      <c r="AI109" s="13"/>
      <c r="AJ109" s="13"/>
      <c r="AK109" s="15"/>
      <c r="AL109" s="113"/>
      <c r="AM109" s="14"/>
      <c r="AN109" s="113"/>
      <c r="AO109" s="14"/>
      <c r="AP109" s="105"/>
      <c r="AQ109" s="109"/>
    </row>
    <row r="110" spans="3:43" x14ac:dyDescent="0.25">
      <c r="C110" s="12"/>
      <c r="D110" s="13"/>
      <c r="E110" s="13"/>
      <c r="F110" s="13"/>
      <c r="G110" s="13"/>
      <c r="H110" s="13"/>
      <c r="I110" s="13"/>
      <c r="J110" s="13"/>
      <c r="K110" s="13"/>
      <c r="L110" s="13"/>
      <c r="M110" s="13"/>
      <c r="N110" s="13"/>
      <c r="O110" s="13"/>
      <c r="P110" s="13"/>
      <c r="Q110" s="13"/>
      <c r="R110" s="13"/>
      <c r="S110" s="206"/>
      <c r="T110" s="14"/>
      <c r="U110" s="13"/>
      <c r="V110" s="13"/>
      <c r="W110" s="13"/>
      <c r="X110" s="13"/>
      <c r="Y110" s="13"/>
      <c r="Z110" s="13"/>
      <c r="AA110" s="13"/>
      <c r="AB110" s="13"/>
      <c r="AC110" s="206"/>
      <c r="AD110" s="14"/>
      <c r="AE110" s="12"/>
      <c r="AF110" s="13"/>
      <c r="AG110" s="13"/>
      <c r="AH110" s="13"/>
      <c r="AI110" s="13"/>
      <c r="AJ110" s="13"/>
      <c r="AK110" s="15"/>
      <c r="AL110" s="113"/>
      <c r="AM110" s="14"/>
      <c r="AN110" s="113"/>
      <c r="AO110" s="14"/>
      <c r="AP110" s="105"/>
      <c r="AQ110" s="109"/>
    </row>
    <row r="111" spans="3:43" x14ac:dyDescent="0.25">
      <c r="C111" s="12"/>
      <c r="D111" s="13"/>
      <c r="E111" s="13"/>
      <c r="F111" s="13"/>
      <c r="G111" s="13"/>
      <c r="H111" s="13"/>
      <c r="I111" s="13"/>
      <c r="J111" s="13"/>
      <c r="K111" s="13"/>
      <c r="L111" s="13"/>
      <c r="M111" s="13"/>
      <c r="N111" s="13"/>
      <c r="O111" s="13"/>
      <c r="P111" s="13"/>
      <c r="Q111" s="13"/>
      <c r="R111" s="13"/>
      <c r="S111" s="206"/>
      <c r="T111" s="14"/>
      <c r="U111" s="13"/>
      <c r="V111" s="13"/>
      <c r="W111" s="13"/>
      <c r="X111" s="13"/>
      <c r="Y111" s="13"/>
      <c r="Z111" s="13"/>
      <c r="AA111" s="13"/>
      <c r="AB111" s="13"/>
      <c r="AC111" s="206"/>
      <c r="AD111" s="14"/>
      <c r="AE111" s="12"/>
      <c r="AF111" s="13"/>
      <c r="AG111" s="13"/>
      <c r="AH111" s="13"/>
      <c r="AI111" s="13"/>
      <c r="AJ111" s="13"/>
      <c r="AK111" s="15"/>
      <c r="AL111" s="113"/>
      <c r="AM111" s="14"/>
      <c r="AN111" s="113"/>
      <c r="AO111" s="14"/>
      <c r="AP111" s="105"/>
      <c r="AQ111" s="109"/>
    </row>
    <row r="112" spans="3:43" x14ac:dyDescent="0.25">
      <c r="C112" s="12"/>
      <c r="D112" s="13"/>
      <c r="E112" s="13"/>
      <c r="F112" s="13"/>
      <c r="G112" s="13"/>
      <c r="H112" s="13"/>
      <c r="I112" s="13"/>
      <c r="J112" s="13"/>
      <c r="K112" s="13"/>
      <c r="L112" s="13"/>
      <c r="M112" s="13"/>
      <c r="N112" s="13"/>
      <c r="O112" s="13"/>
      <c r="P112" s="13"/>
      <c r="Q112" s="13"/>
      <c r="R112" s="13"/>
      <c r="S112" s="206"/>
      <c r="T112" s="14"/>
      <c r="U112" s="13"/>
      <c r="V112" s="13"/>
      <c r="W112" s="13"/>
      <c r="X112" s="13"/>
      <c r="Y112" s="13"/>
      <c r="Z112" s="13"/>
      <c r="AA112" s="13"/>
      <c r="AB112" s="13"/>
      <c r="AC112" s="206"/>
      <c r="AD112" s="14"/>
      <c r="AE112" s="12"/>
      <c r="AF112" s="13"/>
      <c r="AG112" s="13"/>
      <c r="AH112" s="13"/>
      <c r="AI112" s="13"/>
      <c r="AJ112" s="13"/>
      <c r="AK112" s="15"/>
      <c r="AL112" s="113"/>
      <c r="AM112" s="14"/>
      <c r="AN112" s="113"/>
      <c r="AO112" s="14"/>
      <c r="AP112" s="105"/>
      <c r="AQ112" s="109"/>
    </row>
    <row r="113" spans="3:43" x14ac:dyDescent="0.25">
      <c r="C113" s="12"/>
      <c r="D113" s="13"/>
      <c r="E113" s="13"/>
      <c r="F113" s="13"/>
      <c r="G113" s="13"/>
      <c r="H113" s="13"/>
      <c r="I113" s="13"/>
      <c r="J113" s="13"/>
      <c r="K113" s="13"/>
      <c r="L113" s="13"/>
      <c r="M113" s="13"/>
      <c r="N113" s="13"/>
      <c r="O113" s="13"/>
      <c r="P113" s="13"/>
      <c r="Q113" s="13"/>
      <c r="R113" s="13"/>
      <c r="S113" s="206"/>
      <c r="T113" s="14"/>
      <c r="U113" s="13"/>
      <c r="V113" s="13"/>
      <c r="W113" s="13"/>
      <c r="X113" s="13"/>
      <c r="Y113" s="13"/>
      <c r="Z113" s="13"/>
      <c r="AA113" s="13"/>
      <c r="AB113" s="13"/>
      <c r="AC113" s="206"/>
      <c r="AD113" s="14"/>
      <c r="AE113" s="12"/>
      <c r="AF113" s="13"/>
      <c r="AG113" s="13"/>
      <c r="AH113" s="13"/>
      <c r="AI113" s="13"/>
      <c r="AJ113" s="13"/>
      <c r="AK113" s="15"/>
      <c r="AL113" s="113"/>
      <c r="AM113" s="14"/>
      <c r="AN113" s="113"/>
      <c r="AO113" s="14"/>
      <c r="AP113" s="105"/>
      <c r="AQ113" s="109"/>
    </row>
    <row r="114" spans="3:43" x14ac:dyDescent="0.25">
      <c r="C114" s="12"/>
      <c r="D114" s="13"/>
      <c r="E114" s="13"/>
      <c r="F114" s="13"/>
      <c r="G114" s="13"/>
      <c r="H114" s="13"/>
      <c r="I114" s="13"/>
      <c r="J114" s="13"/>
      <c r="K114" s="13"/>
      <c r="L114" s="13"/>
      <c r="M114" s="13"/>
      <c r="N114" s="13"/>
      <c r="O114" s="13"/>
      <c r="P114" s="13"/>
      <c r="Q114" s="13"/>
      <c r="R114" s="13"/>
      <c r="S114" s="206"/>
      <c r="T114" s="14"/>
      <c r="U114" s="13"/>
      <c r="V114" s="13"/>
      <c r="W114" s="13"/>
      <c r="X114" s="13"/>
      <c r="Y114" s="13"/>
      <c r="Z114" s="13"/>
      <c r="AA114" s="13"/>
      <c r="AB114" s="13"/>
      <c r="AC114" s="206"/>
      <c r="AD114" s="14"/>
      <c r="AE114" s="12"/>
      <c r="AF114" s="13"/>
      <c r="AG114" s="13"/>
      <c r="AH114" s="13"/>
      <c r="AI114" s="13"/>
      <c r="AJ114" s="13"/>
      <c r="AK114" s="15"/>
      <c r="AL114" s="113"/>
      <c r="AM114" s="14"/>
      <c r="AN114" s="113"/>
      <c r="AO114" s="14"/>
      <c r="AP114" s="105"/>
      <c r="AQ114" s="109"/>
    </row>
    <row r="115" spans="3:43" x14ac:dyDescent="0.25">
      <c r="C115" s="12"/>
      <c r="D115" s="13"/>
      <c r="E115" s="13"/>
      <c r="F115" s="13"/>
      <c r="G115" s="13"/>
      <c r="H115" s="13"/>
      <c r="I115" s="13"/>
      <c r="J115" s="13"/>
      <c r="K115" s="13"/>
      <c r="L115" s="13"/>
      <c r="M115" s="13"/>
      <c r="N115" s="13"/>
      <c r="O115" s="13"/>
      <c r="P115" s="13"/>
      <c r="Q115" s="13"/>
      <c r="R115" s="13"/>
      <c r="S115" s="206"/>
      <c r="T115" s="14"/>
      <c r="U115" s="13"/>
      <c r="V115" s="13"/>
      <c r="W115" s="13"/>
      <c r="X115" s="13"/>
      <c r="Y115" s="13"/>
      <c r="Z115" s="13"/>
      <c r="AA115" s="13"/>
      <c r="AB115" s="13"/>
      <c r="AC115" s="206"/>
      <c r="AD115" s="14"/>
      <c r="AE115" s="12"/>
      <c r="AF115" s="13"/>
      <c r="AG115" s="13"/>
      <c r="AH115" s="13"/>
      <c r="AI115" s="13"/>
      <c r="AJ115" s="13"/>
      <c r="AK115" s="15"/>
      <c r="AL115" s="113"/>
      <c r="AM115" s="14"/>
      <c r="AN115" s="113"/>
      <c r="AO115" s="14"/>
      <c r="AP115" s="105"/>
      <c r="AQ115" s="109"/>
    </row>
    <row r="116" spans="3:43" x14ac:dyDescent="0.25">
      <c r="C116" s="12"/>
      <c r="D116" s="13"/>
      <c r="E116" s="13"/>
      <c r="F116" s="13"/>
      <c r="G116" s="13"/>
      <c r="H116" s="13"/>
      <c r="I116" s="13"/>
      <c r="J116" s="13"/>
      <c r="K116" s="13"/>
      <c r="L116" s="13"/>
      <c r="M116" s="13"/>
      <c r="N116" s="13"/>
      <c r="O116" s="13"/>
      <c r="P116" s="13"/>
      <c r="Q116" s="13"/>
      <c r="R116" s="13"/>
      <c r="S116" s="206"/>
      <c r="T116" s="14"/>
      <c r="U116" s="13"/>
      <c r="V116" s="13"/>
      <c r="W116" s="13"/>
      <c r="X116" s="13"/>
      <c r="Y116" s="13"/>
      <c r="Z116" s="13"/>
      <c r="AA116" s="13"/>
      <c r="AB116" s="13"/>
      <c r="AC116" s="206"/>
      <c r="AD116" s="14"/>
      <c r="AE116" s="12"/>
      <c r="AF116" s="13"/>
      <c r="AG116" s="13"/>
      <c r="AH116" s="13"/>
      <c r="AI116" s="13"/>
      <c r="AJ116" s="13"/>
      <c r="AK116" s="15"/>
      <c r="AL116" s="113"/>
      <c r="AM116" s="14"/>
      <c r="AN116" s="113"/>
      <c r="AO116" s="14"/>
      <c r="AP116" s="105"/>
      <c r="AQ116" s="109"/>
    </row>
    <row r="117" spans="3:43" x14ac:dyDescent="0.25">
      <c r="AL117" s="113"/>
      <c r="AM117" s="14"/>
      <c r="AN117" s="113"/>
      <c r="AO117" s="14"/>
      <c r="AP117" s="105"/>
      <c r="AQ117" s="109"/>
    </row>
    <row r="118" spans="3:43" x14ac:dyDescent="0.25">
      <c r="AL118" s="113"/>
      <c r="AM118" s="14"/>
      <c r="AN118" s="113"/>
      <c r="AO118" s="14"/>
      <c r="AP118" s="105"/>
      <c r="AQ118" s="109"/>
    </row>
    <row r="119" spans="3:43" x14ac:dyDescent="0.25">
      <c r="AL119" s="113"/>
      <c r="AM119" s="14"/>
      <c r="AN119" s="113"/>
      <c r="AO119" s="14"/>
      <c r="AP119" s="105"/>
      <c r="AQ119" s="109"/>
    </row>
    <row r="120" spans="3:43" x14ac:dyDescent="0.25">
      <c r="AL120" s="113"/>
      <c r="AM120" s="14"/>
      <c r="AN120" s="113"/>
      <c r="AO120" s="14"/>
      <c r="AP120" s="105"/>
      <c r="AQ120" s="109"/>
    </row>
    <row r="121" spans="3:43" x14ac:dyDescent="0.25">
      <c r="AL121" s="113"/>
      <c r="AM121" s="14"/>
      <c r="AN121" s="113"/>
      <c r="AO121" s="14"/>
      <c r="AP121" s="105"/>
      <c r="AQ121" s="109"/>
    </row>
    <row r="122" spans="3:43" x14ac:dyDescent="0.25">
      <c r="AL122" s="113"/>
      <c r="AM122" s="14"/>
      <c r="AN122" s="113"/>
      <c r="AO122" s="14"/>
      <c r="AP122" s="105"/>
      <c r="AQ122" s="109"/>
    </row>
    <row r="123" spans="3:43" x14ac:dyDescent="0.25">
      <c r="AL123" s="113"/>
      <c r="AM123" s="14"/>
      <c r="AN123" s="113"/>
      <c r="AO123" s="14"/>
      <c r="AP123" s="105"/>
      <c r="AQ123" s="109"/>
    </row>
    <row r="124" spans="3:43" x14ac:dyDescent="0.25">
      <c r="AL124" s="113"/>
      <c r="AM124" s="14"/>
      <c r="AN124" s="113"/>
      <c r="AO124" s="14"/>
      <c r="AP124" s="105"/>
      <c r="AQ124" s="109"/>
    </row>
    <row r="125" spans="3:43" x14ac:dyDescent="0.25">
      <c r="AL125" s="113"/>
      <c r="AM125" s="14"/>
      <c r="AN125" s="113"/>
      <c r="AO125" s="14"/>
      <c r="AP125" s="105"/>
      <c r="AQ125" s="109"/>
    </row>
    <row r="126" spans="3:43" x14ac:dyDescent="0.25">
      <c r="AL126" s="113"/>
      <c r="AM126" s="14"/>
      <c r="AN126" s="113"/>
      <c r="AO126" s="14"/>
      <c r="AP126" s="105"/>
      <c r="AQ126" s="109"/>
    </row>
    <row r="127" spans="3:43" x14ac:dyDescent="0.25">
      <c r="AL127" s="113"/>
      <c r="AM127" s="14"/>
      <c r="AN127" s="113"/>
      <c r="AO127" s="14"/>
      <c r="AP127" s="105"/>
      <c r="AQ127" s="109"/>
    </row>
    <row r="128" spans="3:43" x14ac:dyDescent="0.25">
      <c r="AL128" s="113"/>
      <c r="AM128" s="14"/>
      <c r="AN128" s="113"/>
      <c r="AO128" s="14"/>
      <c r="AP128" s="105"/>
      <c r="AQ128" s="109"/>
    </row>
    <row r="129" spans="38:43" x14ac:dyDescent="0.25">
      <c r="AL129" s="113"/>
      <c r="AM129" s="14"/>
      <c r="AN129" s="113"/>
      <c r="AO129" s="14"/>
      <c r="AP129" s="105"/>
      <c r="AQ129" s="109"/>
    </row>
    <row r="130" spans="38:43" x14ac:dyDescent="0.25">
      <c r="AL130" s="111"/>
      <c r="AM130" s="112"/>
      <c r="AN130" s="123"/>
      <c r="AO130" s="124"/>
      <c r="AP130" s="110"/>
      <c r="AQ130" s="112"/>
    </row>
    <row r="131" spans="38:43" x14ac:dyDescent="0.25">
      <c r="AN131" s="125"/>
      <c r="AO131" s="126"/>
    </row>
    <row r="132" spans="38:43" x14ac:dyDescent="0.25">
      <c r="AN132" s="125"/>
      <c r="AO132" s="126"/>
    </row>
    <row r="133" spans="38:43" x14ac:dyDescent="0.25">
      <c r="AN133" s="125"/>
      <c r="AO133" s="126"/>
    </row>
    <row r="134" spans="38:43" x14ac:dyDescent="0.25">
      <c r="AN134" s="125"/>
      <c r="AO134" s="126"/>
    </row>
    <row r="135" spans="38:43" x14ac:dyDescent="0.25">
      <c r="AN135" s="125"/>
      <c r="AO135" s="126"/>
    </row>
    <row r="136" spans="38:43" x14ac:dyDescent="0.25">
      <c r="AN136" s="125"/>
      <c r="AO136" s="126"/>
    </row>
    <row r="137" spans="38:43" x14ac:dyDescent="0.25">
      <c r="AN137" s="125"/>
      <c r="AO137" s="126"/>
    </row>
    <row r="138" spans="38:43" x14ac:dyDescent="0.25">
      <c r="AN138" s="125"/>
      <c r="AO138" s="126"/>
    </row>
    <row r="139" spans="38:43" x14ac:dyDescent="0.25">
      <c r="AN139" s="125"/>
      <c r="AO139" s="126"/>
    </row>
    <row r="140" spans="38:43" x14ac:dyDescent="0.25">
      <c r="AN140" s="125"/>
      <c r="AO140" s="126"/>
    </row>
    <row r="141" spans="38:43" x14ac:dyDescent="0.25">
      <c r="AN141" s="125"/>
      <c r="AO141" s="126"/>
    </row>
    <row r="142" spans="38:43" x14ac:dyDescent="0.25">
      <c r="AN142" s="125"/>
      <c r="AO142" s="126"/>
    </row>
    <row r="143" spans="38:43" x14ac:dyDescent="0.25">
      <c r="AN143" s="125"/>
      <c r="AO143" s="126"/>
    </row>
    <row r="144" spans="38:43" x14ac:dyDescent="0.25">
      <c r="AN144" s="125"/>
      <c r="AO144" s="126"/>
    </row>
    <row r="145" spans="40:41" x14ac:dyDescent="0.25">
      <c r="AN145" s="125"/>
      <c r="AO145" s="126"/>
    </row>
    <row r="146" spans="40:41" x14ac:dyDescent="0.25">
      <c r="AN146" s="125"/>
      <c r="AO146" s="126"/>
    </row>
    <row r="147" spans="40:41" x14ac:dyDescent="0.25">
      <c r="AN147" s="125"/>
      <c r="AO147" s="126"/>
    </row>
    <row r="148" spans="40:41" x14ac:dyDescent="0.25">
      <c r="AN148" s="125"/>
      <c r="AO148" s="126"/>
    </row>
    <row r="149" spans="40:41" x14ac:dyDescent="0.25">
      <c r="AN149" s="125"/>
      <c r="AO149" s="126"/>
    </row>
    <row r="150" spans="40:41" x14ac:dyDescent="0.25">
      <c r="AN150" s="125"/>
      <c r="AO150" s="126"/>
    </row>
    <row r="151" spans="40:41" x14ac:dyDescent="0.25">
      <c r="AN151" s="125"/>
      <c r="AO151" s="126"/>
    </row>
    <row r="152" spans="40:41" x14ac:dyDescent="0.25">
      <c r="AN152" s="125"/>
      <c r="AO152" s="126"/>
    </row>
    <row r="153" spans="40:41" x14ac:dyDescent="0.25">
      <c r="AN153" s="125"/>
      <c r="AO153" s="126"/>
    </row>
    <row r="154" spans="40:41" x14ac:dyDescent="0.25">
      <c r="AN154" s="125"/>
      <c r="AO154" s="126"/>
    </row>
    <row r="155" spans="40:41" x14ac:dyDescent="0.25">
      <c r="AN155" s="125"/>
      <c r="AO155" s="126"/>
    </row>
    <row r="156" spans="40:41" x14ac:dyDescent="0.25">
      <c r="AN156" s="125"/>
      <c r="AO156" s="126"/>
    </row>
    <row r="157" spans="40:41" x14ac:dyDescent="0.25">
      <c r="AN157" s="125"/>
      <c r="AO157" s="126"/>
    </row>
    <row r="158" spans="40:41" x14ac:dyDescent="0.25">
      <c r="AN158" s="125"/>
      <c r="AO158" s="126"/>
    </row>
    <row r="159" spans="40:41" x14ac:dyDescent="0.25">
      <c r="AN159" s="125"/>
      <c r="AO159" s="126"/>
    </row>
    <row r="160" spans="40:41" x14ac:dyDescent="0.25">
      <c r="AN160" s="125"/>
      <c r="AO160" s="126"/>
    </row>
    <row r="161" spans="40:41" x14ac:dyDescent="0.25">
      <c r="AN161" s="125"/>
      <c r="AO161" s="126"/>
    </row>
    <row r="162" spans="40:41" x14ac:dyDescent="0.25">
      <c r="AN162" s="125"/>
      <c r="AO162" s="126"/>
    </row>
    <row r="163" spans="40:41" x14ac:dyDescent="0.25">
      <c r="AN163" s="125"/>
      <c r="AO163" s="126"/>
    </row>
    <row r="164" spans="40:41" x14ac:dyDescent="0.25">
      <c r="AN164" s="125"/>
      <c r="AO164" s="126"/>
    </row>
    <row r="165" spans="40:41" x14ac:dyDescent="0.25">
      <c r="AN165" s="125"/>
      <c r="AO165" s="126"/>
    </row>
    <row r="166" spans="40:41" x14ac:dyDescent="0.25">
      <c r="AN166" s="125"/>
      <c r="AO166" s="126"/>
    </row>
    <row r="167" spans="40:41" x14ac:dyDescent="0.25">
      <c r="AN167" s="125"/>
      <c r="AO167" s="126"/>
    </row>
    <row r="168" spans="40:41" x14ac:dyDescent="0.25">
      <c r="AN168" s="125"/>
      <c r="AO168" s="126"/>
    </row>
    <row r="169" spans="40:41" x14ac:dyDescent="0.25">
      <c r="AN169" s="125"/>
      <c r="AO169" s="126"/>
    </row>
    <row r="170" spans="40:41" x14ac:dyDescent="0.25">
      <c r="AN170" s="125"/>
      <c r="AO170" s="126"/>
    </row>
    <row r="171" spans="40:41" x14ac:dyDescent="0.25">
      <c r="AN171" s="125"/>
      <c r="AO171" s="126"/>
    </row>
    <row r="172" spans="40:41" x14ac:dyDescent="0.25">
      <c r="AN172" s="125"/>
      <c r="AO172" s="126"/>
    </row>
    <row r="173" spans="40:41" x14ac:dyDescent="0.25">
      <c r="AN173" s="125"/>
      <c r="AO173" s="126"/>
    </row>
    <row r="174" spans="40:41" x14ac:dyDescent="0.25">
      <c r="AN174" s="125"/>
      <c r="AO174" s="126"/>
    </row>
    <row r="175" spans="40:41" x14ac:dyDescent="0.25">
      <c r="AN175" s="125"/>
      <c r="AO175" s="126"/>
    </row>
    <row r="176" spans="40:41" x14ac:dyDescent="0.25">
      <c r="AN176" s="125"/>
      <c r="AO176" s="126"/>
    </row>
    <row r="177" spans="40:41" x14ac:dyDescent="0.25">
      <c r="AN177" s="125"/>
      <c r="AO177" s="126"/>
    </row>
    <row r="178" spans="40:41" x14ac:dyDescent="0.25">
      <c r="AN178" s="125"/>
      <c r="AO178" s="126"/>
    </row>
    <row r="179" spans="40:41" x14ac:dyDescent="0.25">
      <c r="AN179" s="125"/>
      <c r="AO179" s="126"/>
    </row>
    <row r="180" spans="40:41" x14ac:dyDescent="0.25">
      <c r="AN180" s="125"/>
      <c r="AO180" s="126"/>
    </row>
    <row r="181" spans="40:41" x14ac:dyDescent="0.25">
      <c r="AN181" s="125"/>
      <c r="AO181" s="126"/>
    </row>
    <row r="182" spans="40:41" x14ac:dyDescent="0.25">
      <c r="AN182" s="125"/>
      <c r="AO182" s="126"/>
    </row>
    <row r="183" spans="40:41" x14ac:dyDescent="0.25">
      <c r="AN183" s="125"/>
      <c r="AO183" s="126"/>
    </row>
    <row r="184" spans="40:41" x14ac:dyDescent="0.25">
      <c r="AN184" s="125"/>
      <c r="AO184" s="126"/>
    </row>
    <row r="185" spans="40:41" x14ac:dyDescent="0.25">
      <c r="AN185" s="125"/>
      <c r="AO185" s="126"/>
    </row>
    <row r="186" spans="40:41" x14ac:dyDescent="0.25">
      <c r="AN186" s="125"/>
      <c r="AO186" s="126"/>
    </row>
  </sheetData>
  <mergeCells count="7">
    <mergeCell ref="AL1:AO1"/>
    <mergeCell ref="C1:G1"/>
    <mergeCell ref="H1:K1"/>
    <mergeCell ref="L1:T1"/>
    <mergeCell ref="U1:V1"/>
    <mergeCell ref="AE1:AK1"/>
    <mergeCell ref="W1:AD1"/>
  </mergeCells>
  <hyperlinks>
    <hyperlink ref="A1" location="Contents!A1" display="CONTENTS"/>
    <hyperlink ref="B4" r:id="rId1"/>
    <hyperlink ref="B5" r:id="rId2"/>
    <hyperlink ref="B8" r:id="rId3"/>
    <hyperlink ref="A2" r:id="rId4"/>
    <hyperlink ref="B9" r:id="rId5"/>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86"/>
  <sheetViews>
    <sheetView workbookViewId="0">
      <pane xSplit="2" ySplit="2" topLeftCell="AI3" activePane="bottomRight" state="frozen"/>
      <selection pane="topRight" activeCell="C1" sqref="C1"/>
      <selection pane="bottomLeft" activeCell="A3" sqref="A3"/>
      <selection pane="bottomRight"/>
    </sheetView>
  </sheetViews>
  <sheetFormatPr defaultRowHeight="15" x14ac:dyDescent="0.25"/>
  <cols>
    <col min="1" max="1" width="27.28515625" style="2" customWidth="1"/>
    <col min="2" max="2" width="23.85546875" style="2" customWidth="1"/>
    <col min="3" max="3" width="11.85546875" customWidth="1"/>
    <col min="4" max="4" width="10.28515625" customWidth="1"/>
    <col min="5" max="5" width="25" customWidth="1"/>
    <col min="9" max="9" width="12.28515625" customWidth="1"/>
    <col min="10" max="11" width="12.7109375" customWidth="1"/>
    <col min="12" max="12" width="11.5703125" customWidth="1"/>
    <col min="13" max="13" width="13.140625" customWidth="1"/>
    <col min="16" max="16" width="15.5703125" customWidth="1"/>
    <col min="17" max="17" width="11.85546875" customWidth="1"/>
    <col min="19" max="19" width="12.5703125" customWidth="1"/>
    <col min="20" max="20" width="28" style="2" customWidth="1"/>
    <col min="21" max="22" width="12.7109375" customWidth="1"/>
    <col min="23" max="23" width="11.5703125" customWidth="1"/>
    <col min="24" max="24" width="13.140625" customWidth="1"/>
    <col min="27" max="27" width="15.5703125" customWidth="1"/>
    <col min="28" max="28" width="11.85546875" customWidth="1"/>
    <col min="29" max="29" width="9.140625" style="53"/>
    <col min="30" max="30" width="10.85546875" style="126" customWidth="1"/>
    <col min="31" max="31" width="12.42578125" customWidth="1"/>
    <col min="33" max="33" width="11.42578125" customWidth="1"/>
    <col min="34" max="34" width="17" customWidth="1"/>
    <col min="35" max="35" width="11.42578125" customWidth="1"/>
    <col min="36" max="36" width="13.140625" customWidth="1"/>
    <col min="37" max="37" width="14.7109375" customWidth="1"/>
    <col min="38" max="38" width="10.140625" customWidth="1"/>
    <col min="39" max="39" width="8.85546875" style="2" customWidth="1"/>
    <col min="40" max="40" width="10.85546875" style="2" customWidth="1"/>
    <col min="41" max="41" width="10" style="2" customWidth="1"/>
    <col min="42" max="42" width="14" style="102" customWidth="1"/>
    <col min="43" max="43" width="15.7109375" style="2" customWidth="1"/>
    <col min="44" max="44" width="16" customWidth="1"/>
  </cols>
  <sheetData>
    <row r="1" spans="1:43" s="1" customFormat="1" ht="20.25" thickBot="1" x14ac:dyDescent="0.35">
      <c r="A1" s="39" t="s">
        <v>0</v>
      </c>
      <c r="B1" s="67" t="s">
        <v>101</v>
      </c>
      <c r="C1" s="664" t="s">
        <v>2</v>
      </c>
      <c r="D1" s="664"/>
      <c r="E1" s="664"/>
      <c r="F1" s="664"/>
      <c r="G1" s="665"/>
      <c r="H1" s="666" t="s">
        <v>3</v>
      </c>
      <c r="I1" s="664"/>
      <c r="J1" s="664"/>
      <c r="K1" s="665"/>
      <c r="L1" s="662" t="s">
        <v>4</v>
      </c>
      <c r="M1" s="663"/>
      <c r="N1" s="663"/>
      <c r="O1" s="663"/>
      <c r="P1" s="663"/>
      <c r="Q1" s="663"/>
      <c r="R1" s="663"/>
      <c r="S1" s="663"/>
      <c r="T1" s="680"/>
      <c r="U1" s="662" t="s">
        <v>70</v>
      </c>
      <c r="V1" s="665"/>
      <c r="W1" s="662" t="s">
        <v>68</v>
      </c>
      <c r="X1" s="663"/>
      <c r="Y1" s="663"/>
      <c r="Z1" s="663"/>
      <c r="AA1" s="663"/>
      <c r="AB1" s="663"/>
      <c r="AC1" s="663"/>
      <c r="AD1" s="680"/>
      <c r="AE1" s="663" t="s">
        <v>5</v>
      </c>
      <c r="AF1" s="663"/>
      <c r="AG1" s="663"/>
      <c r="AH1" s="663"/>
      <c r="AI1" s="663"/>
      <c r="AJ1" s="663"/>
      <c r="AK1" s="681"/>
      <c r="AL1" s="677" t="s">
        <v>71</v>
      </c>
      <c r="AM1" s="678"/>
      <c r="AN1" s="678"/>
      <c r="AO1" s="679"/>
      <c r="AP1" s="100" t="s">
        <v>103</v>
      </c>
      <c r="AQ1" s="82" t="s">
        <v>94</v>
      </c>
    </row>
    <row r="2" spans="1:43" ht="62.25" customHeight="1" thickTop="1" thickBot="1" x14ac:dyDescent="0.3">
      <c r="A2" s="272" t="s">
        <v>84</v>
      </c>
      <c r="B2" s="92"/>
      <c r="C2" s="93" t="s">
        <v>6</v>
      </c>
      <c r="D2" s="93" t="s">
        <v>7</v>
      </c>
      <c r="E2" s="94" t="s">
        <v>8</v>
      </c>
      <c r="F2" s="95" t="s">
        <v>9</v>
      </c>
      <c r="G2" s="96" t="s">
        <v>10</v>
      </c>
      <c r="H2" s="93" t="s">
        <v>11</v>
      </c>
      <c r="I2" s="93" t="s">
        <v>12</v>
      </c>
      <c r="J2" s="94" t="s">
        <v>60</v>
      </c>
      <c r="K2" s="97" t="s">
        <v>69</v>
      </c>
      <c r="L2" s="93" t="s">
        <v>13</v>
      </c>
      <c r="M2" s="93" t="s">
        <v>14</v>
      </c>
      <c r="N2" s="93" t="s">
        <v>15</v>
      </c>
      <c r="O2" s="94" t="s">
        <v>16</v>
      </c>
      <c r="P2" s="93" t="s">
        <v>17</v>
      </c>
      <c r="Q2" s="93" t="s">
        <v>18</v>
      </c>
      <c r="R2" s="93" t="s">
        <v>19</v>
      </c>
      <c r="S2" s="93" t="s">
        <v>155</v>
      </c>
      <c r="T2" s="98" t="s">
        <v>20</v>
      </c>
      <c r="U2" s="94" t="s">
        <v>60</v>
      </c>
      <c r="V2" s="97" t="s">
        <v>69</v>
      </c>
      <c r="W2" s="93" t="s">
        <v>13</v>
      </c>
      <c r="X2" s="93" t="s">
        <v>14</v>
      </c>
      <c r="Y2" s="93" t="s">
        <v>15</v>
      </c>
      <c r="Z2" s="94" t="s">
        <v>16</v>
      </c>
      <c r="AA2" s="93" t="s">
        <v>17</v>
      </c>
      <c r="AB2" s="93" t="s">
        <v>18</v>
      </c>
      <c r="AC2" s="93" t="s">
        <v>19</v>
      </c>
      <c r="AD2" s="98" t="s">
        <v>155</v>
      </c>
      <c r="AE2" s="88" t="s">
        <v>21</v>
      </c>
      <c r="AF2" s="88" t="s">
        <v>22</v>
      </c>
      <c r="AG2" s="89" t="s">
        <v>23</v>
      </c>
      <c r="AH2" s="88" t="s">
        <v>24</v>
      </c>
      <c r="AI2" s="88" t="s">
        <v>25</v>
      </c>
      <c r="AJ2" s="88" t="s">
        <v>26</v>
      </c>
      <c r="AK2" s="90" t="s">
        <v>27</v>
      </c>
      <c r="AL2" s="114" t="s">
        <v>105</v>
      </c>
      <c r="AM2" s="99" t="s">
        <v>106</v>
      </c>
      <c r="AN2" s="115" t="s">
        <v>107</v>
      </c>
      <c r="AO2" s="91" t="s">
        <v>108</v>
      </c>
      <c r="AP2" s="101" t="s">
        <v>104</v>
      </c>
      <c r="AQ2" s="91" t="s">
        <v>102</v>
      </c>
    </row>
    <row r="3" spans="1:43" ht="15.75" thickTop="1" x14ac:dyDescent="0.25">
      <c r="A3" s="2" t="str">
        <f>IF(K3=SUM(L3:S3), " ","Error")</f>
        <v xml:space="preserve"> </v>
      </c>
      <c r="B3" s="78" t="s">
        <v>28</v>
      </c>
      <c r="C3" s="3">
        <f t="shared" ref="C3:L3" si="0">SUM(C4:C5)</f>
        <v>731</v>
      </c>
      <c r="D3" s="3">
        <f t="shared" si="0"/>
        <v>87</v>
      </c>
      <c r="E3" s="3">
        <f t="shared" si="0"/>
        <v>128</v>
      </c>
      <c r="F3" s="3">
        <f t="shared" si="0"/>
        <v>282</v>
      </c>
      <c r="G3" s="4">
        <f t="shared" si="0"/>
        <v>234</v>
      </c>
      <c r="H3" s="3">
        <f t="shared" si="0"/>
        <v>5</v>
      </c>
      <c r="I3" s="3">
        <f t="shared" si="0"/>
        <v>2</v>
      </c>
      <c r="J3" s="3">
        <f t="shared" si="0"/>
        <v>2</v>
      </c>
      <c r="K3" s="4">
        <f t="shared" si="0"/>
        <v>0</v>
      </c>
      <c r="L3" s="3">
        <f t="shared" si="0"/>
        <v>0</v>
      </c>
      <c r="M3" s="3">
        <f t="shared" ref="M3:S3" si="1">SUM(M4:M5)</f>
        <v>0</v>
      </c>
      <c r="N3" s="3">
        <f t="shared" si="1"/>
        <v>0</v>
      </c>
      <c r="O3" s="3">
        <f t="shared" si="1"/>
        <v>0</v>
      </c>
      <c r="P3" s="3">
        <f t="shared" si="1"/>
        <v>0</v>
      </c>
      <c r="Q3" s="3">
        <f t="shared" si="1"/>
        <v>0</v>
      </c>
      <c r="R3" s="3">
        <f t="shared" si="1"/>
        <v>0</v>
      </c>
      <c r="S3" s="3">
        <f t="shared" si="1"/>
        <v>0</v>
      </c>
      <c r="T3" s="4"/>
      <c r="U3" s="43">
        <f>IF(I3=0,"NA",J3/I3)</f>
        <v>1</v>
      </c>
      <c r="V3" s="45">
        <f>IF(I3=0,"NA",K3/I3)</f>
        <v>0</v>
      </c>
      <c r="W3" s="43" t="str">
        <f>+IF(L3=0,"NA",L3/I3)</f>
        <v>NA</v>
      </c>
      <c r="X3" s="43">
        <f>+IF(I3=0,"NA",M3/I3)</f>
        <v>0</v>
      </c>
      <c r="Y3" s="43">
        <f>+IF(I3=0,"NA",N3/I3)</f>
        <v>0</v>
      </c>
      <c r="Z3" s="43">
        <f>+IF(I3=0,"NA",O3/I3)</f>
        <v>0</v>
      </c>
      <c r="AA3" s="43">
        <f>+IF(I3=0,"NA",P3/I3)</f>
        <v>0</v>
      </c>
      <c r="AB3" s="43">
        <f>+IF(I3=0,"NA",Q3/I3)</f>
        <v>0</v>
      </c>
      <c r="AC3" s="297">
        <f>+IF(I3=0,"NA",R3/I3)</f>
        <v>0</v>
      </c>
      <c r="AD3" s="45">
        <f>+IF(I3=0,"NA",S3/I3)</f>
        <v>0</v>
      </c>
      <c r="AE3" s="3">
        <f>IF(C3=0,"NA",(C3/AQ3)*100000)</f>
        <v>789.9201435039605</v>
      </c>
      <c r="AF3" s="85">
        <f>IF(C3=0,"NA",(H3/C3)*100000)</f>
        <v>683.99452804377563</v>
      </c>
      <c r="AG3" s="85">
        <f>IF(C3=0,"NA",(C3/AQ3)*100000)</f>
        <v>789.9201435039605</v>
      </c>
      <c r="AH3" s="85">
        <f>IF(C3=0,"NA",(I3/C3)*100000)</f>
        <v>273.59781121751024</v>
      </c>
      <c r="AI3" s="85">
        <f>IF(I3=0,"NA",(I3/AQ3)*100000)</f>
        <v>2.1612042229930517</v>
      </c>
      <c r="AJ3" s="85">
        <f>IF(C3=0,"NA",(J3/C3)*100000)</f>
        <v>273.59781121751024</v>
      </c>
      <c r="AK3" s="86">
        <f>IF(I3=0,"NA",(J3/AQ3)*100000)</f>
        <v>2.1612042229930517</v>
      </c>
      <c r="AL3" s="119">
        <f>AM3*7</f>
        <v>3.8356164383561646E-2</v>
      </c>
      <c r="AM3" s="120">
        <f>I3/365</f>
        <v>5.4794520547945206E-3</v>
      </c>
      <c r="AN3" s="119">
        <f>AO3*7</f>
        <v>3.8356164383561646E-2</v>
      </c>
      <c r="AO3" s="120">
        <f>J3/365</f>
        <v>5.4794520547945206E-3</v>
      </c>
      <c r="AP3" s="447">
        <f>'Vital Stats'!Q41</f>
        <v>761.07034252473352</v>
      </c>
      <c r="AQ3" s="104">
        <f>'Vital Stats'!Q71</f>
        <v>92541</v>
      </c>
    </row>
    <row r="4" spans="1:43" x14ac:dyDescent="0.25">
      <c r="B4" s="145" t="s">
        <v>29</v>
      </c>
      <c r="C4" s="7">
        <f>SUM(D4:G4)</f>
        <v>327</v>
      </c>
      <c r="D4" s="8">
        <v>14</v>
      </c>
      <c r="E4" s="8">
        <v>81</v>
      </c>
      <c r="F4" s="8">
        <v>117</v>
      </c>
      <c r="G4" s="9">
        <v>115</v>
      </c>
      <c r="H4" s="7">
        <v>3</v>
      </c>
      <c r="I4" s="8">
        <v>1</v>
      </c>
      <c r="J4" s="8">
        <v>1</v>
      </c>
      <c r="K4" s="9">
        <v>0</v>
      </c>
      <c r="L4" s="7">
        <v>0</v>
      </c>
      <c r="M4" s="8">
        <v>0</v>
      </c>
      <c r="N4" s="8">
        <v>0</v>
      </c>
      <c r="O4" s="8">
        <v>0</v>
      </c>
      <c r="P4" s="8">
        <v>0</v>
      </c>
      <c r="Q4" s="8">
        <v>0</v>
      </c>
      <c r="R4" s="8">
        <v>0</v>
      </c>
      <c r="S4" s="205">
        <v>0</v>
      </c>
      <c r="T4" s="9"/>
      <c r="U4" s="40">
        <f>IF(I4=0,"NA",J4/I4)</f>
        <v>1</v>
      </c>
      <c r="V4" s="41">
        <f>IF(I4=0,"NA",K4/I4)</f>
        <v>0</v>
      </c>
      <c r="W4" s="42">
        <f>IF(I4=0,"NA",L4/I4)</f>
        <v>0</v>
      </c>
      <c r="X4" s="42">
        <f>IF(I4=0,"NA",M4/I4)</f>
        <v>0</v>
      </c>
      <c r="Y4" s="42">
        <f>IF(I4=0,"NA",N4/I4)</f>
        <v>0</v>
      </c>
      <c r="Z4" s="42">
        <f>IF(I4=0,"NA",O4/I4)</f>
        <v>0</v>
      </c>
      <c r="AA4" s="42">
        <f>IF(I4=0,"NA",P4/I4)</f>
        <v>0</v>
      </c>
      <c r="AB4" s="42">
        <f>IF(I4=0,"NA",Q4/I4)</f>
        <v>0</v>
      </c>
      <c r="AC4" s="298">
        <f>IF(I4=0,"NA",R4/I4)</f>
        <v>0</v>
      </c>
      <c r="AD4" s="44">
        <f>IF(I4=0,"NA",S4/I4)</f>
        <v>0</v>
      </c>
      <c r="AE4" s="7">
        <f>IF(C4=0,"NA",(C4/AQ4)*100000)</f>
        <v>353.35689045936397</v>
      </c>
      <c r="AF4" s="8">
        <f>IF(C4=0,"NA",(H4/C4)*100000)</f>
        <v>917.43119266055055</v>
      </c>
      <c r="AG4" s="8">
        <f>IF(C4=0,"NA",(C4/AQ4)*100000)</f>
        <v>353.35689045936397</v>
      </c>
      <c r="AH4" s="8">
        <f>IF(C4=0,"NA",(I4/C4)*100000)</f>
        <v>305.81039755351685</v>
      </c>
      <c r="AI4" s="8">
        <f>IF(I4=0,"NA",(I4/AQ4)*100000)</f>
        <v>1.0806021114965259</v>
      </c>
      <c r="AJ4" s="8">
        <f>IF(C4=0,"NA",(J4/C4)*100000)</f>
        <v>305.81039755351685</v>
      </c>
      <c r="AK4" s="10">
        <f>IF(I4=0,"NA",(J4/AQ4)*100000)</f>
        <v>1.0806021114965259</v>
      </c>
      <c r="AL4" s="116">
        <f>AM4*7</f>
        <v>3.825136612021858E-2</v>
      </c>
      <c r="AM4" s="117">
        <f>I4/_xlfn.DAYS("10 June 2016","10 December 2015")</f>
        <v>5.4644808743169399E-3</v>
      </c>
      <c r="AN4" s="116">
        <f>AO4*7</f>
        <v>3.825136612021858E-2</v>
      </c>
      <c r="AO4" s="117">
        <f>J4/_xlfn.DAYS("10 June 2016","10 December 2015")</f>
        <v>5.4644808743169399E-3</v>
      </c>
      <c r="AP4" s="448"/>
      <c r="AQ4" s="106">
        <f>'Vital Stats'!Q71</f>
        <v>92541</v>
      </c>
    </row>
    <row r="5" spans="1:43" x14ac:dyDescent="0.25">
      <c r="B5" s="145" t="s">
        <v>30</v>
      </c>
      <c r="C5" s="7">
        <f>SUM(D5:G5)</f>
        <v>404</v>
      </c>
      <c r="D5" s="8">
        <v>73</v>
      </c>
      <c r="E5" s="8">
        <v>47</v>
      </c>
      <c r="F5" s="8">
        <v>165</v>
      </c>
      <c r="G5" s="9">
        <v>119</v>
      </c>
      <c r="H5" s="7">
        <v>2</v>
      </c>
      <c r="I5" s="8">
        <v>1</v>
      </c>
      <c r="J5" s="8">
        <v>1</v>
      </c>
      <c r="K5" s="9">
        <v>0</v>
      </c>
      <c r="L5" s="7">
        <v>0</v>
      </c>
      <c r="M5" s="8">
        <v>0</v>
      </c>
      <c r="N5" s="8">
        <v>0</v>
      </c>
      <c r="O5" s="8">
        <v>0</v>
      </c>
      <c r="P5" s="8">
        <v>0</v>
      </c>
      <c r="Q5" s="8">
        <v>0</v>
      </c>
      <c r="R5" s="8">
        <v>0</v>
      </c>
      <c r="S5" s="205">
        <v>0</v>
      </c>
      <c r="T5" s="9"/>
      <c r="U5" s="40">
        <f>IF(I5=0,"NA",J5/I5)</f>
        <v>1</v>
      </c>
      <c r="V5" s="41">
        <f>IF(I5=0,"NA",K5/I5)</f>
        <v>0</v>
      </c>
      <c r="W5" s="42">
        <f>IF(I5=0,"NA",L5/I5)</f>
        <v>0</v>
      </c>
      <c r="X5" s="42">
        <f>IF(I5=0,"NA",M5/I5)</f>
        <v>0</v>
      </c>
      <c r="Y5" s="42">
        <f>IF(I5=0,"NA",N5/I5)</f>
        <v>0</v>
      </c>
      <c r="Z5" s="42">
        <f>IF(I5=0,"NA",O5/I5)</f>
        <v>0</v>
      </c>
      <c r="AA5" s="42">
        <f>IF(I5=0,"NA",P5/I5)</f>
        <v>0</v>
      </c>
      <c r="AB5" s="42">
        <f>IF(I5=0,"NA",Q5/I5)</f>
        <v>0</v>
      </c>
      <c r="AC5" s="298">
        <f>IF(I5=0,"NA",R5/I5)</f>
        <v>0</v>
      </c>
      <c r="AD5" s="44">
        <f>IF(I5=0,"NA",S5/I5)</f>
        <v>0</v>
      </c>
      <c r="AE5" s="7">
        <f>IF(C5=0,"NA",(C5/AQ5)*100000)</f>
        <v>436.56325304459642</v>
      </c>
      <c r="AF5" s="8">
        <f>IF(C5=0,"NA",(H5/C5)*100000)</f>
        <v>495.04950495049508</v>
      </c>
      <c r="AG5" s="8">
        <f>IF(C5=0,"NA",(C5/AQ5)*100000)</f>
        <v>436.56325304459642</v>
      </c>
      <c r="AH5" s="8">
        <f>IF(C5=0,"NA",(I5/C5)*100000)</f>
        <v>247.52475247524754</v>
      </c>
      <c r="AI5" s="8">
        <f>IF(I5=0,"NA",(I5/AQ5)*100000)</f>
        <v>1.0806021114965259</v>
      </c>
      <c r="AJ5" s="8">
        <f>IF(C5=0,"NA",(J5/C5)*100000)</f>
        <v>247.52475247524754</v>
      </c>
      <c r="AK5" s="10">
        <f>IF(I5=0,"NA",(J5/AQ5)*100000)</f>
        <v>1.0806021114965259</v>
      </c>
      <c r="AL5" s="116">
        <f>AM5*7</f>
        <v>3.825136612021858E-2</v>
      </c>
      <c r="AM5" s="117">
        <f>I5/_xlfn.DAYS("10 December 2016","10 June 2016")</f>
        <v>5.4644808743169399E-3</v>
      </c>
      <c r="AN5" s="116">
        <f>AO5*7</f>
        <v>3.825136612021858E-2</v>
      </c>
      <c r="AO5" s="117">
        <f>J5/_xlfn.DAYS("10 December 2016","10 June 2016")</f>
        <v>5.4644808743169399E-3</v>
      </c>
      <c r="AP5" s="448"/>
      <c r="AQ5" s="106">
        <f>'Vital Stats'!Q71</f>
        <v>92541</v>
      </c>
    </row>
    <row r="6" spans="1:43" x14ac:dyDescent="0.25">
      <c r="B6" s="79"/>
      <c r="C6" s="7"/>
      <c r="D6" s="8"/>
      <c r="E6" s="8"/>
      <c r="F6" s="8"/>
      <c r="G6" s="9"/>
      <c r="H6" s="7"/>
      <c r="I6" s="8"/>
      <c r="J6" s="8"/>
      <c r="K6" s="9"/>
      <c r="L6" s="7"/>
      <c r="M6" s="8"/>
      <c r="N6" s="8"/>
      <c r="O6" s="8"/>
      <c r="P6" s="8"/>
      <c r="Q6" s="8"/>
      <c r="R6" s="8"/>
      <c r="S6" s="205"/>
      <c r="T6" s="9"/>
      <c r="U6" s="40"/>
      <c r="V6" s="41"/>
      <c r="W6" s="7"/>
      <c r="X6" s="8"/>
      <c r="Y6" s="8"/>
      <c r="Z6" s="8"/>
      <c r="AA6" s="8"/>
      <c r="AB6" s="8"/>
      <c r="AC6" s="205"/>
      <c r="AD6" s="9"/>
      <c r="AE6" s="7"/>
      <c r="AF6" s="8"/>
      <c r="AG6" s="8"/>
      <c r="AH6" s="8"/>
      <c r="AI6" s="8"/>
      <c r="AJ6" s="8"/>
      <c r="AK6" s="10"/>
      <c r="AL6" s="116"/>
      <c r="AM6" s="117"/>
      <c r="AN6" s="116"/>
      <c r="AO6" s="117"/>
      <c r="AP6" s="448"/>
      <c r="AQ6" s="107"/>
    </row>
    <row r="7" spans="1:43" x14ac:dyDescent="0.25">
      <c r="A7" s="2" t="str">
        <f>IF(K7=SUM(L7:S7), " ","Error")</f>
        <v xml:space="preserve"> </v>
      </c>
      <c r="B7" s="80" t="s">
        <v>31</v>
      </c>
      <c r="C7" s="3">
        <f t="shared" ref="C7:L7" si="2">SUM(C8:C9)</f>
        <v>739</v>
      </c>
      <c r="D7" s="3">
        <f t="shared" si="2"/>
        <v>79</v>
      </c>
      <c r="E7" s="3">
        <f t="shared" si="2"/>
        <v>124</v>
      </c>
      <c r="F7" s="3">
        <f t="shared" si="2"/>
        <v>321</v>
      </c>
      <c r="G7" s="4">
        <f t="shared" si="2"/>
        <v>215</v>
      </c>
      <c r="H7" s="3">
        <f t="shared" si="2"/>
        <v>2</v>
      </c>
      <c r="I7" s="3">
        <f t="shared" si="2"/>
        <v>10</v>
      </c>
      <c r="J7" s="3">
        <f t="shared" si="2"/>
        <v>8</v>
      </c>
      <c r="K7" s="4">
        <f t="shared" si="2"/>
        <v>2</v>
      </c>
      <c r="L7" s="3">
        <f t="shared" si="2"/>
        <v>0</v>
      </c>
      <c r="M7" s="3">
        <f t="shared" ref="M7:S7" si="3">SUM(M8:M9)</f>
        <v>0</v>
      </c>
      <c r="N7" s="3">
        <f t="shared" si="3"/>
        <v>0</v>
      </c>
      <c r="O7" s="3">
        <f t="shared" si="3"/>
        <v>1</v>
      </c>
      <c r="P7" s="3">
        <f t="shared" si="3"/>
        <v>0</v>
      </c>
      <c r="Q7" s="3">
        <f t="shared" si="3"/>
        <v>0</v>
      </c>
      <c r="R7" s="3">
        <f t="shared" si="3"/>
        <v>1</v>
      </c>
      <c r="S7" s="3">
        <f t="shared" si="3"/>
        <v>0</v>
      </c>
      <c r="T7" s="11"/>
      <c r="U7" s="43">
        <f>IF(I7=0,"NA",J7/I7)</f>
        <v>0.8</v>
      </c>
      <c r="V7" s="46">
        <f>IF(I7=0,"NA",K7/I7)</f>
        <v>0.2</v>
      </c>
      <c r="W7" s="43" t="str">
        <f>+IF(L7=0,"NA",L7/I7)</f>
        <v>NA</v>
      </c>
      <c r="X7" s="43">
        <f>+IF(I7=0,"NA",M7/I7)</f>
        <v>0</v>
      </c>
      <c r="Y7" s="43">
        <f>+IF(I7=0,"NA",N7/I7)</f>
        <v>0</v>
      </c>
      <c r="Z7" s="43">
        <f>+IF(I7=0,"NA",O7/I7)</f>
        <v>0.1</v>
      </c>
      <c r="AA7" s="43">
        <f>+IF(I7=0,"NA",P7/I7)</f>
        <v>0</v>
      </c>
      <c r="AB7" s="43">
        <f>+IF(I7=0,"NA",Q7/I7)</f>
        <v>0</v>
      </c>
      <c r="AC7" s="297">
        <f>+IF(I7=0,"NA",R7/I7)</f>
        <v>0.1</v>
      </c>
      <c r="AD7" s="45">
        <f>+IF(I7=0,"NA",S7/I7)</f>
        <v>0</v>
      </c>
      <c r="AE7" s="3">
        <f>IF(C7=0,"NA",(C7/AQ7)*100000)</f>
        <v>798.56496039593264</v>
      </c>
      <c r="AF7" s="5">
        <f>IF(C7=0,"NA",(H7/C7)*100000)</f>
        <v>270.63599458728015</v>
      </c>
      <c r="AG7" s="5">
        <f>IF(C7=0,"NA",(C7/AQ7)*100000)</f>
        <v>798.56496039593264</v>
      </c>
      <c r="AH7" s="5">
        <f>IF(C7=0,"NA",(I7/C7)*100000)</f>
        <v>1353.1799729364006</v>
      </c>
      <c r="AI7" s="5">
        <f>IF(I7=0,"NA",(I7/AQ7)*100000)</f>
        <v>10.80602111496526</v>
      </c>
      <c r="AJ7" s="5">
        <f>IF(C7=0,"NA",(J7/C7)*100000)</f>
        <v>1082.5439783491206</v>
      </c>
      <c r="AK7" s="6">
        <f>IF(I7=0,"NA",(J7/AQ7)*100000)</f>
        <v>8.6448168919722068</v>
      </c>
      <c r="AL7" s="121">
        <f>AM7*7</f>
        <v>0.19178082191780821</v>
      </c>
      <c r="AM7" s="118">
        <f>I7/_xlfn.DAYS("10 December 2017","10 December 2016")</f>
        <v>2.7397260273972601E-2</v>
      </c>
      <c r="AN7" s="122">
        <f>AO7*7</f>
        <v>0.15342465753424658</v>
      </c>
      <c r="AO7" s="118">
        <f>J7/_xlfn.DAYS("10 December 2017","10 December 2016")</f>
        <v>2.1917808219178082E-2</v>
      </c>
      <c r="AP7" s="449">
        <f>'Vital Stats'!Q41</f>
        <v>761.07034252473352</v>
      </c>
      <c r="AQ7" s="108">
        <f>'Vital Stats'!Q71</f>
        <v>92541</v>
      </c>
    </row>
    <row r="8" spans="1:43" x14ac:dyDescent="0.25">
      <c r="B8" s="144" t="s">
        <v>32</v>
      </c>
      <c r="C8" s="7">
        <f>SUM(D8:G8)</f>
        <v>372</v>
      </c>
      <c r="D8" s="8">
        <v>30</v>
      </c>
      <c r="E8" s="8">
        <v>74</v>
      </c>
      <c r="F8" s="8">
        <v>162</v>
      </c>
      <c r="G8" s="9">
        <v>106</v>
      </c>
      <c r="H8" s="7">
        <v>1</v>
      </c>
      <c r="I8" s="8">
        <v>1</v>
      </c>
      <c r="J8" s="8">
        <v>1</v>
      </c>
      <c r="K8" s="9">
        <v>0</v>
      </c>
      <c r="L8" s="7">
        <v>0</v>
      </c>
      <c r="M8" s="8">
        <v>0</v>
      </c>
      <c r="N8" s="8">
        <v>0</v>
      </c>
      <c r="O8" s="8">
        <v>0</v>
      </c>
      <c r="P8" s="8">
        <v>0</v>
      </c>
      <c r="Q8" s="8">
        <v>0</v>
      </c>
      <c r="R8" s="8">
        <v>0</v>
      </c>
      <c r="S8" s="205">
        <v>0</v>
      </c>
      <c r="T8" s="9"/>
      <c r="U8" s="40">
        <f>IF(I8=0,"NA",J8/I8)</f>
        <v>1</v>
      </c>
      <c r="V8" s="41">
        <f>IF(I8=0,"NA",K8/I8)</f>
        <v>0</v>
      </c>
      <c r="W8" s="42">
        <f>IF(I8=0,"NA",L8/I8)</f>
        <v>0</v>
      </c>
      <c r="X8" s="42">
        <f>IF(I8=0,"NA",M8/I8)</f>
        <v>0</v>
      </c>
      <c r="Y8" s="42">
        <f>IF(I8=0,"NA",N8/I8)</f>
        <v>0</v>
      </c>
      <c r="Z8" s="42">
        <f>IF(I8=0,"NA",O8/I8)</f>
        <v>0</v>
      </c>
      <c r="AA8" s="42">
        <f>IF(I8=0,"NA",P8/I8)</f>
        <v>0</v>
      </c>
      <c r="AB8" s="42">
        <f>IF(I8=0,"NA",Q8/I8)</f>
        <v>0</v>
      </c>
      <c r="AC8" s="298">
        <f>IF(I8=0,"NA",R8/I8)</f>
        <v>0</v>
      </c>
      <c r="AD8" s="44">
        <f>IF(I8=0,"NA",S8/I8)</f>
        <v>0</v>
      </c>
      <c r="AE8" s="7">
        <f>IF(C8=0,"NA",(C8/AQ8)*100000)</f>
        <v>401.98398547670763</v>
      </c>
      <c r="AF8" s="8">
        <f>IF(C8=0,"NA",(H8/C8)*100000)</f>
        <v>268.81720430107526</v>
      </c>
      <c r="AG8" s="8">
        <f>IF(C8=0,"NA",(C8/AQ8)*100000)</f>
        <v>401.98398547670763</v>
      </c>
      <c r="AH8" s="8">
        <f>IF(C8=0,"NA",(I8/C8)*100000)</f>
        <v>268.81720430107526</v>
      </c>
      <c r="AI8" s="8">
        <f>IF(I8=0,"NA",(I8/AQ8)*100000)</f>
        <v>1.0806021114965259</v>
      </c>
      <c r="AJ8" s="8">
        <f>IF(C8=0,"NA",(J8/C8)*100000)</f>
        <v>268.81720430107526</v>
      </c>
      <c r="AK8" s="10">
        <f>IF(I8=0,"NA",(J8/AQ8)*100000)</f>
        <v>1.0806021114965259</v>
      </c>
      <c r="AL8" s="116">
        <f>AM8*7</f>
        <v>3.8461538461538464E-2</v>
      </c>
      <c r="AM8" s="117">
        <f>I8/_xlfn.DAYS("10 June 2017","10 December 2016")</f>
        <v>5.4945054945054949E-3</v>
      </c>
      <c r="AN8" s="116">
        <f>AO8*7</f>
        <v>3.8461538461538464E-2</v>
      </c>
      <c r="AO8" s="117">
        <f>J8/_xlfn.DAYS("10 June 2017","10 December 2016")</f>
        <v>5.4945054945054949E-3</v>
      </c>
      <c r="AP8" s="448"/>
      <c r="AQ8" s="106">
        <f>'Vital Stats'!Q71</f>
        <v>92541</v>
      </c>
    </row>
    <row r="9" spans="1:43" ht="30" x14ac:dyDescent="0.25">
      <c r="B9" s="144" t="s">
        <v>33</v>
      </c>
      <c r="C9" s="7">
        <f>SUM(D9:G9)</f>
        <v>367</v>
      </c>
      <c r="D9" s="8">
        <v>49</v>
      </c>
      <c r="E9" s="8">
        <v>50</v>
      </c>
      <c r="F9" s="8">
        <v>159</v>
      </c>
      <c r="G9" s="9">
        <v>109</v>
      </c>
      <c r="H9" s="7">
        <v>1</v>
      </c>
      <c r="I9" s="8">
        <v>9</v>
      </c>
      <c r="J9" s="8">
        <v>7</v>
      </c>
      <c r="K9" s="9">
        <v>2</v>
      </c>
      <c r="L9" s="7">
        <v>0</v>
      </c>
      <c r="M9" s="8">
        <v>0</v>
      </c>
      <c r="N9" s="8">
        <v>0</v>
      </c>
      <c r="O9" s="8">
        <v>1</v>
      </c>
      <c r="P9" s="8">
        <v>0</v>
      </c>
      <c r="Q9" s="8">
        <v>0</v>
      </c>
      <c r="R9" s="8">
        <v>1</v>
      </c>
      <c r="S9" s="205">
        <v>0</v>
      </c>
      <c r="T9" s="171" t="s">
        <v>371</v>
      </c>
      <c r="U9" s="40">
        <f>IF(I9=0,"NA",J9/I9)</f>
        <v>0.77777777777777779</v>
      </c>
      <c r="V9" s="41">
        <f>IF(I9=0,"NA",K9/I9)</f>
        <v>0.22222222222222221</v>
      </c>
      <c r="W9" s="42">
        <f>IF(I9=0,"NA",L9/I9)</f>
        <v>0</v>
      </c>
      <c r="X9" s="42">
        <f>IF(I9=0,"NA",M9/I9)</f>
        <v>0</v>
      </c>
      <c r="Y9" s="42">
        <f>IF(I9=0,"NA",N9/I9)</f>
        <v>0</v>
      </c>
      <c r="Z9" s="42">
        <f>IF(I9=0,"NA",O9/I9)</f>
        <v>0.1111111111111111</v>
      </c>
      <c r="AA9" s="42">
        <f>IF(I9=0,"NA",P9/I9)</f>
        <v>0</v>
      </c>
      <c r="AB9" s="42">
        <f>IF(I9=0,"NA",Q9/I9)</f>
        <v>0</v>
      </c>
      <c r="AC9" s="298">
        <f>IF(I9=0,"NA",R9/I9)</f>
        <v>0.1111111111111111</v>
      </c>
      <c r="AD9" s="44">
        <f>IF(I9=0,"NA",S9/I9)</f>
        <v>0</v>
      </c>
      <c r="AE9" s="7">
        <f>IF(C9=0,"NA",(C9/AQ9)*100000)</f>
        <v>396.58097491922496</v>
      </c>
      <c r="AF9" s="8">
        <f>IF(C9=0,"NA",(H9/C9)*100000)</f>
        <v>272.47956403269751</v>
      </c>
      <c r="AG9" s="8">
        <f>IF(C9=0,"NA",(C9/AQ9)*100000)</f>
        <v>396.58097491922496</v>
      </c>
      <c r="AH9" s="8">
        <f>IF(C9=0,"NA",(I9/C9)*100000)</f>
        <v>2452.316076294278</v>
      </c>
      <c r="AI9" s="8">
        <f>IF(I9=0,"NA",(I9/AQ9)*100000)</f>
        <v>9.7254190034687333</v>
      </c>
      <c r="AJ9" s="8">
        <f>IF(C9=0,"NA",(J9/C9)*100000)</f>
        <v>1907.3569482288829</v>
      </c>
      <c r="AK9" s="10">
        <f>IF(I9=0,"NA",(J9/AQ9)*100000)</f>
        <v>7.5642147804756812</v>
      </c>
      <c r="AL9" s="116">
        <f>AM9*7</f>
        <v>0.34426229508196721</v>
      </c>
      <c r="AM9" s="117">
        <f>I9/_xlfn.DAYS("10 December 2017","10 June 2017")</f>
        <v>4.9180327868852458E-2</v>
      </c>
      <c r="AN9" s="116">
        <f>AO9*7</f>
        <v>0.26775956284153007</v>
      </c>
      <c r="AO9" s="117">
        <f>J9/_xlfn.DAYS("10 December 2017","10 June 2017")</f>
        <v>3.825136612021858E-2</v>
      </c>
      <c r="AP9" s="448"/>
      <c r="AQ9" s="106">
        <f>'Vital Stats'!Q71</f>
        <v>92541</v>
      </c>
    </row>
    <row r="10" spans="1:43" x14ac:dyDescent="0.25">
      <c r="C10" s="7"/>
      <c r="D10" s="8"/>
      <c r="E10" s="8"/>
      <c r="F10" s="8"/>
      <c r="G10" s="9"/>
      <c r="H10" s="7"/>
      <c r="I10" s="8"/>
      <c r="J10" s="8"/>
      <c r="K10" s="9"/>
      <c r="L10" s="7"/>
      <c r="M10" s="8"/>
      <c r="N10" s="8"/>
      <c r="O10" s="8"/>
      <c r="P10" s="8"/>
      <c r="Q10" s="8"/>
      <c r="R10" s="8"/>
      <c r="S10" s="205"/>
      <c r="T10" s="9"/>
      <c r="U10" s="8"/>
      <c r="V10" s="9"/>
      <c r="W10" s="7"/>
      <c r="X10" s="8"/>
      <c r="Y10" s="8"/>
      <c r="Z10" s="8"/>
      <c r="AA10" s="8"/>
      <c r="AB10" s="8"/>
      <c r="AC10" s="205"/>
      <c r="AD10" s="9"/>
      <c r="AE10" s="7"/>
      <c r="AF10" s="8"/>
      <c r="AG10" s="8"/>
      <c r="AH10" s="8"/>
      <c r="AI10" s="8"/>
      <c r="AJ10" s="8"/>
      <c r="AK10" s="10"/>
      <c r="AL10" s="113"/>
      <c r="AM10" s="14"/>
      <c r="AN10" s="113"/>
      <c r="AO10" s="14"/>
      <c r="AP10" s="105"/>
      <c r="AQ10" s="109"/>
    </row>
    <row r="11" spans="1:43" x14ac:dyDescent="0.25">
      <c r="C11" s="7"/>
      <c r="D11" s="8"/>
      <c r="E11" s="8"/>
      <c r="F11" s="8"/>
      <c r="G11" s="9"/>
      <c r="H11" s="7"/>
      <c r="I11" s="8"/>
      <c r="J11" s="8"/>
      <c r="K11" s="9"/>
      <c r="L11" s="7"/>
      <c r="M11" s="8"/>
      <c r="N11" s="8"/>
      <c r="O11" s="8"/>
      <c r="P11" s="8"/>
      <c r="Q11" s="8"/>
      <c r="R11" s="8"/>
      <c r="S11" s="205"/>
      <c r="T11" s="9"/>
      <c r="U11" s="8"/>
      <c r="V11" s="9"/>
      <c r="W11" s="7"/>
      <c r="X11" s="8"/>
      <c r="Y11" s="8"/>
      <c r="Z11" s="8"/>
      <c r="AA11" s="8"/>
      <c r="AB11" s="8"/>
      <c r="AC11" s="205"/>
      <c r="AD11" s="9"/>
      <c r="AE11" s="7"/>
      <c r="AF11" s="8"/>
      <c r="AG11" s="8"/>
      <c r="AH11" s="8"/>
      <c r="AI11" s="8"/>
      <c r="AJ11" s="8"/>
      <c r="AK11" s="10"/>
      <c r="AL11" s="113"/>
      <c r="AM11" s="14"/>
      <c r="AN11" s="113"/>
      <c r="AO11" s="14"/>
      <c r="AP11" s="105"/>
      <c r="AQ11" s="109"/>
    </row>
    <row r="12" spans="1:43" x14ac:dyDescent="0.25">
      <c r="C12" s="7"/>
      <c r="D12" s="8"/>
      <c r="E12" s="8"/>
      <c r="F12" s="8"/>
      <c r="G12" s="9"/>
      <c r="H12" s="7"/>
      <c r="I12" s="8"/>
      <c r="J12" s="8"/>
      <c r="K12" s="9"/>
      <c r="L12" s="7"/>
      <c r="M12" s="8"/>
      <c r="N12" s="8"/>
      <c r="O12" s="8"/>
      <c r="P12" s="8"/>
      <c r="Q12" s="8"/>
      <c r="R12" s="8"/>
      <c r="S12" s="205"/>
      <c r="T12" s="9"/>
      <c r="U12" s="8"/>
      <c r="V12" s="9"/>
      <c r="W12" s="7"/>
      <c r="X12" s="8"/>
      <c r="Y12" s="8"/>
      <c r="Z12" s="8"/>
      <c r="AA12" s="8"/>
      <c r="AB12" s="8"/>
      <c r="AC12" s="205"/>
      <c r="AD12" s="9"/>
      <c r="AE12" s="7"/>
      <c r="AF12" s="8"/>
      <c r="AG12" s="8"/>
      <c r="AH12" s="8"/>
      <c r="AI12" s="8"/>
      <c r="AJ12" s="8"/>
      <c r="AK12" s="10"/>
      <c r="AL12" s="113"/>
      <c r="AM12" s="14"/>
      <c r="AN12" s="113"/>
      <c r="AO12" s="14"/>
      <c r="AP12" s="105"/>
      <c r="AQ12" s="109"/>
    </row>
    <row r="13" spans="1:43" x14ac:dyDescent="0.25">
      <c r="C13" s="7"/>
      <c r="D13" s="8"/>
      <c r="E13" s="8"/>
      <c r="F13" s="8"/>
      <c r="G13" s="9"/>
      <c r="H13" s="7"/>
      <c r="I13" s="8"/>
      <c r="J13" s="8"/>
      <c r="K13" s="9"/>
      <c r="L13" s="7"/>
      <c r="M13" s="8"/>
      <c r="N13" s="8"/>
      <c r="O13" s="8"/>
      <c r="P13" s="8"/>
      <c r="Q13" s="8"/>
      <c r="R13" s="8"/>
      <c r="S13" s="205"/>
      <c r="T13" s="9"/>
      <c r="U13" s="8"/>
      <c r="V13" s="9"/>
      <c r="W13" s="7"/>
      <c r="X13" s="8"/>
      <c r="Y13" s="8"/>
      <c r="Z13" s="8"/>
      <c r="AA13" s="8"/>
      <c r="AB13" s="8"/>
      <c r="AC13" s="205"/>
      <c r="AD13" s="9"/>
      <c r="AE13" s="7"/>
      <c r="AF13" s="8"/>
      <c r="AG13" s="8"/>
      <c r="AH13" s="8"/>
      <c r="AI13" s="8"/>
      <c r="AJ13" s="8"/>
      <c r="AK13" s="10"/>
      <c r="AL13" s="113"/>
      <c r="AM13" s="14"/>
      <c r="AN13" s="113"/>
      <c r="AO13" s="14"/>
      <c r="AP13" s="105"/>
      <c r="AQ13" s="109"/>
    </row>
    <row r="14" spans="1:43" x14ac:dyDescent="0.25">
      <c r="C14" s="7"/>
      <c r="D14" s="8"/>
      <c r="E14" s="8"/>
      <c r="F14" s="8"/>
      <c r="G14" s="9"/>
      <c r="H14" s="7"/>
      <c r="I14" s="8"/>
      <c r="J14" s="8"/>
      <c r="K14" s="9"/>
      <c r="L14" s="7"/>
      <c r="M14" s="8"/>
      <c r="N14" s="8"/>
      <c r="O14" s="8"/>
      <c r="P14" s="8"/>
      <c r="Q14" s="8"/>
      <c r="R14" s="8"/>
      <c r="S14" s="205"/>
      <c r="T14" s="9"/>
      <c r="U14" s="8"/>
      <c r="V14" s="9"/>
      <c r="W14" s="7"/>
      <c r="X14" s="8"/>
      <c r="Y14" s="8"/>
      <c r="Z14" s="8"/>
      <c r="AA14" s="8"/>
      <c r="AB14" s="8"/>
      <c r="AC14" s="205"/>
      <c r="AD14" s="9"/>
      <c r="AE14" s="7"/>
      <c r="AF14" s="8"/>
      <c r="AG14" s="8"/>
      <c r="AH14" s="8"/>
      <c r="AI14" s="8"/>
      <c r="AJ14" s="8"/>
      <c r="AK14" s="10"/>
      <c r="AL14" s="113"/>
      <c r="AM14" s="14"/>
      <c r="AN14" s="113"/>
      <c r="AO14" s="14"/>
      <c r="AP14" s="105"/>
      <c r="AQ14" s="109"/>
    </row>
    <row r="15" spans="1:43" x14ac:dyDescent="0.25">
      <c r="C15" s="7"/>
      <c r="D15" s="8"/>
      <c r="E15" s="8"/>
      <c r="F15" s="8"/>
      <c r="G15" s="9"/>
      <c r="H15" s="7"/>
      <c r="I15" s="8"/>
      <c r="J15" s="8"/>
      <c r="K15" s="9"/>
      <c r="L15" s="7"/>
      <c r="M15" s="8"/>
      <c r="N15" s="8"/>
      <c r="O15" s="8"/>
      <c r="P15" s="8"/>
      <c r="Q15" s="8"/>
      <c r="R15" s="8"/>
      <c r="S15" s="205"/>
      <c r="T15" s="9"/>
      <c r="U15" s="8"/>
      <c r="V15" s="9"/>
      <c r="W15" s="7"/>
      <c r="X15" s="8"/>
      <c r="Y15" s="8"/>
      <c r="Z15" s="8"/>
      <c r="AA15" s="8"/>
      <c r="AB15" s="8"/>
      <c r="AC15" s="205"/>
      <c r="AD15" s="9"/>
      <c r="AE15" s="7"/>
      <c r="AF15" s="8"/>
      <c r="AG15" s="8"/>
      <c r="AH15" s="8"/>
      <c r="AI15" s="8"/>
      <c r="AJ15" s="8"/>
      <c r="AK15" s="10"/>
      <c r="AL15" s="113"/>
      <c r="AM15" s="14"/>
      <c r="AN15" s="113"/>
      <c r="AO15" s="14"/>
      <c r="AP15" s="105"/>
      <c r="AQ15" s="109"/>
    </row>
    <row r="16" spans="1:43" x14ac:dyDescent="0.25">
      <c r="C16" s="7"/>
      <c r="D16" s="8"/>
      <c r="E16" s="8"/>
      <c r="F16" s="8"/>
      <c r="G16" s="9"/>
      <c r="H16" s="7"/>
      <c r="I16" s="8"/>
      <c r="J16" s="8"/>
      <c r="K16" s="9"/>
      <c r="L16" s="7"/>
      <c r="M16" s="8"/>
      <c r="N16" s="8"/>
      <c r="O16" s="8"/>
      <c r="P16" s="8"/>
      <c r="Q16" s="8"/>
      <c r="R16" s="8"/>
      <c r="S16" s="205"/>
      <c r="T16" s="9"/>
      <c r="U16" s="8"/>
      <c r="V16" s="9"/>
      <c r="W16" s="7"/>
      <c r="X16" s="8"/>
      <c r="Y16" s="8"/>
      <c r="Z16" s="8"/>
      <c r="AA16" s="8"/>
      <c r="AB16" s="8"/>
      <c r="AC16" s="205"/>
      <c r="AD16" s="9"/>
      <c r="AE16" s="7"/>
      <c r="AF16" s="8"/>
      <c r="AG16" s="8"/>
      <c r="AH16" s="8"/>
      <c r="AI16" s="8"/>
      <c r="AJ16" s="8"/>
      <c r="AK16" s="10"/>
      <c r="AL16" s="113"/>
      <c r="AM16" s="14"/>
      <c r="AN16" s="113"/>
      <c r="AO16" s="14"/>
      <c r="AP16" s="105"/>
      <c r="AQ16" s="109"/>
    </row>
    <row r="17" spans="3:43" x14ac:dyDescent="0.25">
      <c r="C17" s="7"/>
      <c r="D17" s="8"/>
      <c r="E17" s="8"/>
      <c r="F17" s="8"/>
      <c r="G17" s="9"/>
      <c r="H17" s="7"/>
      <c r="I17" s="8"/>
      <c r="J17" s="8"/>
      <c r="K17" s="9"/>
      <c r="L17" s="7"/>
      <c r="M17" s="8"/>
      <c r="N17" s="8"/>
      <c r="O17" s="8"/>
      <c r="P17" s="8"/>
      <c r="Q17" s="8"/>
      <c r="R17" s="8"/>
      <c r="S17" s="205"/>
      <c r="T17" s="9"/>
      <c r="U17" s="8"/>
      <c r="V17" s="9"/>
      <c r="W17" s="7"/>
      <c r="X17" s="8"/>
      <c r="Y17" s="8"/>
      <c r="Z17" s="8"/>
      <c r="AA17" s="8"/>
      <c r="AB17" s="8"/>
      <c r="AC17" s="205"/>
      <c r="AD17" s="9"/>
      <c r="AE17" s="7"/>
      <c r="AF17" s="8"/>
      <c r="AG17" s="8"/>
      <c r="AH17" s="8"/>
      <c r="AI17" s="8"/>
      <c r="AJ17" s="8"/>
      <c r="AK17" s="10"/>
      <c r="AL17" s="113"/>
      <c r="AM17" s="14"/>
      <c r="AN17" s="113"/>
      <c r="AO17" s="14"/>
      <c r="AP17" s="105"/>
      <c r="AQ17" s="109"/>
    </row>
    <row r="18" spans="3:43" x14ac:dyDescent="0.25">
      <c r="C18" s="7"/>
      <c r="D18" s="8"/>
      <c r="E18" s="8"/>
      <c r="F18" s="8"/>
      <c r="G18" s="9"/>
      <c r="H18" s="7"/>
      <c r="I18" s="8"/>
      <c r="J18" s="8"/>
      <c r="K18" s="9"/>
      <c r="L18" s="7"/>
      <c r="M18" s="8"/>
      <c r="N18" s="8"/>
      <c r="O18" s="8"/>
      <c r="P18" s="8"/>
      <c r="Q18" s="8"/>
      <c r="R18" s="8"/>
      <c r="S18" s="205"/>
      <c r="T18" s="9"/>
      <c r="U18" s="8"/>
      <c r="V18" s="9"/>
      <c r="W18" s="7"/>
      <c r="X18" s="8"/>
      <c r="Y18" s="8"/>
      <c r="Z18" s="8"/>
      <c r="AA18" s="8"/>
      <c r="AB18" s="8"/>
      <c r="AC18" s="205"/>
      <c r="AD18" s="9"/>
      <c r="AE18" s="7"/>
      <c r="AF18" s="8"/>
      <c r="AG18" s="8"/>
      <c r="AH18" s="8"/>
      <c r="AI18" s="8"/>
      <c r="AJ18" s="8"/>
      <c r="AK18" s="10"/>
      <c r="AL18" s="113"/>
      <c r="AM18" s="14"/>
      <c r="AN18" s="113"/>
      <c r="AO18" s="14"/>
      <c r="AP18" s="105"/>
      <c r="AQ18" s="109"/>
    </row>
    <row r="19" spans="3:43" x14ac:dyDescent="0.25">
      <c r="C19" s="7"/>
      <c r="D19" s="8"/>
      <c r="E19" s="8"/>
      <c r="F19" s="8"/>
      <c r="G19" s="9"/>
      <c r="H19" s="7"/>
      <c r="I19" s="8"/>
      <c r="J19" s="8"/>
      <c r="K19" s="9"/>
      <c r="L19" s="7"/>
      <c r="M19" s="8"/>
      <c r="N19" s="8"/>
      <c r="O19" s="8"/>
      <c r="P19" s="8"/>
      <c r="Q19" s="8"/>
      <c r="R19" s="8"/>
      <c r="S19" s="205"/>
      <c r="T19" s="9"/>
      <c r="U19" s="8"/>
      <c r="V19" s="9"/>
      <c r="W19" s="7"/>
      <c r="X19" s="8"/>
      <c r="Y19" s="8"/>
      <c r="Z19" s="8"/>
      <c r="AA19" s="8"/>
      <c r="AB19" s="8"/>
      <c r="AC19" s="205"/>
      <c r="AD19" s="9"/>
      <c r="AE19" s="7"/>
      <c r="AF19" s="8"/>
      <c r="AG19" s="8"/>
      <c r="AH19" s="8"/>
      <c r="AI19" s="8"/>
      <c r="AJ19" s="8"/>
      <c r="AK19" s="10"/>
      <c r="AL19" s="113"/>
      <c r="AM19" s="14"/>
      <c r="AN19" s="113"/>
      <c r="AO19" s="14"/>
      <c r="AP19" s="105"/>
      <c r="AQ19" s="109"/>
    </row>
    <row r="20" spans="3:43" x14ac:dyDescent="0.25">
      <c r="C20" s="7"/>
      <c r="D20" s="8"/>
      <c r="E20" s="8"/>
      <c r="F20" s="8"/>
      <c r="G20" s="9"/>
      <c r="H20" s="7"/>
      <c r="I20" s="8"/>
      <c r="J20" s="8"/>
      <c r="K20" s="9"/>
      <c r="L20" s="7"/>
      <c r="M20" s="8"/>
      <c r="N20" s="8"/>
      <c r="O20" s="8"/>
      <c r="P20" s="8"/>
      <c r="Q20" s="8"/>
      <c r="R20" s="8"/>
      <c r="S20" s="205"/>
      <c r="T20" s="9"/>
      <c r="U20" s="8"/>
      <c r="V20" s="9"/>
      <c r="W20" s="7"/>
      <c r="X20" s="8"/>
      <c r="Y20" s="8"/>
      <c r="Z20" s="8"/>
      <c r="AA20" s="8"/>
      <c r="AB20" s="8"/>
      <c r="AC20" s="205"/>
      <c r="AD20" s="9"/>
      <c r="AE20" s="7"/>
      <c r="AF20" s="8"/>
      <c r="AG20" s="8"/>
      <c r="AH20" s="8"/>
      <c r="AI20" s="8"/>
      <c r="AJ20" s="8"/>
      <c r="AK20" s="10"/>
      <c r="AL20" s="113"/>
      <c r="AM20" s="14"/>
      <c r="AN20" s="113"/>
      <c r="AO20" s="14"/>
      <c r="AP20" s="105"/>
      <c r="AQ20" s="109"/>
    </row>
    <row r="21" spans="3:43" x14ac:dyDescent="0.25">
      <c r="C21" s="7"/>
      <c r="D21" s="8"/>
      <c r="E21" s="8"/>
      <c r="F21" s="8"/>
      <c r="G21" s="9"/>
      <c r="H21" s="7"/>
      <c r="I21" s="8"/>
      <c r="J21" s="8"/>
      <c r="K21" s="9"/>
      <c r="L21" s="7"/>
      <c r="M21" s="8"/>
      <c r="N21" s="8"/>
      <c r="O21" s="8"/>
      <c r="P21" s="8"/>
      <c r="Q21" s="8"/>
      <c r="R21" s="8"/>
      <c r="S21" s="205"/>
      <c r="T21" s="9"/>
      <c r="U21" s="8"/>
      <c r="V21" s="9"/>
      <c r="W21" s="7"/>
      <c r="X21" s="8"/>
      <c r="Y21" s="8"/>
      <c r="Z21" s="8"/>
      <c r="AA21" s="8"/>
      <c r="AB21" s="8"/>
      <c r="AC21" s="205"/>
      <c r="AD21" s="9"/>
      <c r="AE21" s="7"/>
      <c r="AF21" s="8"/>
      <c r="AG21" s="8"/>
      <c r="AH21" s="8"/>
      <c r="AI21" s="8"/>
      <c r="AJ21" s="8"/>
      <c r="AK21" s="10"/>
      <c r="AL21" s="113"/>
      <c r="AM21" s="14"/>
      <c r="AN21" s="113"/>
      <c r="AO21" s="14"/>
      <c r="AP21" s="105"/>
      <c r="AQ21" s="109"/>
    </row>
    <row r="22" spans="3:43" x14ac:dyDescent="0.25">
      <c r="C22" s="7"/>
      <c r="D22" s="8"/>
      <c r="E22" s="8"/>
      <c r="F22" s="8"/>
      <c r="G22" s="9"/>
      <c r="H22" s="7"/>
      <c r="I22" s="8"/>
      <c r="J22" s="8"/>
      <c r="K22" s="9"/>
      <c r="L22" s="7"/>
      <c r="M22" s="8"/>
      <c r="N22" s="8"/>
      <c r="O22" s="8"/>
      <c r="P22" s="8"/>
      <c r="Q22" s="8"/>
      <c r="R22" s="8"/>
      <c r="S22" s="205"/>
      <c r="T22" s="9"/>
      <c r="U22" s="8"/>
      <c r="V22" s="9"/>
      <c r="W22" s="7"/>
      <c r="X22" s="8"/>
      <c r="Y22" s="8"/>
      <c r="Z22" s="8"/>
      <c r="AA22" s="8"/>
      <c r="AB22" s="8"/>
      <c r="AC22" s="205"/>
      <c r="AD22" s="9"/>
      <c r="AE22" s="7"/>
      <c r="AF22" s="8"/>
      <c r="AG22" s="8"/>
      <c r="AH22" s="8"/>
      <c r="AI22" s="8"/>
      <c r="AJ22" s="8"/>
      <c r="AK22" s="10"/>
      <c r="AL22" s="113"/>
      <c r="AM22" s="14"/>
      <c r="AN22" s="113"/>
      <c r="AO22" s="14"/>
      <c r="AP22" s="105"/>
      <c r="AQ22" s="109"/>
    </row>
    <row r="23" spans="3:43" x14ac:dyDescent="0.25">
      <c r="C23" s="7"/>
      <c r="D23" s="8"/>
      <c r="E23" s="8"/>
      <c r="F23" s="8"/>
      <c r="G23" s="9"/>
      <c r="H23" s="7"/>
      <c r="I23" s="8"/>
      <c r="J23" s="8"/>
      <c r="K23" s="9"/>
      <c r="L23" s="7"/>
      <c r="M23" s="8"/>
      <c r="N23" s="8"/>
      <c r="O23" s="8"/>
      <c r="P23" s="8"/>
      <c r="Q23" s="8"/>
      <c r="R23" s="8"/>
      <c r="S23" s="205"/>
      <c r="T23" s="9"/>
      <c r="U23" s="8"/>
      <c r="V23" s="9"/>
      <c r="W23" s="7"/>
      <c r="X23" s="8"/>
      <c r="Y23" s="8"/>
      <c r="Z23" s="8"/>
      <c r="AA23" s="8"/>
      <c r="AB23" s="8"/>
      <c r="AC23" s="205"/>
      <c r="AD23" s="9"/>
      <c r="AE23" s="7"/>
      <c r="AF23" s="8"/>
      <c r="AG23" s="8"/>
      <c r="AH23" s="8"/>
      <c r="AI23" s="8"/>
      <c r="AJ23" s="8"/>
      <c r="AK23" s="10"/>
      <c r="AL23" s="113"/>
      <c r="AM23" s="14"/>
      <c r="AN23" s="113"/>
      <c r="AO23" s="14"/>
      <c r="AP23" s="105"/>
      <c r="AQ23" s="109"/>
    </row>
    <row r="24" spans="3:43" x14ac:dyDescent="0.25">
      <c r="C24" s="7"/>
      <c r="D24" s="8"/>
      <c r="E24" s="8"/>
      <c r="F24" s="8"/>
      <c r="G24" s="9"/>
      <c r="H24" s="7"/>
      <c r="I24" s="8"/>
      <c r="J24" s="8"/>
      <c r="K24" s="9"/>
      <c r="L24" s="7"/>
      <c r="M24" s="8"/>
      <c r="N24" s="8"/>
      <c r="O24" s="8"/>
      <c r="P24" s="8"/>
      <c r="Q24" s="8"/>
      <c r="R24" s="8"/>
      <c r="S24" s="205"/>
      <c r="T24" s="9"/>
      <c r="U24" s="8"/>
      <c r="V24" s="9"/>
      <c r="W24" s="7"/>
      <c r="X24" s="8"/>
      <c r="Y24" s="8"/>
      <c r="Z24" s="8"/>
      <c r="AA24" s="8"/>
      <c r="AB24" s="8"/>
      <c r="AC24" s="205"/>
      <c r="AD24" s="9"/>
      <c r="AE24" s="7"/>
      <c r="AF24" s="8"/>
      <c r="AG24" s="8"/>
      <c r="AH24" s="8"/>
      <c r="AI24" s="8"/>
      <c r="AJ24" s="8"/>
      <c r="AK24" s="10"/>
      <c r="AL24" s="113"/>
      <c r="AM24" s="14"/>
      <c r="AN24" s="113"/>
      <c r="AO24" s="14"/>
      <c r="AP24" s="105"/>
      <c r="AQ24" s="109"/>
    </row>
    <row r="25" spans="3:43" x14ac:dyDescent="0.25">
      <c r="C25" s="7"/>
      <c r="D25" s="8"/>
      <c r="E25" s="8"/>
      <c r="F25" s="8"/>
      <c r="G25" s="9"/>
      <c r="H25" s="7"/>
      <c r="I25" s="8"/>
      <c r="J25" s="8"/>
      <c r="K25" s="9"/>
      <c r="L25" s="7"/>
      <c r="M25" s="8"/>
      <c r="N25" s="8"/>
      <c r="O25" s="8"/>
      <c r="P25" s="8"/>
      <c r="Q25" s="8"/>
      <c r="R25" s="8"/>
      <c r="S25" s="205"/>
      <c r="T25" s="9"/>
      <c r="U25" s="8"/>
      <c r="V25" s="9"/>
      <c r="W25" s="7"/>
      <c r="X25" s="8"/>
      <c r="Y25" s="8"/>
      <c r="Z25" s="8"/>
      <c r="AA25" s="8"/>
      <c r="AB25" s="8"/>
      <c r="AC25" s="205"/>
      <c r="AD25" s="9"/>
      <c r="AE25" s="7"/>
      <c r="AF25" s="8"/>
      <c r="AG25" s="8"/>
      <c r="AH25" s="8"/>
      <c r="AI25" s="8"/>
      <c r="AJ25" s="8"/>
      <c r="AK25" s="10"/>
      <c r="AL25" s="113"/>
      <c r="AM25" s="14"/>
      <c r="AN25" s="113"/>
      <c r="AO25" s="14"/>
      <c r="AP25" s="105"/>
      <c r="AQ25" s="109"/>
    </row>
    <row r="26" spans="3:43" x14ac:dyDescent="0.25">
      <c r="C26" s="7"/>
      <c r="D26" s="8"/>
      <c r="E26" s="8"/>
      <c r="F26" s="8"/>
      <c r="G26" s="9"/>
      <c r="H26" s="7"/>
      <c r="I26" s="8"/>
      <c r="J26" s="8"/>
      <c r="K26" s="9"/>
      <c r="L26" s="7"/>
      <c r="M26" s="8"/>
      <c r="N26" s="8"/>
      <c r="O26" s="8"/>
      <c r="P26" s="8"/>
      <c r="Q26" s="8"/>
      <c r="R26" s="8"/>
      <c r="S26" s="205"/>
      <c r="T26" s="9"/>
      <c r="U26" s="8"/>
      <c r="V26" s="9"/>
      <c r="W26" s="7"/>
      <c r="X26" s="8"/>
      <c r="Y26" s="8"/>
      <c r="Z26" s="8"/>
      <c r="AA26" s="8"/>
      <c r="AB26" s="8"/>
      <c r="AC26" s="205"/>
      <c r="AD26" s="9"/>
      <c r="AE26" s="7"/>
      <c r="AF26" s="8"/>
      <c r="AG26" s="8"/>
      <c r="AH26" s="8"/>
      <c r="AI26" s="8"/>
      <c r="AJ26" s="8"/>
      <c r="AK26" s="10"/>
      <c r="AL26" s="113"/>
      <c r="AM26" s="14"/>
      <c r="AN26" s="113"/>
      <c r="AO26" s="14"/>
      <c r="AP26" s="105"/>
      <c r="AQ26" s="109"/>
    </row>
    <row r="27" spans="3:43" x14ac:dyDescent="0.25">
      <c r="C27" s="7"/>
      <c r="D27" s="8"/>
      <c r="E27" s="8"/>
      <c r="F27" s="8"/>
      <c r="G27" s="9"/>
      <c r="H27" s="7"/>
      <c r="I27" s="8"/>
      <c r="J27" s="8"/>
      <c r="K27" s="9"/>
      <c r="L27" s="7"/>
      <c r="M27" s="8"/>
      <c r="N27" s="8"/>
      <c r="O27" s="8"/>
      <c r="P27" s="8"/>
      <c r="Q27" s="8"/>
      <c r="R27" s="8"/>
      <c r="S27" s="205"/>
      <c r="T27" s="9"/>
      <c r="U27" s="8"/>
      <c r="V27" s="9"/>
      <c r="W27" s="7"/>
      <c r="X27" s="8"/>
      <c r="Y27" s="8"/>
      <c r="Z27" s="8"/>
      <c r="AA27" s="8"/>
      <c r="AB27" s="8"/>
      <c r="AC27" s="205"/>
      <c r="AD27" s="9"/>
      <c r="AE27" s="7"/>
      <c r="AF27" s="8"/>
      <c r="AG27" s="8"/>
      <c r="AH27" s="8"/>
      <c r="AI27" s="8"/>
      <c r="AJ27" s="8"/>
      <c r="AK27" s="10"/>
      <c r="AL27" s="113"/>
      <c r="AM27" s="14"/>
      <c r="AN27" s="113"/>
      <c r="AO27" s="14"/>
      <c r="AP27" s="105"/>
      <c r="AQ27" s="109"/>
    </row>
    <row r="28" spans="3:43" x14ac:dyDescent="0.25">
      <c r="C28" s="7"/>
      <c r="D28" s="8"/>
      <c r="E28" s="8"/>
      <c r="F28" s="8"/>
      <c r="G28" s="9"/>
      <c r="H28" s="7"/>
      <c r="I28" s="8"/>
      <c r="J28" s="8"/>
      <c r="K28" s="9"/>
      <c r="L28" s="7"/>
      <c r="M28" s="8"/>
      <c r="N28" s="8"/>
      <c r="O28" s="8"/>
      <c r="P28" s="8"/>
      <c r="Q28" s="8"/>
      <c r="R28" s="8"/>
      <c r="S28" s="205"/>
      <c r="T28" s="9"/>
      <c r="U28" s="8"/>
      <c r="V28" s="9"/>
      <c r="W28" s="7"/>
      <c r="X28" s="8"/>
      <c r="Y28" s="8"/>
      <c r="Z28" s="8"/>
      <c r="AA28" s="8"/>
      <c r="AB28" s="8"/>
      <c r="AC28" s="205"/>
      <c r="AD28" s="9"/>
      <c r="AE28" s="7"/>
      <c r="AF28" s="8"/>
      <c r="AG28" s="8"/>
      <c r="AH28" s="8"/>
      <c r="AI28" s="8"/>
      <c r="AJ28" s="8"/>
      <c r="AK28" s="10"/>
      <c r="AL28" s="113"/>
      <c r="AM28" s="14"/>
      <c r="AN28" s="113"/>
      <c r="AO28" s="14"/>
      <c r="AP28" s="105"/>
      <c r="AQ28" s="109"/>
    </row>
    <row r="29" spans="3:43" x14ac:dyDescent="0.25">
      <c r="C29" s="7"/>
      <c r="D29" s="8"/>
      <c r="E29" s="8"/>
      <c r="F29" s="8"/>
      <c r="G29" s="9"/>
      <c r="H29" s="7"/>
      <c r="I29" s="8"/>
      <c r="J29" s="8"/>
      <c r="K29" s="9"/>
      <c r="L29" s="7"/>
      <c r="M29" s="8"/>
      <c r="N29" s="8"/>
      <c r="O29" s="8"/>
      <c r="P29" s="8"/>
      <c r="Q29" s="8"/>
      <c r="R29" s="8"/>
      <c r="S29" s="205"/>
      <c r="T29" s="9"/>
      <c r="U29" s="8"/>
      <c r="V29" s="9"/>
      <c r="W29" s="7"/>
      <c r="X29" s="8"/>
      <c r="Y29" s="8"/>
      <c r="Z29" s="8"/>
      <c r="AA29" s="8"/>
      <c r="AB29" s="8"/>
      <c r="AC29" s="205"/>
      <c r="AD29" s="9"/>
      <c r="AE29" s="7"/>
      <c r="AF29" s="8"/>
      <c r="AG29" s="8"/>
      <c r="AH29" s="8"/>
      <c r="AI29" s="8"/>
      <c r="AJ29" s="8"/>
      <c r="AK29" s="10"/>
      <c r="AL29" s="113"/>
      <c r="AM29" s="14"/>
      <c r="AN29" s="113"/>
      <c r="AO29" s="14"/>
      <c r="AP29" s="105"/>
      <c r="AQ29" s="109"/>
    </row>
    <row r="30" spans="3:43" x14ac:dyDescent="0.25">
      <c r="C30" s="7"/>
      <c r="D30" s="8"/>
      <c r="E30" s="8"/>
      <c r="F30" s="8"/>
      <c r="G30" s="9"/>
      <c r="H30" s="7"/>
      <c r="I30" s="8"/>
      <c r="J30" s="8"/>
      <c r="K30" s="9"/>
      <c r="L30" s="7"/>
      <c r="M30" s="8"/>
      <c r="N30" s="8"/>
      <c r="O30" s="8"/>
      <c r="P30" s="8"/>
      <c r="Q30" s="8"/>
      <c r="R30" s="8"/>
      <c r="S30" s="205"/>
      <c r="T30" s="9"/>
      <c r="U30" s="8"/>
      <c r="V30" s="9"/>
      <c r="W30" s="7"/>
      <c r="X30" s="8"/>
      <c r="Y30" s="8"/>
      <c r="Z30" s="8"/>
      <c r="AA30" s="8"/>
      <c r="AB30" s="8"/>
      <c r="AC30" s="205"/>
      <c r="AD30" s="9"/>
      <c r="AE30" s="7"/>
      <c r="AF30" s="8"/>
      <c r="AG30" s="8"/>
      <c r="AH30" s="8"/>
      <c r="AI30" s="8"/>
      <c r="AJ30" s="8"/>
      <c r="AK30" s="10"/>
      <c r="AL30" s="113"/>
      <c r="AM30" s="14"/>
      <c r="AN30" s="113"/>
      <c r="AO30" s="14"/>
      <c r="AP30" s="105"/>
      <c r="AQ30" s="109"/>
    </row>
    <row r="31" spans="3:43" x14ac:dyDescent="0.25">
      <c r="C31" s="7"/>
      <c r="D31" s="8"/>
      <c r="E31" s="8"/>
      <c r="F31" s="8"/>
      <c r="G31" s="9"/>
      <c r="H31" s="7"/>
      <c r="I31" s="8"/>
      <c r="J31" s="8"/>
      <c r="K31" s="9"/>
      <c r="L31" s="7"/>
      <c r="M31" s="8"/>
      <c r="N31" s="8"/>
      <c r="O31" s="8"/>
      <c r="P31" s="8"/>
      <c r="Q31" s="8"/>
      <c r="R31" s="8"/>
      <c r="S31" s="205"/>
      <c r="T31" s="9"/>
      <c r="U31" s="8"/>
      <c r="V31" s="9"/>
      <c r="W31" s="7"/>
      <c r="X31" s="8"/>
      <c r="Y31" s="8"/>
      <c r="Z31" s="8"/>
      <c r="AA31" s="8"/>
      <c r="AB31" s="8"/>
      <c r="AC31" s="205"/>
      <c r="AD31" s="9"/>
      <c r="AE31" s="7"/>
      <c r="AF31" s="8"/>
      <c r="AG31" s="8"/>
      <c r="AH31" s="8"/>
      <c r="AI31" s="8"/>
      <c r="AJ31" s="8"/>
      <c r="AK31" s="10"/>
      <c r="AL31" s="113"/>
      <c r="AM31" s="14"/>
      <c r="AN31" s="113"/>
      <c r="AO31" s="14"/>
      <c r="AP31" s="105"/>
      <c r="AQ31" s="109"/>
    </row>
    <row r="32" spans="3:43" x14ac:dyDescent="0.25">
      <c r="C32" s="7"/>
      <c r="D32" s="8"/>
      <c r="E32" s="8"/>
      <c r="F32" s="8"/>
      <c r="G32" s="9"/>
      <c r="H32" s="7"/>
      <c r="I32" s="8"/>
      <c r="J32" s="8"/>
      <c r="K32" s="9"/>
      <c r="L32" s="7"/>
      <c r="M32" s="8"/>
      <c r="N32" s="8"/>
      <c r="O32" s="8"/>
      <c r="P32" s="8"/>
      <c r="Q32" s="8"/>
      <c r="R32" s="8"/>
      <c r="S32" s="205"/>
      <c r="T32" s="9"/>
      <c r="U32" s="8"/>
      <c r="V32" s="9"/>
      <c r="W32" s="7"/>
      <c r="X32" s="8"/>
      <c r="Y32" s="8"/>
      <c r="Z32" s="8"/>
      <c r="AA32" s="8"/>
      <c r="AB32" s="8"/>
      <c r="AC32" s="205"/>
      <c r="AD32" s="9"/>
      <c r="AE32" s="7"/>
      <c r="AF32" s="8"/>
      <c r="AG32" s="8"/>
      <c r="AH32" s="8"/>
      <c r="AI32" s="8"/>
      <c r="AJ32" s="8"/>
      <c r="AK32" s="10"/>
      <c r="AL32" s="113"/>
      <c r="AM32" s="14"/>
      <c r="AN32" s="113"/>
      <c r="AO32" s="14"/>
      <c r="AP32" s="105"/>
      <c r="AQ32" s="109"/>
    </row>
    <row r="33" spans="3:43" x14ac:dyDescent="0.25">
      <c r="C33" s="7"/>
      <c r="D33" s="8"/>
      <c r="E33" s="8"/>
      <c r="F33" s="8"/>
      <c r="G33" s="9"/>
      <c r="H33" s="7"/>
      <c r="I33" s="8"/>
      <c r="J33" s="8"/>
      <c r="K33" s="9"/>
      <c r="L33" s="7"/>
      <c r="M33" s="8"/>
      <c r="N33" s="8"/>
      <c r="O33" s="8"/>
      <c r="P33" s="8"/>
      <c r="Q33" s="8"/>
      <c r="R33" s="8"/>
      <c r="S33" s="205"/>
      <c r="T33" s="9"/>
      <c r="U33" s="8"/>
      <c r="V33" s="9"/>
      <c r="W33" s="7"/>
      <c r="X33" s="8"/>
      <c r="Y33" s="8"/>
      <c r="Z33" s="8"/>
      <c r="AA33" s="8"/>
      <c r="AB33" s="8"/>
      <c r="AC33" s="205"/>
      <c r="AD33" s="9"/>
      <c r="AE33" s="7"/>
      <c r="AF33" s="8"/>
      <c r="AG33" s="8"/>
      <c r="AH33" s="8"/>
      <c r="AI33" s="8"/>
      <c r="AJ33" s="8"/>
      <c r="AK33" s="10"/>
      <c r="AL33" s="113"/>
      <c r="AM33" s="14"/>
      <c r="AN33" s="113"/>
      <c r="AO33" s="14"/>
      <c r="AP33" s="105"/>
      <c r="AQ33" s="109"/>
    </row>
    <row r="34" spans="3:43" x14ac:dyDescent="0.25">
      <c r="C34" s="7"/>
      <c r="D34" s="8"/>
      <c r="E34" s="8"/>
      <c r="F34" s="8"/>
      <c r="G34" s="9"/>
      <c r="H34" s="7"/>
      <c r="I34" s="8"/>
      <c r="J34" s="8"/>
      <c r="K34" s="9"/>
      <c r="L34" s="7"/>
      <c r="M34" s="8"/>
      <c r="N34" s="8"/>
      <c r="O34" s="8"/>
      <c r="P34" s="8"/>
      <c r="Q34" s="8"/>
      <c r="R34" s="8"/>
      <c r="S34" s="205"/>
      <c r="T34" s="9"/>
      <c r="U34" s="8"/>
      <c r="V34" s="9"/>
      <c r="W34" s="7"/>
      <c r="X34" s="8"/>
      <c r="Y34" s="8"/>
      <c r="Z34" s="8"/>
      <c r="AA34" s="8"/>
      <c r="AB34" s="8"/>
      <c r="AC34" s="205"/>
      <c r="AD34" s="9"/>
      <c r="AE34" s="7"/>
      <c r="AF34" s="8"/>
      <c r="AG34" s="8"/>
      <c r="AH34" s="8"/>
      <c r="AI34" s="8"/>
      <c r="AJ34" s="8"/>
      <c r="AK34" s="10"/>
      <c r="AL34" s="113"/>
      <c r="AM34" s="14"/>
      <c r="AN34" s="113"/>
      <c r="AO34" s="14"/>
      <c r="AP34" s="105"/>
      <c r="AQ34" s="109"/>
    </row>
    <row r="35" spans="3:43" x14ac:dyDescent="0.25">
      <c r="C35" s="7"/>
      <c r="D35" s="8"/>
      <c r="E35" s="8"/>
      <c r="F35" s="8"/>
      <c r="G35" s="9"/>
      <c r="H35" s="7"/>
      <c r="I35" s="8"/>
      <c r="J35" s="8"/>
      <c r="K35" s="9"/>
      <c r="L35" s="7"/>
      <c r="M35" s="8"/>
      <c r="N35" s="8"/>
      <c r="O35" s="8"/>
      <c r="P35" s="8"/>
      <c r="Q35" s="8"/>
      <c r="R35" s="8"/>
      <c r="S35" s="205"/>
      <c r="T35" s="9"/>
      <c r="U35" s="8"/>
      <c r="V35" s="9"/>
      <c r="W35" s="7"/>
      <c r="X35" s="8"/>
      <c r="Y35" s="8"/>
      <c r="Z35" s="8"/>
      <c r="AA35" s="8"/>
      <c r="AB35" s="8"/>
      <c r="AC35" s="205"/>
      <c r="AD35" s="9"/>
      <c r="AE35" s="7"/>
      <c r="AF35" s="8"/>
      <c r="AG35" s="8"/>
      <c r="AH35" s="8"/>
      <c r="AI35" s="8"/>
      <c r="AJ35" s="8"/>
      <c r="AK35" s="10"/>
      <c r="AL35" s="113"/>
      <c r="AM35" s="14"/>
      <c r="AN35" s="113"/>
      <c r="AO35" s="14"/>
      <c r="AP35" s="105"/>
      <c r="AQ35" s="109"/>
    </row>
    <row r="36" spans="3:43" x14ac:dyDescent="0.25">
      <c r="C36" s="7"/>
      <c r="D36" s="8"/>
      <c r="E36" s="8"/>
      <c r="F36" s="8"/>
      <c r="G36" s="9"/>
      <c r="H36" s="7"/>
      <c r="I36" s="8"/>
      <c r="J36" s="8"/>
      <c r="K36" s="9"/>
      <c r="L36" s="7"/>
      <c r="M36" s="8"/>
      <c r="N36" s="8"/>
      <c r="O36" s="8"/>
      <c r="P36" s="8"/>
      <c r="Q36" s="8"/>
      <c r="R36" s="8"/>
      <c r="S36" s="205"/>
      <c r="T36" s="9"/>
      <c r="U36" s="8"/>
      <c r="V36" s="9"/>
      <c r="W36" s="7"/>
      <c r="X36" s="8"/>
      <c r="Y36" s="8"/>
      <c r="Z36" s="8"/>
      <c r="AA36" s="8"/>
      <c r="AB36" s="8"/>
      <c r="AC36" s="205"/>
      <c r="AD36" s="9"/>
      <c r="AE36" s="7"/>
      <c r="AF36" s="8"/>
      <c r="AG36" s="8"/>
      <c r="AH36" s="8"/>
      <c r="AI36" s="8"/>
      <c r="AJ36" s="8"/>
      <c r="AK36" s="10"/>
      <c r="AL36" s="113"/>
      <c r="AM36" s="14"/>
      <c r="AN36" s="113"/>
      <c r="AO36" s="14"/>
      <c r="AP36" s="105"/>
      <c r="AQ36" s="109"/>
    </row>
    <row r="37" spans="3:43" x14ac:dyDescent="0.25">
      <c r="C37" s="7"/>
      <c r="D37" s="8"/>
      <c r="E37" s="8"/>
      <c r="F37" s="8"/>
      <c r="G37" s="9"/>
      <c r="H37" s="7"/>
      <c r="I37" s="8"/>
      <c r="J37" s="8"/>
      <c r="K37" s="9"/>
      <c r="L37" s="7"/>
      <c r="M37" s="8"/>
      <c r="N37" s="8"/>
      <c r="O37" s="8"/>
      <c r="P37" s="8"/>
      <c r="Q37" s="8"/>
      <c r="R37" s="8"/>
      <c r="S37" s="205"/>
      <c r="T37" s="9"/>
      <c r="U37" s="8"/>
      <c r="V37" s="9"/>
      <c r="W37" s="7"/>
      <c r="X37" s="8"/>
      <c r="Y37" s="8"/>
      <c r="Z37" s="8"/>
      <c r="AA37" s="8"/>
      <c r="AB37" s="8"/>
      <c r="AC37" s="205"/>
      <c r="AD37" s="9"/>
      <c r="AE37" s="7"/>
      <c r="AF37" s="8"/>
      <c r="AG37" s="8"/>
      <c r="AH37" s="8"/>
      <c r="AI37" s="8"/>
      <c r="AJ37" s="8"/>
      <c r="AK37" s="10"/>
      <c r="AL37" s="113"/>
      <c r="AM37" s="14"/>
      <c r="AN37" s="113"/>
      <c r="AO37" s="14"/>
      <c r="AP37" s="105"/>
      <c r="AQ37" s="109"/>
    </row>
    <row r="38" spans="3:43" x14ac:dyDescent="0.25">
      <c r="C38" s="7"/>
      <c r="D38" s="8"/>
      <c r="E38" s="8"/>
      <c r="F38" s="8"/>
      <c r="G38" s="9"/>
      <c r="H38" s="7"/>
      <c r="I38" s="8"/>
      <c r="J38" s="8"/>
      <c r="K38" s="9"/>
      <c r="L38" s="7"/>
      <c r="M38" s="8"/>
      <c r="N38" s="8"/>
      <c r="O38" s="8"/>
      <c r="P38" s="8"/>
      <c r="Q38" s="8"/>
      <c r="R38" s="8"/>
      <c r="S38" s="205"/>
      <c r="T38" s="9"/>
      <c r="U38" s="8"/>
      <c r="V38" s="9"/>
      <c r="W38" s="7"/>
      <c r="X38" s="8"/>
      <c r="Y38" s="8"/>
      <c r="Z38" s="8"/>
      <c r="AA38" s="8"/>
      <c r="AB38" s="8"/>
      <c r="AC38" s="205"/>
      <c r="AD38" s="9"/>
      <c r="AE38" s="7"/>
      <c r="AF38" s="8"/>
      <c r="AG38" s="8"/>
      <c r="AH38" s="8"/>
      <c r="AI38" s="8"/>
      <c r="AJ38" s="8"/>
      <c r="AK38" s="10"/>
      <c r="AL38" s="113"/>
      <c r="AM38" s="14"/>
      <c r="AN38" s="113"/>
      <c r="AO38" s="14"/>
      <c r="AP38" s="105"/>
      <c r="AQ38" s="109"/>
    </row>
    <row r="39" spans="3:43" x14ac:dyDescent="0.25">
      <c r="C39" s="7"/>
      <c r="D39" s="8"/>
      <c r="E39" s="8"/>
      <c r="F39" s="8"/>
      <c r="G39" s="9"/>
      <c r="H39" s="7"/>
      <c r="I39" s="8"/>
      <c r="J39" s="8"/>
      <c r="K39" s="9"/>
      <c r="L39" s="7"/>
      <c r="M39" s="8"/>
      <c r="N39" s="8"/>
      <c r="O39" s="8"/>
      <c r="P39" s="8"/>
      <c r="Q39" s="8"/>
      <c r="R39" s="8"/>
      <c r="S39" s="205"/>
      <c r="T39" s="9"/>
      <c r="U39" s="8"/>
      <c r="V39" s="9"/>
      <c r="W39" s="7"/>
      <c r="X39" s="8"/>
      <c r="Y39" s="8"/>
      <c r="Z39" s="8"/>
      <c r="AA39" s="8"/>
      <c r="AB39" s="8"/>
      <c r="AC39" s="205"/>
      <c r="AD39" s="9"/>
      <c r="AE39" s="7"/>
      <c r="AF39" s="8"/>
      <c r="AG39" s="8"/>
      <c r="AH39" s="8"/>
      <c r="AI39" s="8"/>
      <c r="AJ39" s="8"/>
      <c r="AK39" s="10"/>
      <c r="AL39" s="113"/>
      <c r="AM39" s="14"/>
      <c r="AN39" s="113"/>
      <c r="AO39" s="14"/>
      <c r="AP39" s="105"/>
      <c r="AQ39" s="109"/>
    </row>
    <row r="40" spans="3:43" x14ac:dyDescent="0.25">
      <c r="C40" s="7"/>
      <c r="D40" s="8"/>
      <c r="E40" s="8"/>
      <c r="F40" s="8"/>
      <c r="G40" s="9"/>
      <c r="H40" s="7"/>
      <c r="I40" s="8"/>
      <c r="J40" s="8"/>
      <c r="K40" s="9"/>
      <c r="L40" s="7"/>
      <c r="M40" s="8"/>
      <c r="N40" s="8"/>
      <c r="O40" s="8"/>
      <c r="P40" s="8"/>
      <c r="Q40" s="8"/>
      <c r="R40" s="8"/>
      <c r="S40" s="205"/>
      <c r="T40" s="9"/>
      <c r="U40" s="8"/>
      <c r="V40" s="9"/>
      <c r="W40" s="7"/>
      <c r="X40" s="8"/>
      <c r="Y40" s="8"/>
      <c r="Z40" s="8"/>
      <c r="AA40" s="8"/>
      <c r="AB40" s="8"/>
      <c r="AC40" s="205"/>
      <c r="AD40" s="9"/>
      <c r="AE40" s="7"/>
      <c r="AF40" s="8"/>
      <c r="AG40" s="8"/>
      <c r="AH40" s="8"/>
      <c r="AI40" s="8"/>
      <c r="AJ40" s="8"/>
      <c r="AK40" s="10"/>
      <c r="AL40" s="113"/>
      <c r="AM40" s="14"/>
      <c r="AN40" s="113"/>
      <c r="AO40" s="14"/>
      <c r="AP40" s="105"/>
      <c r="AQ40" s="109"/>
    </row>
    <row r="41" spans="3:43" x14ac:dyDescent="0.25">
      <c r="C41" s="7"/>
      <c r="D41" s="8"/>
      <c r="E41" s="8"/>
      <c r="F41" s="8"/>
      <c r="G41" s="9"/>
      <c r="H41" s="7"/>
      <c r="I41" s="8"/>
      <c r="J41" s="8"/>
      <c r="K41" s="9"/>
      <c r="L41" s="7"/>
      <c r="M41" s="8"/>
      <c r="N41" s="8"/>
      <c r="O41" s="8"/>
      <c r="P41" s="8"/>
      <c r="Q41" s="8"/>
      <c r="R41" s="8"/>
      <c r="S41" s="205"/>
      <c r="T41" s="9"/>
      <c r="U41" s="8"/>
      <c r="V41" s="9"/>
      <c r="W41" s="7"/>
      <c r="X41" s="8"/>
      <c r="Y41" s="8"/>
      <c r="Z41" s="8"/>
      <c r="AA41" s="8"/>
      <c r="AB41" s="8"/>
      <c r="AC41" s="205"/>
      <c r="AD41" s="9"/>
      <c r="AE41" s="7"/>
      <c r="AF41" s="8"/>
      <c r="AG41" s="8"/>
      <c r="AH41" s="8"/>
      <c r="AI41" s="8"/>
      <c r="AJ41" s="8"/>
      <c r="AK41" s="10"/>
      <c r="AL41" s="113"/>
      <c r="AM41" s="14"/>
      <c r="AN41" s="113"/>
      <c r="AO41" s="14"/>
      <c r="AP41" s="105"/>
      <c r="AQ41" s="109"/>
    </row>
    <row r="42" spans="3:43" x14ac:dyDescent="0.25">
      <c r="C42" s="7"/>
      <c r="D42" s="8"/>
      <c r="E42" s="8"/>
      <c r="F42" s="8"/>
      <c r="G42" s="9"/>
      <c r="H42" s="7"/>
      <c r="I42" s="8"/>
      <c r="J42" s="8"/>
      <c r="K42" s="9"/>
      <c r="L42" s="7"/>
      <c r="M42" s="8"/>
      <c r="N42" s="8"/>
      <c r="O42" s="8"/>
      <c r="P42" s="8"/>
      <c r="Q42" s="8"/>
      <c r="R42" s="8"/>
      <c r="S42" s="205"/>
      <c r="T42" s="9"/>
      <c r="U42" s="8"/>
      <c r="V42" s="9"/>
      <c r="W42" s="7"/>
      <c r="X42" s="8"/>
      <c r="Y42" s="8"/>
      <c r="Z42" s="8"/>
      <c r="AA42" s="8"/>
      <c r="AB42" s="8"/>
      <c r="AC42" s="205"/>
      <c r="AD42" s="9"/>
      <c r="AE42" s="7"/>
      <c r="AF42" s="8"/>
      <c r="AG42" s="8"/>
      <c r="AH42" s="8"/>
      <c r="AI42" s="8"/>
      <c r="AJ42" s="8"/>
      <c r="AK42" s="10"/>
      <c r="AL42" s="113"/>
      <c r="AM42" s="14"/>
      <c r="AN42" s="113"/>
      <c r="AO42" s="14"/>
      <c r="AP42" s="105"/>
      <c r="AQ42" s="109"/>
    </row>
    <row r="43" spans="3:43" x14ac:dyDescent="0.25">
      <c r="C43" s="7"/>
      <c r="D43" s="8"/>
      <c r="E43" s="8"/>
      <c r="F43" s="8"/>
      <c r="G43" s="9"/>
      <c r="H43" s="7"/>
      <c r="I43" s="8"/>
      <c r="J43" s="8"/>
      <c r="K43" s="9"/>
      <c r="L43" s="7"/>
      <c r="M43" s="8"/>
      <c r="N43" s="8"/>
      <c r="O43" s="8"/>
      <c r="P43" s="8"/>
      <c r="Q43" s="8"/>
      <c r="R43" s="8"/>
      <c r="S43" s="205"/>
      <c r="T43" s="9"/>
      <c r="U43" s="8"/>
      <c r="V43" s="9"/>
      <c r="W43" s="7"/>
      <c r="X43" s="8"/>
      <c r="Y43" s="8"/>
      <c r="Z43" s="8"/>
      <c r="AA43" s="8"/>
      <c r="AB43" s="8"/>
      <c r="AC43" s="205"/>
      <c r="AD43" s="9"/>
      <c r="AE43" s="7"/>
      <c r="AF43" s="8"/>
      <c r="AG43" s="8"/>
      <c r="AH43" s="8"/>
      <c r="AI43" s="8"/>
      <c r="AJ43" s="8"/>
      <c r="AK43" s="10"/>
      <c r="AL43" s="113"/>
      <c r="AM43" s="14"/>
      <c r="AN43" s="113"/>
      <c r="AO43" s="14"/>
      <c r="AP43" s="105"/>
      <c r="AQ43" s="109"/>
    </row>
    <row r="44" spans="3:43" x14ac:dyDescent="0.25">
      <c r="C44" s="7"/>
      <c r="D44" s="8"/>
      <c r="E44" s="8"/>
      <c r="F44" s="8"/>
      <c r="G44" s="9"/>
      <c r="H44" s="7"/>
      <c r="I44" s="8"/>
      <c r="J44" s="8"/>
      <c r="K44" s="9"/>
      <c r="L44" s="7"/>
      <c r="M44" s="8"/>
      <c r="N44" s="8"/>
      <c r="O44" s="8"/>
      <c r="P44" s="8"/>
      <c r="Q44" s="8"/>
      <c r="R44" s="8"/>
      <c r="S44" s="205"/>
      <c r="T44" s="9"/>
      <c r="U44" s="8"/>
      <c r="V44" s="9"/>
      <c r="W44" s="7"/>
      <c r="X44" s="8"/>
      <c r="Y44" s="8"/>
      <c r="Z44" s="8"/>
      <c r="AA44" s="8"/>
      <c r="AB44" s="8"/>
      <c r="AC44" s="205"/>
      <c r="AD44" s="9"/>
      <c r="AE44" s="7"/>
      <c r="AF44" s="8"/>
      <c r="AG44" s="8"/>
      <c r="AH44" s="8"/>
      <c r="AI44" s="8"/>
      <c r="AJ44" s="8"/>
      <c r="AK44" s="10"/>
      <c r="AL44" s="113"/>
      <c r="AM44" s="14"/>
      <c r="AN44" s="113"/>
      <c r="AO44" s="14"/>
      <c r="AP44" s="105"/>
      <c r="AQ44" s="109"/>
    </row>
    <row r="45" spans="3:43" x14ac:dyDescent="0.25">
      <c r="C45" s="7"/>
      <c r="D45" s="8"/>
      <c r="E45" s="8"/>
      <c r="F45" s="8"/>
      <c r="G45" s="9"/>
      <c r="H45" s="7"/>
      <c r="I45" s="8"/>
      <c r="J45" s="8"/>
      <c r="K45" s="9"/>
      <c r="L45" s="7"/>
      <c r="M45" s="8"/>
      <c r="N45" s="8"/>
      <c r="O45" s="8"/>
      <c r="P45" s="8"/>
      <c r="Q45" s="8"/>
      <c r="R45" s="8"/>
      <c r="S45" s="205"/>
      <c r="T45" s="9"/>
      <c r="U45" s="8"/>
      <c r="V45" s="9"/>
      <c r="W45" s="7"/>
      <c r="X45" s="8"/>
      <c r="Y45" s="8"/>
      <c r="Z45" s="8"/>
      <c r="AA45" s="8"/>
      <c r="AB45" s="8"/>
      <c r="AC45" s="205"/>
      <c r="AD45" s="9"/>
      <c r="AE45" s="7"/>
      <c r="AF45" s="8"/>
      <c r="AG45" s="8"/>
      <c r="AH45" s="8"/>
      <c r="AI45" s="8"/>
      <c r="AJ45" s="8"/>
      <c r="AK45" s="10"/>
      <c r="AL45" s="113"/>
      <c r="AM45" s="14"/>
      <c r="AN45" s="113"/>
      <c r="AO45" s="14"/>
      <c r="AP45" s="105"/>
      <c r="AQ45" s="109"/>
    </row>
    <row r="46" spans="3:43" x14ac:dyDescent="0.25">
      <c r="C46" s="7"/>
      <c r="D46" s="8"/>
      <c r="E46" s="8"/>
      <c r="F46" s="8"/>
      <c r="G46" s="9"/>
      <c r="H46" s="7"/>
      <c r="I46" s="8"/>
      <c r="J46" s="8"/>
      <c r="K46" s="9"/>
      <c r="L46" s="7"/>
      <c r="M46" s="8"/>
      <c r="N46" s="8"/>
      <c r="O46" s="8"/>
      <c r="P46" s="8"/>
      <c r="Q46" s="8"/>
      <c r="R46" s="8"/>
      <c r="S46" s="205"/>
      <c r="T46" s="9"/>
      <c r="U46" s="8"/>
      <c r="V46" s="9"/>
      <c r="W46" s="7"/>
      <c r="X46" s="8"/>
      <c r="Y46" s="8"/>
      <c r="Z46" s="8"/>
      <c r="AA46" s="8"/>
      <c r="AB46" s="8"/>
      <c r="AC46" s="205"/>
      <c r="AD46" s="9"/>
      <c r="AE46" s="7"/>
      <c r="AF46" s="8"/>
      <c r="AG46" s="8"/>
      <c r="AH46" s="8"/>
      <c r="AI46" s="8"/>
      <c r="AJ46" s="8"/>
      <c r="AK46" s="10"/>
      <c r="AL46" s="113"/>
      <c r="AM46" s="14"/>
      <c r="AN46" s="113"/>
      <c r="AO46" s="14"/>
      <c r="AP46" s="105"/>
      <c r="AQ46" s="109"/>
    </row>
    <row r="47" spans="3:43" x14ac:dyDescent="0.25">
      <c r="C47" s="7"/>
      <c r="D47" s="8"/>
      <c r="E47" s="8"/>
      <c r="F47" s="8"/>
      <c r="G47" s="9"/>
      <c r="H47" s="7"/>
      <c r="I47" s="8"/>
      <c r="J47" s="8"/>
      <c r="K47" s="9"/>
      <c r="L47" s="7"/>
      <c r="M47" s="8"/>
      <c r="N47" s="8"/>
      <c r="O47" s="8"/>
      <c r="P47" s="8"/>
      <c r="Q47" s="8"/>
      <c r="R47" s="8"/>
      <c r="S47" s="205"/>
      <c r="T47" s="9"/>
      <c r="U47" s="8"/>
      <c r="V47" s="9"/>
      <c r="W47" s="7"/>
      <c r="X47" s="8"/>
      <c r="Y47" s="8"/>
      <c r="Z47" s="8"/>
      <c r="AA47" s="8"/>
      <c r="AB47" s="8"/>
      <c r="AC47" s="205"/>
      <c r="AD47" s="9"/>
      <c r="AE47" s="7"/>
      <c r="AF47" s="8"/>
      <c r="AG47" s="8"/>
      <c r="AH47" s="8"/>
      <c r="AI47" s="8"/>
      <c r="AJ47" s="8"/>
      <c r="AK47" s="10"/>
      <c r="AL47" s="113"/>
      <c r="AM47" s="14"/>
      <c r="AN47" s="113"/>
      <c r="AO47" s="14"/>
      <c r="AP47" s="105"/>
      <c r="AQ47" s="109"/>
    </row>
    <row r="48" spans="3:43" x14ac:dyDescent="0.25">
      <c r="C48" s="7"/>
      <c r="D48" s="8"/>
      <c r="E48" s="8"/>
      <c r="F48" s="8"/>
      <c r="G48" s="9"/>
      <c r="H48" s="7"/>
      <c r="I48" s="8"/>
      <c r="J48" s="8"/>
      <c r="K48" s="9"/>
      <c r="L48" s="7"/>
      <c r="M48" s="8"/>
      <c r="N48" s="8"/>
      <c r="O48" s="8"/>
      <c r="P48" s="8"/>
      <c r="Q48" s="8"/>
      <c r="R48" s="8"/>
      <c r="S48" s="205"/>
      <c r="T48" s="9"/>
      <c r="U48" s="8"/>
      <c r="V48" s="9"/>
      <c r="W48" s="7"/>
      <c r="X48" s="8"/>
      <c r="Y48" s="8"/>
      <c r="Z48" s="8"/>
      <c r="AA48" s="8"/>
      <c r="AB48" s="8"/>
      <c r="AC48" s="205"/>
      <c r="AD48" s="9"/>
      <c r="AE48" s="7"/>
      <c r="AF48" s="8"/>
      <c r="AG48" s="8"/>
      <c r="AH48" s="8"/>
      <c r="AI48" s="8"/>
      <c r="AJ48" s="8"/>
      <c r="AK48" s="10"/>
      <c r="AL48" s="113"/>
      <c r="AM48" s="14"/>
      <c r="AN48" s="113"/>
      <c r="AO48" s="14"/>
      <c r="AP48" s="105"/>
      <c r="AQ48" s="109"/>
    </row>
    <row r="49" spans="3:43" x14ac:dyDescent="0.25">
      <c r="C49" s="7"/>
      <c r="D49" s="8"/>
      <c r="E49" s="8"/>
      <c r="F49" s="8"/>
      <c r="G49" s="8"/>
      <c r="H49" s="8"/>
      <c r="I49" s="8"/>
      <c r="J49" s="8"/>
      <c r="K49" s="9"/>
      <c r="L49" s="7"/>
      <c r="M49" s="8"/>
      <c r="N49" s="8"/>
      <c r="O49" s="8"/>
      <c r="P49" s="8"/>
      <c r="Q49" s="8"/>
      <c r="R49" s="8"/>
      <c r="S49" s="205"/>
      <c r="T49" s="9"/>
      <c r="U49" s="8"/>
      <c r="V49" s="9"/>
      <c r="W49" s="7"/>
      <c r="X49" s="8"/>
      <c r="Y49" s="8"/>
      <c r="Z49" s="8"/>
      <c r="AA49" s="8"/>
      <c r="AB49" s="8"/>
      <c r="AC49" s="205"/>
      <c r="AD49" s="9"/>
      <c r="AE49" s="7"/>
      <c r="AF49" s="8"/>
      <c r="AG49" s="8"/>
      <c r="AH49" s="8"/>
      <c r="AI49" s="8"/>
      <c r="AJ49" s="8"/>
      <c r="AK49" s="10"/>
      <c r="AL49" s="113"/>
      <c r="AM49" s="14"/>
      <c r="AN49" s="113"/>
      <c r="AO49" s="14"/>
      <c r="AP49" s="105"/>
      <c r="AQ49" s="109"/>
    </row>
    <row r="50" spans="3:43" x14ac:dyDescent="0.25">
      <c r="C50" s="7"/>
      <c r="D50" s="8"/>
      <c r="E50" s="8"/>
      <c r="F50" s="8"/>
      <c r="G50" s="8"/>
      <c r="H50" s="8"/>
      <c r="I50" s="8"/>
      <c r="J50" s="8"/>
      <c r="K50" s="9"/>
      <c r="L50" s="7"/>
      <c r="M50" s="8"/>
      <c r="N50" s="8"/>
      <c r="O50" s="8"/>
      <c r="P50" s="8"/>
      <c r="Q50" s="8"/>
      <c r="R50" s="8"/>
      <c r="S50" s="205"/>
      <c r="T50" s="9"/>
      <c r="U50" s="8"/>
      <c r="V50" s="9"/>
      <c r="W50" s="7"/>
      <c r="X50" s="8"/>
      <c r="Y50" s="8"/>
      <c r="Z50" s="8"/>
      <c r="AA50" s="8"/>
      <c r="AB50" s="8"/>
      <c r="AC50" s="205"/>
      <c r="AD50" s="9"/>
      <c r="AE50" s="7"/>
      <c r="AF50" s="8"/>
      <c r="AG50" s="8"/>
      <c r="AH50" s="8"/>
      <c r="AI50" s="8"/>
      <c r="AJ50" s="8"/>
      <c r="AK50" s="10"/>
      <c r="AL50" s="113"/>
      <c r="AM50" s="14"/>
      <c r="AN50" s="113"/>
      <c r="AO50" s="14"/>
      <c r="AP50" s="105"/>
      <c r="AQ50" s="109"/>
    </row>
    <row r="51" spans="3:43" x14ac:dyDescent="0.25">
      <c r="C51" s="7"/>
      <c r="D51" s="8"/>
      <c r="E51" s="8"/>
      <c r="F51" s="8"/>
      <c r="G51" s="8"/>
      <c r="H51" s="8"/>
      <c r="I51" s="8"/>
      <c r="J51" s="8"/>
      <c r="K51" s="9"/>
      <c r="L51" s="7"/>
      <c r="M51" s="8"/>
      <c r="N51" s="8"/>
      <c r="O51" s="8"/>
      <c r="P51" s="8"/>
      <c r="Q51" s="8"/>
      <c r="R51" s="8"/>
      <c r="S51" s="205"/>
      <c r="T51" s="9"/>
      <c r="U51" s="8"/>
      <c r="V51" s="9"/>
      <c r="W51" s="7"/>
      <c r="X51" s="8"/>
      <c r="Y51" s="8"/>
      <c r="Z51" s="8"/>
      <c r="AA51" s="8"/>
      <c r="AB51" s="8"/>
      <c r="AC51" s="205"/>
      <c r="AD51" s="9"/>
      <c r="AE51" s="7"/>
      <c r="AF51" s="8"/>
      <c r="AG51" s="8"/>
      <c r="AH51" s="8"/>
      <c r="AI51" s="8"/>
      <c r="AJ51" s="8"/>
      <c r="AK51" s="10"/>
      <c r="AL51" s="113"/>
      <c r="AM51" s="14"/>
      <c r="AN51" s="113"/>
      <c r="AO51" s="14"/>
      <c r="AP51" s="105"/>
      <c r="AQ51" s="109"/>
    </row>
    <row r="52" spans="3:43" x14ac:dyDescent="0.25">
      <c r="C52" s="7"/>
      <c r="D52" s="8"/>
      <c r="E52" s="8"/>
      <c r="F52" s="8"/>
      <c r="G52" s="8"/>
      <c r="H52" s="8"/>
      <c r="I52" s="8"/>
      <c r="J52" s="8"/>
      <c r="K52" s="9"/>
      <c r="L52" s="7"/>
      <c r="M52" s="8"/>
      <c r="N52" s="8"/>
      <c r="O52" s="8"/>
      <c r="P52" s="8"/>
      <c r="Q52" s="8"/>
      <c r="R52" s="8"/>
      <c r="S52" s="205"/>
      <c r="T52" s="9"/>
      <c r="U52" s="8"/>
      <c r="V52" s="9"/>
      <c r="W52" s="7"/>
      <c r="X52" s="8"/>
      <c r="Y52" s="8"/>
      <c r="Z52" s="8"/>
      <c r="AA52" s="8"/>
      <c r="AB52" s="8"/>
      <c r="AC52" s="205"/>
      <c r="AD52" s="9"/>
      <c r="AE52" s="7"/>
      <c r="AF52" s="8"/>
      <c r="AG52" s="8"/>
      <c r="AH52" s="8"/>
      <c r="AI52" s="8"/>
      <c r="AJ52" s="8"/>
      <c r="AK52" s="10"/>
      <c r="AL52" s="113"/>
      <c r="AM52" s="14"/>
      <c r="AN52" s="113"/>
      <c r="AO52" s="14"/>
      <c r="AP52" s="105"/>
      <c r="AQ52" s="109"/>
    </row>
    <row r="53" spans="3:43" x14ac:dyDescent="0.25">
      <c r="C53" s="7"/>
      <c r="D53" s="8"/>
      <c r="E53" s="8"/>
      <c r="F53" s="8"/>
      <c r="G53" s="8"/>
      <c r="H53" s="8"/>
      <c r="I53" s="8"/>
      <c r="J53" s="8"/>
      <c r="K53" s="9"/>
      <c r="L53" s="7"/>
      <c r="M53" s="8"/>
      <c r="N53" s="8"/>
      <c r="O53" s="8"/>
      <c r="P53" s="8"/>
      <c r="Q53" s="8"/>
      <c r="R53" s="8"/>
      <c r="S53" s="205"/>
      <c r="T53" s="9"/>
      <c r="U53" s="8"/>
      <c r="V53" s="9"/>
      <c r="W53" s="7"/>
      <c r="X53" s="8"/>
      <c r="Y53" s="8"/>
      <c r="Z53" s="8"/>
      <c r="AA53" s="8"/>
      <c r="AB53" s="8"/>
      <c r="AC53" s="205"/>
      <c r="AD53" s="9"/>
      <c r="AE53" s="7"/>
      <c r="AF53" s="8"/>
      <c r="AG53" s="8"/>
      <c r="AH53" s="8"/>
      <c r="AI53" s="8"/>
      <c r="AJ53" s="8"/>
      <c r="AK53" s="10"/>
      <c r="AL53" s="113"/>
      <c r="AM53" s="14"/>
      <c r="AN53" s="113"/>
      <c r="AO53" s="14"/>
      <c r="AP53" s="105"/>
      <c r="AQ53" s="109"/>
    </row>
    <row r="54" spans="3:43" x14ac:dyDescent="0.25">
      <c r="C54" s="7"/>
      <c r="D54" s="8"/>
      <c r="E54" s="8"/>
      <c r="F54" s="8"/>
      <c r="G54" s="8"/>
      <c r="H54" s="8"/>
      <c r="I54" s="8"/>
      <c r="J54" s="8"/>
      <c r="K54" s="9"/>
      <c r="L54" s="7"/>
      <c r="M54" s="8"/>
      <c r="N54" s="8"/>
      <c r="O54" s="8"/>
      <c r="P54" s="8"/>
      <c r="Q54" s="8"/>
      <c r="R54" s="8"/>
      <c r="S54" s="205"/>
      <c r="T54" s="9"/>
      <c r="U54" s="8"/>
      <c r="V54" s="9"/>
      <c r="W54" s="7"/>
      <c r="X54" s="8"/>
      <c r="Y54" s="8"/>
      <c r="Z54" s="8"/>
      <c r="AA54" s="8"/>
      <c r="AB54" s="8"/>
      <c r="AC54" s="205"/>
      <c r="AD54" s="9"/>
      <c r="AE54" s="7"/>
      <c r="AF54" s="8"/>
      <c r="AG54" s="8"/>
      <c r="AH54" s="8"/>
      <c r="AI54" s="8"/>
      <c r="AJ54" s="8"/>
      <c r="AK54" s="10"/>
      <c r="AL54" s="113"/>
      <c r="AM54" s="14"/>
      <c r="AN54" s="113"/>
      <c r="AO54" s="14"/>
      <c r="AP54" s="105"/>
      <c r="AQ54" s="109"/>
    </row>
    <row r="55" spans="3:43" x14ac:dyDescent="0.25">
      <c r="C55" s="7"/>
      <c r="D55" s="8"/>
      <c r="E55" s="8"/>
      <c r="F55" s="8"/>
      <c r="G55" s="8"/>
      <c r="H55" s="8"/>
      <c r="I55" s="8"/>
      <c r="J55" s="8"/>
      <c r="K55" s="8"/>
      <c r="L55" s="8"/>
      <c r="M55" s="8"/>
      <c r="N55" s="8"/>
      <c r="O55" s="8"/>
      <c r="P55" s="8"/>
      <c r="Q55" s="8"/>
      <c r="R55" s="8"/>
      <c r="S55" s="205"/>
      <c r="T55" s="9"/>
      <c r="U55" s="8"/>
      <c r="V55" s="8"/>
      <c r="W55" s="8"/>
      <c r="X55" s="8"/>
      <c r="Y55" s="8"/>
      <c r="Z55" s="8"/>
      <c r="AA55" s="8"/>
      <c r="AB55" s="8"/>
      <c r="AC55" s="205"/>
      <c r="AD55" s="9"/>
      <c r="AE55" s="7"/>
      <c r="AF55" s="8"/>
      <c r="AG55" s="8"/>
      <c r="AH55" s="8"/>
      <c r="AI55" s="8"/>
      <c r="AJ55" s="8"/>
      <c r="AK55" s="10"/>
      <c r="AL55" s="113"/>
      <c r="AM55" s="14"/>
      <c r="AN55" s="113"/>
      <c r="AO55" s="14"/>
      <c r="AP55" s="105"/>
      <c r="AQ55" s="109"/>
    </row>
    <row r="56" spans="3:43" x14ac:dyDescent="0.25">
      <c r="C56" s="7"/>
      <c r="D56" s="8"/>
      <c r="E56" s="8"/>
      <c r="F56" s="8"/>
      <c r="G56" s="8"/>
      <c r="H56" s="8"/>
      <c r="I56" s="8"/>
      <c r="J56" s="8"/>
      <c r="K56" s="8"/>
      <c r="L56" s="8"/>
      <c r="M56" s="8"/>
      <c r="N56" s="8"/>
      <c r="O56" s="8"/>
      <c r="P56" s="8"/>
      <c r="Q56" s="8"/>
      <c r="R56" s="8"/>
      <c r="S56" s="205"/>
      <c r="T56" s="9"/>
      <c r="U56" s="8"/>
      <c r="V56" s="8"/>
      <c r="W56" s="8"/>
      <c r="X56" s="8"/>
      <c r="Y56" s="8"/>
      <c r="Z56" s="8"/>
      <c r="AA56" s="8"/>
      <c r="AB56" s="8"/>
      <c r="AC56" s="205"/>
      <c r="AD56" s="9"/>
      <c r="AE56" s="7"/>
      <c r="AF56" s="8"/>
      <c r="AG56" s="8"/>
      <c r="AH56" s="8"/>
      <c r="AI56" s="8"/>
      <c r="AJ56" s="8"/>
      <c r="AK56" s="10"/>
      <c r="AL56" s="113"/>
      <c r="AM56" s="14"/>
      <c r="AN56" s="113"/>
      <c r="AO56" s="14"/>
      <c r="AP56" s="105"/>
      <c r="AQ56" s="109"/>
    </row>
    <row r="57" spans="3:43" x14ac:dyDescent="0.25">
      <c r="C57" s="7"/>
      <c r="D57" s="8"/>
      <c r="E57" s="8"/>
      <c r="F57" s="8"/>
      <c r="G57" s="8"/>
      <c r="H57" s="8"/>
      <c r="I57" s="8"/>
      <c r="J57" s="8"/>
      <c r="K57" s="8"/>
      <c r="L57" s="8"/>
      <c r="M57" s="8"/>
      <c r="N57" s="8"/>
      <c r="O57" s="8"/>
      <c r="P57" s="8"/>
      <c r="Q57" s="8"/>
      <c r="R57" s="8"/>
      <c r="S57" s="205"/>
      <c r="T57" s="9"/>
      <c r="U57" s="8"/>
      <c r="V57" s="8"/>
      <c r="W57" s="8"/>
      <c r="X57" s="8"/>
      <c r="Y57" s="8"/>
      <c r="Z57" s="8"/>
      <c r="AA57" s="8"/>
      <c r="AB57" s="8"/>
      <c r="AC57" s="205"/>
      <c r="AD57" s="9"/>
      <c r="AE57" s="7"/>
      <c r="AF57" s="8"/>
      <c r="AG57" s="8"/>
      <c r="AH57" s="8"/>
      <c r="AI57" s="8"/>
      <c r="AJ57" s="8"/>
      <c r="AK57" s="10"/>
      <c r="AL57" s="113"/>
      <c r="AM57" s="14"/>
      <c r="AN57" s="113"/>
      <c r="AO57" s="14"/>
      <c r="AP57" s="105"/>
      <c r="AQ57" s="109"/>
    </row>
    <row r="58" spans="3:43" x14ac:dyDescent="0.25">
      <c r="C58" s="7"/>
      <c r="D58" s="8"/>
      <c r="E58" s="8"/>
      <c r="F58" s="8"/>
      <c r="G58" s="8"/>
      <c r="H58" s="8"/>
      <c r="I58" s="8"/>
      <c r="J58" s="8"/>
      <c r="K58" s="8"/>
      <c r="L58" s="8"/>
      <c r="M58" s="8"/>
      <c r="N58" s="8"/>
      <c r="O58" s="8"/>
      <c r="P58" s="8"/>
      <c r="Q58" s="8"/>
      <c r="R58" s="8"/>
      <c r="S58" s="205"/>
      <c r="T58" s="9"/>
      <c r="U58" s="8"/>
      <c r="V58" s="8"/>
      <c r="W58" s="8"/>
      <c r="X58" s="8"/>
      <c r="Y58" s="8"/>
      <c r="Z58" s="8"/>
      <c r="AA58" s="8"/>
      <c r="AB58" s="8"/>
      <c r="AC58" s="205"/>
      <c r="AD58" s="9"/>
      <c r="AE58" s="7"/>
      <c r="AF58" s="8"/>
      <c r="AG58" s="8"/>
      <c r="AH58" s="8"/>
      <c r="AI58" s="8"/>
      <c r="AJ58" s="8"/>
      <c r="AK58" s="10"/>
      <c r="AL58" s="113"/>
      <c r="AM58" s="14"/>
      <c r="AN58" s="113"/>
      <c r="AO58" s="14"/>
      <c r="AP58" s="105"/>
      <c r="AQ58" s="109"/>
    </row>
    <row r="59" spans="3:43" x14ac:dyDescent="0.25">
      <c r="C59" s="7"/>
      <c r="D59" s="8"/>
      <c r="E59" s="8"/>
      <c r="F59" s="8"/>
      <c r="G59" s="8"/>
      <c r="H59" s="8"/>
      <c r="I59" s="8"/>
      <c r="J59" s="8"/>
      <c r="K59" s="8"/>
      <c r="L59" s="8"/>
      <c r="M59" s="8"/>
      <c r="N59" s="8"/>
      <c r="O59" s="8"/>
      <c r="P59" s="8"/>
      <c r="Q59" s="8"/>
      <c r="R59" s="8"/>
      <c r="S59" s="205"/>
      <c r="T59" s="9"/>
      <c r="U59" s="8"/>
      <c r="V59" s="8"/>
      <c r="W59" s="8"/>
      <c r="X59" s="8"/>
      <c r="Y59" s="8"/>
      <c r="Z59" s="8"/>
      <c r="AA59" s="8"/>
      <c r="AB59" s="8"/>
      <c r="AC59" s="205"/>
      <c r="AD59" s="9"/>
      <c r="AE59" s="7"/>
      <c r="AF59" s="8"/>
      <c r="AG59" s="8"/>
      <c r="AH59" s="8"/>
      <c r="AI59" s="8"/>
      <c r="AJ59" s="8"/>
      <c r="AK59" s="10"/>
      <c r="AL59" s="113"/>
      <c r="AM59" s="14"/>
      <c r="AN59" s="113"/>
      <c r="AO59" s="14"/>
      <c r="AP59" s="105"/>
      <c r="AQ59" s="109"/>
    </row>
    <row r="60" spans="3:43" x14ac:dyDescent="0.25">
      <c r="C60" s="7"/>
      <c r="D60" s="8"/>
      <c r="E60" s="8"/>
      <c r="F60" s="8"/>
      <c r="G60" s="8"/>
      <c r="H60" s="8"/>
      <c r="I60" s="8"/>
      <c r="J60" s="8"/>
      <c r="K60" s="8"/>
      <c r="L60" s="8"/>
      <c r="M60" s="8"/>
      <c r="N60" s="8"/>
      <c r="O60" s="8"/>
      <c r="P60" s="8"/>
      <c r="Q60" s="8"/>
      <c r="R60" s="8"/>
      <c r="S60" s="205"/>
      <c r="T60" s="9"/>
      <c r="U60" s="8"/>
      <c r="V60" s="8"/>
      <c r="W60" s="8"/>
      <c r="X60" s="8"/>
      <c r="Y60" s="8"/>
      <c r="Z60" s="8"/>
      <c r="AA60" s="8"/>
      <c r="AB60" s="8"/>
      <c r="AC60" s="205"/>
      <c r="AD60" s="9"/>
      <c r="AE60" s="7"/>
      <c r="AF60" s="8"/>
      <c r="AG60" s="8"/>
      <c r="AH60" s="8"/>
      <c r="AI60" s="8"/>
      <c r="AJ60" s="8"/>
      <c r="AK60" s="10"/>
      <c r="AL60" s="113"/>
      <c r="AM60" s="14"/>
      <c r="AN60" s="113"/>
      <c r="AO60" s="14"/>
      <c r="AP60" s="105"/>
      <c r="AQ60" s="109"/>
    </row>
    <row r="61" spans="3:43" x14ac:dyDescent="0.25">
      <c r="C61" s="7"/>
      <c r="D61" s="8"/>
      <c r="E61" s="8"/>
      <c r="F61" s="8"/>
      <c r="G61" s="8"/>
      <c r="H61" s="8"/>
      <c r="I61" s="8"/>
      <c r="J61" s="8"/>
      <c r="K61" s="8"/>
      <c r="L61" s="8"/>
      <c r="M61" s="8"/>
      <c r="N61" s="8"/>
      <c r="O61" s="8"/>
      <c r="P61" s="8"/>
      <c r="Q61" s="8"/>
      <c r="R61" s="8"/>
      <c r="S61" s="205"/>
      <c r="T61" s="9"/>
      <c r="U61" s="8"/>
      <c r="V61" s="8"/>
      <c r="W61" s="8"/>
      <c r="X61" s="8"/>
      <c r="Y61" s="8"/>
      <c r="Z61" s="8"/>
      <c r="AA61" s="8"/>
      <c r="AB61" s="8"/>
      <c r="AC61" s="205"/>
      <c r="AD61" s="9"/>
      <c r="AE61" s="7"/>
      <c r="AF61" s="8"/>
      <c r="AG61" s="8"/>
      <c r="AH61" s="8"/>
      <c r="AI61" s="8"/>
      <c r="AJ61" s="8"/>
      <c r="AK61" s="10"/>
      <c r="AL61" s="113"/>
      <c r="AM61" s="14"/>
      <c r="AN61" s="113"/>
      <c r="AO61" s="14"/>
      <c r="AP61" s="105"/>
      <c r="AQ61" s="109"/>
    </row>
    <row r="62" spans="3:43" x14ac:dyDescent="0.25">
      <c r="C62" s="7"/>
      <c r="D62" s="8"/>
      <c r="E62" s="8"/>
      <c r="F62" s="8"/>
      <c r="G62" s="8"/>
      <c r="H62" s="8"/>
      <c r="I62" s="8"/>
      <c r="J62" s="8"/>
      <c r="K62" s="8"/>
      <c r="L62" s="8"/>
      <c r="M62" s="8"/>
      <c r="N62" s="8"/>
      <c r="O62" s="8"/>
      <c r="P62" s="8"/>
      <c r="Q62" s="8"/>
      <c r="R62" s="8"/>
      <c r="S62" s="205"/>
      <c r="T62" s="9"/>
      <c r="U62" s="8"/>
      <c r="V62" s="8"/>
      <c r="W62" s="8"/>
      <c r="X62" s="8"/>
      <c r="Y62" s="8"/>
      <c r="Z62" s="8"/>
      <c r="AA62" s="8"/>
      <c r="AB62" s="8"/>
      <c r="AC62" s="205"/>
      <c r="AD62" s="9"/>
      <c r="AE62" s="7"/>
      <c r="AF62" s="8"/>
      <c r="AG62" s="8"/>
      <c r="AH62" s="8"/>
      <c r="AI62" s="8"/>
      <c r="AJ62" s="8"/>
      <c r="AK62" s="10"/>
      <c r="AL62" s="113"/>
      <c r="AM62" s="14"/>
      <c r="AN62" s="113"/>
      <c r="AO62" s="14"/>
      <c r="AP62" s="105"/>
      <c r="AQ62" s="109"/>
    </row>
    <row r="63" spans="3:43" x14ac:dyDescent="0.25">
      <c r="C63" s="7"/>
      <c r="D63" s="8"/>
      <c r="E63" s="8"/>
      <c r="F63" s="8"/>
      <c r="G63" s="8"/>
      <c r="H63" s="8"/>
      <c r="I63" s="8"/>
      <c r="J63" s="8"/>
      <c r="K63" s="8"/>
      <c r="L63" s="8"/>
      <c r="M63" s="8"/>
      <c r="N63" s="8"/>
      <c r="O63" s="8"/>
      <c r="P63" s="8"/>
      <c r="Q63" s="8"/>
      <c r="R63" s="8"/>
      <c r="S63" s="205"/>
      <c r="T63" s="9"/>
      <c r="U63" s="8"/>
      <c r="V63" s="8"/>
      <c r="W63" s="8"/>
      <c r="X63" s="8"/>
      <c r="Y63" s="8"/>
      <c r="Z63" s="8"/>
      <c r="AA63" s="8"/>
      <c r="AB63" s="8"/>
      <c r="AC63" s="205"/>
      <c r="AD63" s="9"/>
      <c r="AE63" s="7"/>
      <c r="AF63" s="8"/>
      <c r="AG63" s="8"/>
      <c r="AH63" s="8"/>
      <c r="AI63" s="8"/>
      <c r="AJ63" s="8"/>
      <c r="AK63" s="10"/>
      <c r="AL63" s="113"/>
      <c r="AM63" s="14"/>
      <c r="AN63" s="113"/>
      <c r="AO63" s="14"/>
      <c r="AP63" s="105"/>
      <c r="AQ63" s="109"/>
    </row>
    <row r="64" spans="3:43" x14ac:dyDescent="0.25">
      <c r="C64" s="7"/>
      <c r="D64" s="8"/>
      <c r="E64" s="8"/>
      <c r="F64" s="8"/>
      <c r="G64" s="8"/>
      <c r="H64" s="8"/>
      <c r="I64" s="8"/>
      <c r="J64" s="8"/>
      <c r="K64" s="8"/>
      <c r="L64" s="8"/>
      <c r="M64" s="8"/>
      <c r="N64" s="8"/>
      <c r="O64" s="8"/>
      <c r="P64" s="8"/>
      <c r="Q64" s="8"/>
      <c r="R64" s="8"/>
      <c r="S64" s="205"/>
      <c r="T64" s="9"/>
      <c r="U64" s="8"/>
      <c r="V64" s="8"/>
      <c r="W64" s="8"/>
      <c r="X64" s="8"/>
      <c r="Y64" s="8"/>
      <c r="Z64" s="8"/>
      <c r="AA64" s="8"/>
      <c r="AB64" s="8"/>
      <c r="AC64" s="205"/>
      <c r="AD64" s="9"/>
      <c r="AE64" s="7"/>
      <c r="AF64" s="8"/>
      <c r="AG64" s="8"/>
      <c r="AH64" s="8"/>
      <c r="AI64" s="8"/>
      <c r="AJ64" s="8"/>
      <c r="AK64" s="10"/>
      <c r="AL64" s="113"/>
      <c r="AM64" s="14"/>
      <c r="AN64" s="113"/>
      <c r="AO64" s="14"/>
      <c r="AP64" s="105"/>
      <c r="AQ64" s="109"/>
    </row>
    <row r="65" spans="3:43" x14ac:dyDescent="0.25">
      <c r="C65" s="7"/>
      <c r="D65" s="8"/>
      <c r="E65" s="8"/>
      <c r="F65" s="8"/>
      <c r="G65" s="8"/>
      <c r="H65" s="8"/>
      <c r="I65" s="8"/>
      <c r="J65" s="8"/>
      <c r="K65" s="8"/>
      <c r="L65" s="8"/>
      <c r="M65" s="8"/>
      <c r="N65" s="8"/>
      <c r="O65" s="8"/>
      <c r="P65" s="8"/>
      <c r="Q65" s="8"/>
      <c r="R65" s="8"/>
      <c r="S65" s="205"/>
      <c r="T65" s="9"/>
      <c r="U65" s="8"/>
      <c r="V65" s="8"/>
      <c r="W65" s="8"/>
      <c r="X65" s="8"/>
      <c r="Y65" s="8"/>
      <c r="Z65" s="8"/>
      <c r="AA65" s="8"/>
      <c r="AB65" s="8"/>
      <c r="AC65" s="205"/>
      <c r="AD65" s="9"/>
      <c r="AE65" s="7"/>
      <c r="AF65" s="8"/>
      <c r="AG65" s="8"/>
      <c r="AH65" s="8"/>
      <c r="AI65" s="8"/>
      <c r="AJ65" s="8"/>
      <c r="AK65" s="10"/>
      <c r="AL65" s="113"/>
      <c r="AM65" s="14"/>
      <c r="AN65" s="113"/>
      <c r="AO65" s="14"/>
      <c r="AP65" s="105"/>
      <c r="AQ65" s="109"/>
    </row>
    <row r="66" spans="3:43" x14ac:dyDescent="0.25">
      <c r="C66" s="7"/>
      <c r="D66" s="8"/>
      <c r="E66" s="8"/>
      <c r="F66" s="8"/>
      <c r="G66" s="8"/>
      <c r="H66" s="8"/>
      <c r="I66" s="8"/>
      <c r="J66" s="8"/>
      <c r="K66" s="8"/>
      <c r="L66" s="8"/>
      <c r="M66" s="8"/>
      <c r="N66" s="8"/>
      <c r="O66" s="8"/>
      <c r="P66" s="8"/>
      <c r="Q66" s="8"/>
      <c r="R66" s="8"/>
      <c r="S66" s="205"/>
      <c r="T66" s="9"/>
      <c r="U66" s="8"/>
      <c r="V66" s="8"/>
      <c r="W66" s="8"/>
      <c r="X66" s="8"/>
      <c r="Y66" s="8"/>
      <c r="Z66" s="8"/>
      <c r="AA66" s="8"/>
      <c r="AB66" s="8"/>
      <c r="AC66" s="205"/>
      <c r="AD66" s="9"/>
      <c r="AE66" s="7"/>
      <c r="AF66" s="8"/>
      <c r="AG66" s="8"/>
      <c r="AH66" s="8"/>
      <c r="AI66" s="8"/>
      <c r="AJ66" s="8"/>
      <c r="AK66" s="10"/>
      <c r="AL66" s="113"/>
      <c r="AM66" s="14"/>
      <c r="AN66" s="113"/>
      <c r="AO66" s="14"/>
      <c r="AP66" s="105"/>
      <c r="AQ66" s="109"/>
    </row>
    <row r="67" spans="3:43" x14ac:dyDescent="0.25">
      <c r="C67" s="7"/>
      <c r="D67" s="8"/>
      <c r="E67" s="8"/>
      <c r="F67" s="8"/>
      <c r="G67" s="8"/>
      <c r="H67" s="8"/>
      <c r="I67" s="8"/>
      <c r="J67" s="8"/>
      <c r="K67" s="8"/>
      <c r="L67" s="8"/>
      <c r="M67" s="8"/>
      <c r="N67" s="8"/>
      <c r="O67" s="8"/>
      <c r="P67" s="8"/>
      <c r="Q67" s="8"/>
      <c r="R67" s="8"/>
      <c r="S67" s="205"/>
      <c r="T67" s="9"/>
      <c r="U67" s="8"/>
      <c r="V67" s="8"/>
      <c r="W67" s="8"/>
      <c r="X67" s="8"/>
      <c r="Y67" s="8"/>
      <c r="Z67" s="8"/>
      <c r="AA67" s="8"/>
      <c r="AB67" s="8"/>
      <c r="AC67" s="205"/>
      <c r="AD67" s="9"/>
      <c r="AE67" s="7"/>
      <c r="AF67" s="8"/>
      <c r="AG67" s="8"/>
      <c r="AH67" s="8"/>
      <c r="AI67" s="8"/>
      <c r="AJ67" s="8"/>
      <c r="AK67" s="10"/>
      <c r="AL67" s="113"/>
      <c r="AM67" s="14"/>
      <c r="AN67" s="113"/>
      <c r="AO67" s="14"/>
      <c r="AP67" s="105"/>
      <c r="AQ67" s="109"/>
    </row>
    <row r="68" spans="3:43" x14ac:dyDescent="0.25">
      <c r="C68" s="7"/>
      <c r="D68" s="8"/>
      <c r="E68" s="8"/>
      <c r="F68" s="8"/>
      <c r="G68" s="8"/>
      <c r="H68" s="8"/>
      <c r="I68" s="8"/>
      <c r="J68" s="8"/>
      <c r="K68" s="8"/>
      <c r="L68" s="8"/>
      <c r="M68" s="8"/>
      <c r="N68" s="8"/>
      <c r="O68" s="8"/>
      <c r="P68" s="8"/>
      <c r="Q68" s="8"/>
      <c r="R68" s="8"/>
      <c r="S68" s="205"/>
      <c r="T68" s="9"/>
      <c r="U68" s="8"/>
      <c r="V68" s="8"/>
      <c r="W68" s="8"/>
      <c r="X68" s="8"/>
      <c r="Y68" s="8"/>
      <c r="Z68" s="8"/>
      <c r="AA68" s="8"/>
      <c r="AB68" s="8"/>
      <c r="AC68" s="205"/>
      <c r="AD68" s="9"/>
      <c r="AE68" s="7"/>
      <c r="AF68" s="8"/>
      <c r="AG68" s="8"/>
      <c r="AH68" s="8"/>
      <c r="AI68" s="8"/>
      <c r="AJ68" s="8"/>
      <c r="AK68" s="10"/>
      <c r="AL68" s="113"/>
      <c r="AM68" s="14"/>
      <c r="AN68" s="113"/>
      <c r="AO68" s="14"/>
      <c r="AP68" s="105"/>
      <c r="AQ68" s="109"/>
    </row>
    <row r="69" spans="3:43" x14ac:dyDescent="0.25">
      <c r="C69" s="7"/>
      <c r="D69" s="8"/>
      <c r="E69" s="8"/>
      <c r="F69" s="8"/>
      <c r="G69" s="8"/>
      <c r="H69" s="8"/>
      <c r="I69" s="8"/>
      <c r="J69" s="8"/>
      <c r="K69" s="8"/>
      <c r="L69" s="8"/>
      <c r="M69" s="8"/>
      <c r="N69" s="8"/>
      <c r="O69" s="8"/>
      <c r="P69" s="8"/>
      <c r="Q69" s="8"/>
      <c r="R69" s="8"/>
      <c r="S69" s="205"/>
      <c r="T69" s="9"/>
      <c r="U69" s="8"/>
      <c r="V69" s="8"/>
      <c r="W69" s="8"/>
      <c r="X69" s="8"/>
      <c r="Y69" s="8"/>
      <c r="Z69" s="8"/>
      <c r="AA69" s="8"/>
      <c r="AB69" s="8"/>
      <c r="AC69" s="205"/>
      <c r="AD69" s="9"/>
      <c r="AE69" s="7"/>
      <c r="AF69" s="8"/>
      <c r="AG69" s="8"/>
      <c r="AH69" s="8"/>
      <c r="AI69" s="8"/>
      <c r="AJ69" s="8"/>
      <c r="AK69" s="10"/>
      <c r="AL69" s="113"/>
      <c r="AM69" s="14"/>
      <c r="AN69" s="113"/>
      <c r="AO69" s="14"/>
      <c r="AP69" s="105"/>
      <c r="AQ69" s="109"/>
    </row>
    <row r="70" spans="3:43" x14ac:dyDescent="0.25">
      <c r="C70" s="7"/>
      <c r="D70" s="8"/>
      <c r="E70" s="8"/>
      <c r="F70" s="8"/>
      <c r="G70" s="8"/>
      <c r="H70" s="8"/>
      <c r="I70" s="8"/>
      <c r="J70" s="8"/>
      <c r="K70" s="8"/>
      <c r="L70" s="8"/>
      <c r="M70" s="8"/>
      <c r="N70" s="8"/>
      <c r="O70" s="8"/>
      <c r="P70" s="8"/>
      <c r="Q70" s="8"/>
      <c r="R70" s="8"/>
      <c r="S70" s="205"/>
      <c r="T70" s="9"/>
      <c r="U70" s="8"/>
      <c r="V70" s="8"/>
      <c r="W70" s="8"/>
      <c r="X70" s="8"/>
      <c r="Y70" s="8"/>
      <c r="Z70" s="8"/>
      <c r="AA70" s="8"/>
      <c r="AB70" s="8"/>
      <c r="AC70" s="205"/>
      <c r="AD70" s="9"/>
      <c r="AE70" s="7"/>
      <c r="AF70" s="8"/>
      <c r="AG70" s="8"/>
      <c r="AH70" s="8"/>
      <c r="AI70" s="8"/>
      <c r="AJ70" s="8"/>
      <c r="AK70" s="10"/>
      <c r="AL70" s="113"/>
      <c r="AM70" s="14"/>
      <c r="AN70" s="113"/>
      <c r="AO70" s="14"/>
      <c r="AP70" s="105"/>
      <c r="AQ70" s="109"/>
    </row>
    <row r="71" spans="3:43" x14ac:dyDescent="0.25">
      <c r="C71" s="7"/>
      <c r="D71" s="8"/>
      <c r="E71" s="8"/>
      <c r="F71" s="8"/>
      <c r="G71" s="8"/>
      <c r="H71" s="8"/>
      <c r="I71" s="8"/>
      <c r="J71" s="8"/>
      <c r="K71" s="8"/>
      <c r="L71" s="8"/>
      <c r="M71" s="8"/>
      <c r="N71" s="8"/>
      <c r="O71" s="8"/>
      <c r="P71" s="8"/>
      <c r="Q71" s="8"/>
      <c r="R71" s="8"/>
      <c r="S71" s="205"/>
      <c r="T71" s="9"/>
      <c r="U71" s="8"/>
      <c r="V71" s="8"/>
      <c r="W71" s="8"/>
      <c r="X71" s="8"/>
      <c r="Y71" s="8"/>
      <c r="Z71" s="8"/>
      <c r="AA71" s="8"/>
      <c r="AB71" s="8"/>
      <c r="AC71" s="205"/>
      <c r="AD71" s="9"/>
      <c r="AE71" s="7"/>
      <c r="AF71" s="8"/>
      <c r="AG71" s="8"/>
      <c r="AH71" s="8"/>
      <c r="AI71" s="8"/>
      <c r="AJ71" s="8"/>
      <c r="AK71" s="10"/>
      <c r="AL71" s="113"/>
      <c r="AM71" s="14"/>
      <c r="AN71" s="113"/>
      <c r="AO71" s="14"/>
      <c r="AP71" s="105"/>
      <c r="AQ71" s="109"/>
    </row>
    <row r="72" spans="3:43" x14ac:dyDescent="0.25">
      <c r="C72" s="7"/>
      <c r="D72" s="8"/>
      <c r="E72" s="8"/>
      <c r="F72" s="8"/>
      <c r="G72" s="8"/>
      <c r="H72" s="8"/>
      <c r="I72" s="8"/>
      <c r="J72" s="8"/>
      <c r="K72" s="8"/>
      <c r="L72" s="8"/>
      <c r="M72" s="8"/>
      <c r="N72" s="8"/>
      <c r="O72" s="8"/>
      <c r="P72" s="8"/>
      <c r="Q72" s="8"/>
      <c r="R72" s="8"/>
      <c r="S72" s="205"/>
      <c r="T72" s="9"/>
      <c r="U72" s="8"/>
      <c r="V72" s="8"/>
      <c r="W72" s="8"/>
      <c r="X72" s="8"/>
      <c r="Y72" s="8"/>
      <c r="Z72" s="8"/>
      <c r="AA72" s="8"/>
      <c r="AB72" s="8"/>
      <c r="AC72" s="205"/>
      <c r="AD72" s="9"/>
      <c r="AE72" s="7"/>
      <c r="AF72" s="8"/>
      <c r="AG72" s="8"/>
      <c r="AH72" s="8"/>
      <c r="AI72" s="8"/>
      <c r="AJ72" s="8"/>
      <c r="AK72" s="10"/>
      <c r="AL72" s="113"/>
      <c r="AM72" s="14"/>
      <c r="AN72" s="113"/>
      <c r="AO72" s="14"/>
      <c r="AP72" s="105"/>
      <c r="AQ72" s="109"/>
    </row>
    <row r="73" spans="3:43" x14ac:dyDescent="0.25">
      <c r="C73" s="7"/>
      <c r="D73" s="8"/>
      <c r="E73" s="8"/>
      <c r="F73" s="8"/>
      <c r="G73" s="8"/>
      <c r="H73" s="8"/>
      <c r="I73" s="8"/>
      <c r="J73" s="8"/>
      <c r="K73" s="8"/>
      <c r="L73" s="8"/>
      <c r="M73" s="8"/>
      <c r="N73" s="8"/>
      <c r="O73" s="8"/>
      <c r="P73" s="8"/>
      <c r="Q73" s="8"/>
      <c r="R73" s="8"/>
      <c r="S73" s="205"/>
      <c r="T73" s="9"/>
      <c r="U73" s="8"/>
      <c r="V73" s="8"/>
      <c r="W73" s="8"/>
      <c r="X73" s="8"/>
      <c r="Y73" s="8"/>
      <c r="Z73" s="8"/>
      <c r="AA73" s="8"/>
      <c r="AB73" s="8"/>
      <c r="AC73" s="205"/>
      <c r="AD73" s="9"/>
      <c r="AE73" s="7"/>
      <c r="AF73" s="8"/>
      <c r="AG73" s="8"/>
      <c r="AH73" s="8"/>
      <c r="AI73" s="8"/>
      <c r="AJ73" s="8"/>
      <c r="AK73" s="10"/>
      <c r="AL73" s="113"/>
      <c r="AM73" s="14"/>
      <c r="AN73" s="113"/>
      <c r="AO73" s="14"/>
      <c r="AP73" s="105"/>
      <c r="AQ73" s="109"/>
    </row>
    <row r="74" spans="3:43" x14ac:dyDescent="0.25">
      <c r="C74" s="7"/>
      <c r="D74" s="8"/>
      <c r="E74" s="8"/>
      <c r="F74" s="8"/>
      <c r="G74" s="8"/>
      <c r="H74" s="8"/>
      <c r="I74" s="8"/>
      <c r="J74" s="8"/>
      <c r="K74" s="8"/>
      <c r="L74" s="8"/>
      <c r="M74" s="8"/>
      <c r="N74" s="8"/>
      <c r="O74" s="8"/>
      <c r="P74" s="8"/>
      <c r="Q74" s="8"/>
      <c r="R74" s="8"/>
      <c r="S74" s="205"/>
      <c r="T74" s="9"/>
      <c r="U74" s="8"/>
      <c r="V74" s="8"/>
      <c r="W74" s="8"/>
      <c r="X74" s="8"/>
      <c r="Y74" s="8"/>
      <c r="Z74" s="8"/>
      <c r="AA74" s="8"/>
      <c r="AB74" s="8"/>
      <c r="AC74" s="205"/>
      <c r="AD74" s="9"/>
      <c r="AE74" s="7"/>
      <c r="AF74" s="8"/>
      <c r="AG74" s="8"/>
      <c r="AH74" s="8"/>
      <c r="AI74" s="8"/>
      <c r="AJ74" s="8"/>
      <c r="AK74" s="10"/>
      <c r="AL74" s="113"/>
      <c r="AM74" s="14"/>
      <c r="AN74" s="113"/>
      <c r="AO74" s="14"/>
      <c r="AP74" s="105"/>
      <c r="AQ74" s="109"/>
    </row>
    <row r="75" spans="3:43" x14ac:dyDescent="0.25">
      <c r="C75" s="7"/>
      <c r="D75" s="8"/>
      <c r="E75" s="8"/>
      <c r="F75" s="8"/>
      <c r="G75" s="8"/>
      <c r="H75" s="8"/>
      <c r="I75" s="8"/>
      <c r="J75" s="8"/>
      <c r="K75" s="8"/>
      <c r="L75" s="8"/>
      <c r="M75" s="8"/>
      <c r="N75" s="8"/>
      <c r="O75" s="8"/>
      <c r="P75" s="8"/>
      <c r="Q75" s="8"/>
      <c r="R75" s="8"/>
      <c r="S75" s="205"/>
      <c r="T75" s="9"/>
      <c r="U75" s="8"/>
      <c r="V75" s="8"/>
      <c r="W75" s="8"/>
      <c r="X75" s="8"/>
      <c r="Y75" s="8"/>
      <c r="Z75" s="8"/>
      <c r="AA75" s="8"/>
      <c r="AB75" s="8"/>
      <c r="AC75" s="205"/>
      <c r="AD75" s="9"/>
      <c r="AE75" s="7"/>
      <c r="AF75" s="8"/>
      <c r="AG75" s="8"/>
      <c r="AH75" s="8"/>
      <c r="AI75" s="8"/>
      <c r="AJ75" s="8"/>
      <c r="AK75" s="10"/>
      <c r="AL75" s="113"/>
      <c r="AM75" s="14"/>
      <c r="AN75" s="113"/>
      <c r="AO75" s="14"/>
      <c r="AP75" s="105"/>
      <c r="AQ75" s="109"/>
    </row>
    <row r="76" spans="3:43" x14ac:dyDescent="0.25">
      <c r="C76" s="7"/>
      <c r="D76" s="8"/>
      <c r="E76" s="8"/>
      <c r="F76" s="8"/>
      <c r="G76" s="8"/>
      <c r="H76" s="8"/>
      <c r="I76" s="8"/>
      <c r="J76" s="8"/>
      <c r="K76" s="8"/>
      <c r="L76" s="8"/>
      <c r="M76" s="8"/>
      <c r="N76" s="8"/>
      <c r="O76" s="8"/>
      <c r="P76" s="8"/>
      <c r="Q76" s="8"/>
      <c r="R76" s="8"/>
      <c r="S76" s="205"/>
      <c r="T76" s="9"/>
      <c r="U76" s="8"/>
      <c r="V76" s="8"/>
      <c r="W76" s="8"/>
      <c r="X76" s="8"/>
      <c r="Y76" s="8"/>
      <c r="Z76" s="8"/>
      <c r="AA76" s="8"/>
      <c r="AB76" s="8"/>
      <c r="AC76" s="205"/>
      <c r="AD76" s="9"/>
      <c r="AE76" s="7"/>
      <c r="AF76" s="8"/>
      <c r="AG76" s="8"/>
      <c r="AH76" s="8"/>
      <c r="AI76" s="8"/>
      <c r="AJ76" s="8"/>
      <c r="AK76" s="10"/>
      <c r="AL76" s="113"/>
      <c r="AM76" s="14"/>
      <c r="AN76" s="113"/>
      <c r="AO76" s="14"/>
      <c r="AP76" s="105"/>
      <c r="AQ76" s="109"/>
    </row>
    <row r="77" spans="3:43" x14ac:dyDescent="0.25">
      <c r="C77" s="7"/>
      <c r="D77" s="8"/>
      <c r="E77" s="8"/>
      <c r="F77" s="8"/>
      <c r="G77" s="8"/>
      <c r="H77" s="8"/>
      <c r="I77" s="8"/>
      <c r="J77" s="8"/>
      <c r="K77" s="8"/>
      <c r="L77" s="8"/>
      <c r="M77" s="8"/>
      <c r="N77" s="8"/>
      <c r="O77" s="8"/>
      <c r="P77" s="8"/>
      <c r="Q77" s="8"/>
      <c r="R77" s="8"/>
      <c r="S77" s="205"/>
      <c r="T77" s="9"/>
      <c r="U77" s="8"/>
      <c r="V77" s="8"/>
      <c r="W77" s="8"/>
      <c r="X77" s="8"/>
      <c r="Y77" s="8"/>
      <c r="Z77" s="8"/>
      <c r="AA77" s="8"/>
      <c r="AB77" s="8"/>
      <c r="AC77" s="205"/>
      <c r="AD77" s="9"/>
      <c r="AE77" s="7"/>
      <c r="AF77" s="8"/>
      <c r="AG77" s="8"/>
      <c r="AH77" s="8"/>
      <c r="AI77" s="8"/>
      <c r="AJ77" s="8"/>
      <c r="AK77" s="10"/>
      <c r="AL77" s="113"/>
      <c r="AM77" s="14"/>
      <c r="AN77" s="113"/>
      <c r="AO77" s="14"/>
      <c r="AP77" s="105"/>
      <c r="AQ77" s="109"/>
    </row>
    <row r="78" spans="3:43" x14ac:dyDescent="0.25">
      <c r="C78" s="7"/>
      <c r="D78" s="8"/>
      <c r="E78" s="8"/>
      <c r="F78" s="8"/>
      <c r="G78" s="8"/>
      <c r="H78" s="8"/>
      <c r="I78" s="8"/>
      <c r="J78" s="8"/>
      <c r="K78" s="8"/>
      <c r="L78" s="8"/>
      <c r="M78" s="8"/>
      <c r="N78" s="8"/>
      <c r="O78" s="8"/>
      <c r="P78" s="8"/>
      <c r="Q78" s="8"/>
      <c r="R78" s="8"/>
      <c r="S78" s="205"/>
      <c r="T78" s="9"/>
      <c r="U78" s="8"/>
      <c r="V78" s="8"/>
      <c r="W78" s="8"/>
      <c r="X78" s="8"/>
      <c r="Y78" s="8"/>
      <c r="Z78" s="8"/>
      <c r="AA78" s="8"/>
      <c r="AB78" s="8"/>
      <c r="AC78" s="205"/>
      <c r="AD78" s="9"/>
      <c r="AE78" s="7"/>
      <c r="AF78" s="8"/>
      <c r="AG78" s="8"/>
      <c r="AH78" s="8"/>
      <c r="AI78" s="8"/>
      <c r="AJ78" s="8"/>
      <c r="AK78" s="10"/>
      <c r="AL78" s="113"/>
      <c r="AM78" s="14"/>
      <c r="AN78" s="113"/>
      <c r="AO78" s="14"/>
      <c r="AP78" s="105"/>
      <c r="AQ78" s="109"/>
    </row>
    <row r="79" spans="3:43" x14ac:dyDescent="0.25">
      <c r="C79" s="7"/>
      <c r="D79" s="8"/>
      <c r="E79" s="8"/>
      <c r="F79" s="8"/>
      <c r="G79" s="8"/>
      <c r="H79" s="8"/>
      <c r="I79" s="8"/>
      <c r="J79" s="8"/>
      <c r="K79" s="8"/>
      <c r="L79" s="8"/>
      <c r="M79" s="8"/>
      <c r="N79" s="8"/>
      <c r="O79" s="8"/>
      <c r="P79" s="8"/>
      <c r="Q79" s="8"/>
      <c r="R79" s="8"/>
      <c r="S79" s="205"/>
      <c r="T79" s="9"/>
      <c r="U79" s="8"/>
      <c r="V79" s="8"/>
      <c r="W79" s="8"/>
      <c r="X79" s="8"/>
      <c r="Y79" s="8"/>
      <c r="Z79" s="8"/>
      <c r="AA79" s="8"/>
      <c r="AB79" s="8"/>
      <c r="AC79" s="205"/>
      <c r="AD79" s="9"/>
      <c r="AE79" s="7"/>
      <c r="AF79" s="8"/>
      <c r="AG79" s="8"/>
      <c r="AH79" s="8"/>
      <c r="AI79" s="8"/>
      <c r="AJ79" s="8"/>
      <c r="AK79" s="10"/>
      <c r="AL79" s="113"/>
      <c r="AM79" s="14"/>
      <c r="AN79" s="113"/>
      <c r="AO79" s="14"/>
      <c r="AP79" s="105"/>
      <c r="AQ79" s="109"/>
    </row>
    <row r="80" spans="3:43" x14ac:dyDescent="0.25">
      <c r="C80" s="7"/>
      <c r="D80" s="8"/>
      <c r="E80" s="8"/>
      <c r="F80" s="8"/>
      <c r="G80" s="8"/>
      <c r="H80" s="8"/>
      <c r="I80" s="8"/>
      <c r="J80" s="8"/>
      <c r="K80" s="8"/>
      <c r="L80" s="8"/>
      <c r="M80" s="8"/>
      <c r="N80" s="8"/>
      <c r="O80" s="8"/>
      <c r="P80" s="8"/>
      <c r="Q80" s="8"/>
      <c r="R80" s="8"/>
      <c r="S80" s="205"/>
      <c r="T80" s="9"/>
      <c r="U80" s="8"/>
      <c r="V80" s="8"/>
      <c r="W80" s="8"/>
      <c r="X80" s="8"/>
      <c r="Y80" s="8"/>
      <c r="Z80" s="8"/>
      <c r="AA80" s="8"/>
      <c r="AB80" s="8"/>
      <c r="AC80" s="205"/>
      <c r="AD80" s="9"/>
      <c r="AE80" s="7"/>
      <c r="AF80" s="8"/>
      <c r="AG80" s="8"/>
      <c r="AH80" s="8"/>
      <c r="AI80" s="8"/>
      <c r="AJ80" s="8"/>
      <c r="AK80" s="10"/>
      <c r="AL80" s="113"/>
      <c r="AM80" s="14"/>
      <c r="AN80" s="113"/>
      <c r="AO80" s="14"/>
      <c r="AP80" s="105"/>
      <c r="AQ80" s="109"/>
    </row>
    <row r="81" spans="3:43" x14ac:dyDescent="0.25">
      <c r="C81" s="7"/>
      <c r="D81" s="8"/>
      <c r="E81" s="8"/>
      <c r="F81" s="8"/>
      <c r="G81" s="8"/>
      <c r="H81" s="8"/>
      <c r="I81" s="8"/>
      <c r="J81" s="8"/>
      <c r="K81" s="8"/>
      <c r="L81" s="8"/>
      <c r="M81" s="8"/>
      <c r="N81" s="8"/>
      <c r="O81" s="8"/>
      <c r="P81" s="8"/>
      <c r="Q81" s="8"/>
      <c r="R81" s="8"/>
      <c r="S81" s="205"/>
      <c r="T81" s="9"/>
      <c r="U81" s="8"/>
      <c r="V81" s="8"/>
      <c r="W81" s="8"/>
      <c r="X81" s="8"/>
      <c r="Y81" s="8"/>
      <c r="Z81" s="8"/>
      <c r="AA81" s="8"/>
      <c r="AB81" s="8"/>
      <c r="AC81" s="205"/>
      <c r="AD81" s="9"/>
      <c r="AE81" s="7"/>
      <c r="AF81" s="8"/>
      <c r="AG81" s="8"/>
      <c r="AH81" s="8"/>
      <c r="AI81" s="8"/>
      <c r="AJ81" s="8"/>
      <c r="AK81" s="10"/>
      <c r="AL81" s="113"/>
      <c r="AM81" s="14"/>
      <c r="AN81" s="113"/>
      <c r="AO81" s="14"/>
      <c r="AP81" s="105"/>
      <c r="AQ81" s="109"/>
    </row>
    <row r="82" spans="3:43" x14ac:dyDescent="0.25">
      <c r="C82" s="7"/>
      <c r="D82" s="8"/>
      <c r="E82" s="8"/>
      <c r="F82" s="8"/>
      <c r="G82" s="8"/>
      <c r="H82" s="8"/>
      <c r="I82" s="8"/>
      <c r="J82" s="8"/>
      <c r="K82" s="8"/>
      <c r="L82" s="8"/>
      <c r="M82" s="8"/>
      <c r="N82" s="8"/>
      <c r="O82" s="8"/>
      <c r="P82" s="8"/>
      <c r="Q82" s="8"/>
      <c r="R82" s="8"/>
      <c r="S82" s="205"/>
      <c r="T82" s="9"/>
      <c r="U82" s="8"/>
      <c r="V82" s="8"/>
      <c r="W82" s="8"/>
      <c r="X82" s="8"/>
      <c r="Y82" s="8"/>
      <c r="Z82" s="8"/>
      <c r="AA82" s="8"/>
      <c r="AB82" s="8"/>
      <c r="AC82" s="205"/>
      <c r="AD82" s="9"/>
      <c r="AE82" s="7"/>
      <c r="AF82" s="8"/>
      <c r="AG82" s="8"/>
      <c r="AH82" s="8"/>
      <c r="AI82" s="8"/>
      <c r="AJ82" s="8"/>
      <c r="AK82" s="10"/>
      <c r="AL82" s="113"/>
      <c r="AM82" s="14"/>
      <c r="AN82" s="113"/>
      <c r="AO82" s="14"/>
      <c r="AP82" s="105"/>
      <c r="AQ82" s="109"/>
    </row>
    <row r="83" spans="3:43" x14ac:dyDescent="0.25">
      <c r="C83" s="7"/>
      <c r="D83" s="8"/>
      <c r="E83" s="8"/>
      <c r="F83" s="8"/>
      <c r="G83" s="8"/>
      <c r="H83" s="8"/>
      <c r="I83" s="8"/>
      <c r="J83" s="8"/>
      <c r="K83" s="8"/>
      <c r="L83" s="8"/>
      <c r="M83" s="8"/>
      <c r="N83" s="8"/>
      <c r="O83" s="8"/>
      <c r="P83" s="8"/>
      <c r="Q83" s="8"/>
      <c r="R83" s="8"/>
      <c r="S83" s="205"/>
      <c r="T83" s="9"/>
      <c r="U83" s="8"/>
      <c r="V83" s="8"/>
      <c r="W83" s="8"/>
      <c r="X83" s="8"/>
      <c r="Y83" s="8"/>
      <c r="Z83" s="8"/>
      <c r="AA83" s="8"/>
      <c r="AB83" s="8"/>
      <c r="AC83" s="205"/>
      <c r="AD83" s="9"/>
      <c r="AE83" s="7"/>
      <c r="AF83" s="8"/>
      <c r="AG83" s="8"/>
      <c r="AH83" s="8"/>
      <c r="AI83" s="8"/>
      <c r="AJ83" s="8"/>
      <c r="AK83" s="10"/>
      <c r="AL83" s="113"/>
      <c r="AM83" s="14"/>
      <c r="AN83" s="113"/>
      <c r="AO83" s="14"/>
      <c r="AP83" s="105"/>
      <c r="AQ83" s="109"/>
    </row>
    <row r="84" spans="3:43" x14ac:dyDescent="0.25">
      <c r="C84" s="7"/>
      <c r="D84" s="8"/>
      <c r="E84" s="8"/>
      <c r="F84" s="8"/>
      <c r="G84" s="8"/>
      <c r="H84" s="8"/>
      <c r="I84" s="8"/>
      <c r="J84" s="8"/>
      <c r="K84" s="8"/>
      <c r="L84" s="8"/>
      <c r="M84" s="8"/>
      <c r="N84" s="8"/>
      <c r="O84" s="8"/>
      <c r="P84" s="8"/>
      <c r="Q84" s="8"/>
      <c r="R84" s="8"/>
      <c r="S84" s="205"/>
      <c r="T84" s="9"/>
      <c r="U84" s="8"/>
      <c r="V84" s="8"/>
      <c r="W84" s="8"/>
      <c r="X84" s="8"/>
      <c r="Y84" s="8"/>
      <c r="Z84" s="8"/>
      <c r="AA84" s="8"/>
      <c r="AB84" s="8"/>
      <c r="AC84" s="205"/>
      <c r="AD84" s="9"/>
      <c r="AE84" s="7"/>
      <c r="AF84" s="8"/>
      <c r="AG84" s="8"/>
      <c r="AH84" s="8"/>
      <c r="AI84" s="8"/>
      <c r="AJ84" s="8"/>
      <c r="AK84" s="10"/>
      <c r="AL84" s="113"/>
      <c r="AM84" s="14"/>
      <c r="AN84" s="113"/>
      <c r="AO84" s="14"/>
      <c r="AP84" s="105"/>
      <c r="AQ84" s="109"/>
    </row>
    <row r="85" spans="3:43" x14ac:dyDescent="0.25">
      <c r="C85" s="7"/>
      <c r="D85" s="8"/>
      <c r="E85" s="8"/>
      <c r="F85" s="8"/>
      <c r="G85" s="8"/>
      <c r="H85" s="8"/>
      <c r="I85" s="8"/>
      <c r="J85" s="8"/>
      <c r="K85" s="8"/>
      <c r="L85" s="8"/>
      <c r="M85" s="8"/>
      <c r="N85" s="8"/>
      <c r="O85" s="8"/>
      <c r="P85" s="8"/>
      <c r="Q85" s="8"/>
      <c r="R85" s="8"/>
      <c r="S85" s="205"/>
      <c r="T85" s="9"/>
      <c r="U85" s="8"/>
      <c r="V85" s="8"/>
      <c r="W85" s="8"/>
      <c r="X85" s="8"/>
      <c r="Y85" s="8"/>
      <c r="Z85" s="8"/>
      <c r="AA85" s="8"/>
      <c r="AB85" s="8"/>
      <c r="AC85" s="205"/>
      <c r="AD85" s="9"/>
      <c r="AE85" s="7"/>
      <c r="AF85" s="8"/>
      <c r="AG85" s="8"/>
      <c r="AH85" s="8"/>
      <c r="AI85" s="8"/>
      <c r="AJ85" s="8"/>
      <c r="AK85" s="10"/>
      <c r="AL85" s="113"/>
      <c r="AM85" s="14"/>
      <c r="AN85" s="113"/>
      <c r="AO85" s="14"/>
      <c r="AP85" s="105"/>
      <c r="AQ85" s="109"/>
    </row>
    <row r="86" spans="3:43" x14ac:dyDescent="0.25">
      <c r="C86" s="7"/>
      <c r="D86" s="8"/>
      <c r="E86" s="8"/>
      <c r="F86" s="8"/>
      <c r="G86" s="8"/>
      <c r="H86" s="8"/>
      <c r="I86" s="8"/>
      <c r="J86" s="8"/>
      <c r="K86" s="8"/>
      <c r="L86" s="8"/>
      <c r="M86" s="8"/>
      <c r="N86" s="8"/>
      <c r="O86" s="8"/>
      <c r="P86" s="8"/>
      <c r="Q86" s="8"/>
      <c r="R86" s="8"/>
      <c r="S86" s="205"/>
      <c r="T86" s="9"/>
      <c r="U86" s="8"/>
      <c r="V86" s="8"/>
      <c r="W86" s="8"/>
      <c r="X86" s="8"/>
      <c r="Y86" s="8"/>
      <c r="Z86" s="8"/>
      <c r="AA86" s="8"/>
      <c r="AB86" s="8"/>
      <c r="AC86" s="205"/>
      <c r="AD86" s="9"/>
      <c r="AE86" s="7"/>
      <c r="AF86" s="8"/>
      <c r="AG86" s="8"/>
      <c r="AH86" s="8"/>
      <c r="AI86" s="8"/>
      <c r="AJ86" s="8"/>
      <c r="AK86" s="10"/>
      <c r="AL86" s="113"/>
      <c r="AM86" s="14"/>
      <c r="AN86" s="113"/>
      <c r="AO86" s="14"/>
      <c r="AP86" s="105"/>
      <c r="AQ86" s="109"/>
    </row>
    <row r="87" spans="3:43" x14ac:dyDescent="0.25">
      <c r="C87" s="7"/>
      <c r="D87" s="8"/>
      <c r="E87" s="8"/>
      <c r="F87" s="8"/>
      <c r="G87" s="8"/>
      <c r="H87" s="8"/>
      <c r="I87" s="8"/>
      <c r="J87" s="8"/>
      <c r="K87" s="8"/>
      <c r="L87" s="8"/>
      <c r="M87" s="8"/>
      <c r="N87" s="8"/>
      <c r="O87" s="8"/>
      <c r="P87" s="8"/>
      <c r="Q87" s="8"/>
      <c r="R87" s="8"/>
      <c r="S87" s="205"/>
      <c r="T87" s="9"/>
      <c r="U87" s="8"/>
      <c r="V87" s="8"/>
      <c r="W87" s="8"/>
      <c r="X87" s="8"/>
      <c r="Y87" s="8"/>
      <c r="Z87" s="8"/>
      <c r="AA87" s="8"/>
      <c r="AB87" s="8"/>
      <c r="AC87" s="205"/>
      <c r="AD87" s="9"/>
      <c r="AE87" s="7"/>
      <c r="AF87" s="8"/>
      <c r="AG87" s="8"/>
      <c r="AH87" s="8"/>
      <c r="AI87" s="8"/>
      <c r="AJ87" s="8"/>
      <c r="AK87" s="10"/>
      <c r="AL87" s="113"/>
      <c r="AM87" s="14"/>
      <c r="AN87" s="113"/>
      <c r="AO87" s="14"/>
      <c r="AP87" s="105"/>
      <c r="AQ87" s="109"/>
    </row>
    <row r="88" spans="3:43" x14ac:dyDescent="0.25">
      <c r="C88" s="7"/>
      <c r="D88" s="8"/>
      <c r="E88" s="8"/>
      <c r="F88" s="8"/>
      <c r="G88" s="8"/>
      <c r="H88" s="8"/>
      <c r="I88" s="8"/>
      <c r="J88" s="8"/>
      <c r="K88" s="8"/>
      <c r="L88" s="8"/>
      <c r="M88" s="8"/>
      <c r="N88" s="8"/>
      <c r="O88" s="8"/>
      <c r="P88" s="8"/>
      <c r="Q88" s="8"/>
      <c r="R88" s="8"/>
      <c r="S88" s="205"/>
      <c r="T88" s="9"/>
      <c r="U88" s="8"/>
      <c r="V88" s="8"/>
      <c r="W88" s="8"/>
      <c r="X88" s="8"/>
      <c r="Y88" s="8"/>
      <c r="Z88" s="8"/>
      <c r="AA88" s="8"/>
      <c r="AB88" s="8"/>
      <c r="AC88" s="205"/>
      <c r="AD88" s="9"/>
      <c r="AE88" s="7"/>
      <c r="AF88" s="8"/>
      <c r="AG88" s="8"/>
      <c r="AH88" s="8"/>
      <c r="AI88" s="8"/>
      <c r="AJ88" s="8"/>
      <c r="AK88" s="10"/>
      <c r="AL88" s="113"/>
      <c r="AM88" s="14"/>
      <c r="AN88" s="113"/>
      <c r="AO88" s="14"/>
      <c r="AP88" s="105"/>
      <c r="AQ88" s="109"/>
    </row>
    <row r="89" spans="3:43" x14ac:dyDescent="0.25">
      <c r="C89" s="7"/>
      <c r="D89" s="8"/>
      <c r="E89" s="8"/>
      <c r="F89" s="8"/>
      <c r="G89" s="8"/>
      <c r="H89" s="8"/>
      <c r="I89" s="8"/>
      <c r="J89" s="8"/>
      <c r="K89" s="8"/>
      <c r="L89" s="8"/>
      <c r="M89" s="8"/>
      <c r="N89" s="8"/>
      <c r="O89" s="8"/>
      <c r="P89" s="8"/>
      <c r="Q89" s="8"/>
      <c r="R89" s="8"/>
      <c r="S89" s="205"/>
      <c r="T89" s="9"/>
      <c r="U89" s="8"/>
      <c r="V89" s="8"/>
      <c r="W89" s="8"/>
      <c r="X89" s="8"/>
      <c r="Y89" s="8"/>
      <c r="Z89" s="8"/>
      <c r="AA89" s="8"/>
      <c r="AB89" s="8"/>
      <c r="AC89" s="205"/>
      <c r="AD89" s="9"/>
      <c r="AE89" s="7"/>
      <c r="AF89" s="8"/>
      <c r="AG89" s="8"/>
      <c r="AH89" s="8"/>
      <c r="AI89" s="8"/>
      <c r="AJ89" s="8"/>
      <c r="AK89" s="10"/>
      <c r="AL89" s="113"/>
      <c r="AM89" s="14"/>
      <c r="AN89" s="113"/>
      <c r="AO89" s="14"/>
      <c r="AP89" s="105"/>
      <c r="AQ89" s="109"/>
    </row>
    <row r="90" spans="3:43" x14ac:dyDescent="0.25">
      <c r="C90" s="7"/>
      <c r="D90" s="8"/>
      <c r="E90" s="8"/>
      <c r="F90" s="8"/>
      <c r="G90" s="8"/>
      <c r="H90" s="8"/>
      <c r="I90" s="8"/>
      <c r="J90" s="8"/>
      <c r="K90" s="8"/>
      <c r="L90" s="8"/>
      <c r="M90" s="8"/>
      <c r="N90" s="8"/>
      <c r="O90" s="8"/>
      <c r="P90" s="8"/>
      <c r="Q90" s="8"/>
      <c r="R90" s="8"/>
      <c r="S90" s="205"/>
      <c r="T90" s="9"/>
      <c r="U90" s="8"/>
      <c r="V90" s="8"/>
      <c r="W90" s="8"/>
      <c r="X90" s="8"/>
      <c r="Y90" s="8"/>
      <c r="Z90" s="8"/>
      <c r="AA90" s="8"/>
      <c r="AB90" s="8"/>
      <c r="AC90" s="205"/>
      <c r="AD90" s="9"/>
      <c r="AE90" s="7"/>
      <c r="AF90" s="8"/>
      <c r="AG90" s="8"/>
      <c r="AH90" s="8"/>
      <c r="AI90" s="8"/>
      <c r="AJ90" s="8"/>
      <c r="AK90" s="10"/>
      <c r="AL90" s="113"/>
      <c r="AM90" s="14"/>
      <c r="AN90" s="113"/>
      <c r="AO90" s="14"/>
      <c r="AP90" s="105"/>
      <c r="AQ90" s="109"/>
    </row>
    <row r="91" spans="3:43" x14ac:dyDescent="0.25">
      <c r="C91" s="7"/>
      <c r="D91" s="8"/>
      <c r="E91" s="8"/>
      <c r="F91" s="8"/>
      <c r="G91" s="8"/>
      <c r="H91" s="8"/>
      <c r="I91" s="8"/>
      <c r="J91" s="8"/>
      <c r="K91" s="8"/>
      <c r="L91" s="8"/>
      <c r="M91" s="8"/>
      <c r="N91" s="8"/>
      <c r="O91" s="8"/>
      <c r="P91" s="8"/>
      <c r="Q91" s="8"/>
      <c r="R91" s="8"/>
      <c r="S91" s="205"/>
      <c r="T91" s="9"/>
      <c r="U91" s="8"/>
      <c r="V91" s="8"/>
      <c r="W91" s="8"/>
      <c r="X91" s="8"/>
      <c r="Y91" s="8"/>
      <c r="Z91" s="8"/>
      <c r="AA91" s="8"/>
      <c r="AB91" s="8"/>
      <c r="AC91" s="205"/>
      <c r="AD91" s="9"/>
      <c r="AE91" s="7"/>
      <c r="AF91" s="8"/>
      <c r="AG91" s="8"/>
      <c r="AH91" s="8"/>
      <c r="AI91" s="8"/>
      <c r="AJ91" s="8"/>
      <c r="AK91" s="10"/>
      <c r="AL91" s="113"/>
      <c r="AM91" s="14"/>
      <c r="AN91" s="113"/>
      <c r="AO91" s="14"/>
      <c r="AP91" s="105"/>
      <c r="AQ91" s="109"/>
    </row>
    <row r="92" spans="3:43" x14ac:dyDescent="0.25">
      <c r="C92" s="7"/>
      <c r="D92" s="8"/>
      <c r="E92" s="8"/>
      <c r="F92" s="8"/>
      <c r="G92" s="8"/>
      <c r="H92" s="8"/>
      <c r="I92" s="8"/>
      <c r="J92" s="8"/>
      <c r="K92" s="8"/>
      <c r="L92" s="8"/>
      <c r="M92" s="8"/>
      <c r="N92" s="8"/>
      <c r="O92" s="8"/>
      <c r="P92" s="8"/>
      <c r="Q92" s="8"/>
      <c r="R92" s="8"/>
      <c r="S92" s="205"/>
      <c r="T92" s="9"/>
      <c r="U92" s="8"/>
      <c r="V92" s="8"/>
      <c r="W92" s="8"/>
      <c r="X92" s="8"/>
      <c r="Y92" s="8"/>
      <c r="Z92" s="8"/>
      <c r="AA92" s="8"/>
      <c r="AB92" s="8"/>
      <c r="AC92" s="205"/>
      <c r="AD92" s="9"/>
      <c r="AE92" s="7"/>
      <c r="AF92" s="8"/>
      <c r="AG92" s="8"/>
      <c r="AH92" s="8"/>
      <c r="AI92" s="8"/>
      <c r="AJ92" s="8"/>
      <c r="AK92" s="10"/>
      <c r="AL92" s="113"/>
      <c r="AM92" s="14"/>
      <c r="AN92" s="113"/>
      <c r="AO92" s="14"/>
      <c r="AP92" s="105"/>
      <c r="AQ92" s="109"/>
    </row>
    <row r="93" spans="3:43" x14ac:dyDescent="0.25">
      <c r="C93" s="7"/>
      <c r="D93" s="8"/>
      <c r="E93" s="8"/>
      <c r="F93" s="8"/>
      <c r="G93" s="8"/>
      <c r="H93" s="8"/>
      <c r="I93" s="8"/>
      <c r="J93" s="8"/>
      <c r="K93" s="8"/>
      <c r="L93" s="8"/>
      <c r="M93" s="8"/>
      <c r="N93" s="8"/>
      <c r="O93" s="8"/>
      <c r="P93" s="8"/>
      <c r="Q93" s="8"/>
      <c r="R93" s="8"/>
      <c r="S93" s="205"/>
      <c r="T93" s="9"/>
      <c r="U93" s="8"/>
      <c r="V93" s="8"/>
      <c r="W93" s="8"/>
      <c r="X93" s="8"/>
      <c r="Y93" s="8"/>
      <c r="Z93" s="8"/>
      <c r="AA93" s="8"/>
      <c r="AB93" s="8"/>
      <c r="AC93" s="205"/>
      <c r="AD93" s="9"/>
      <c r="AE93" s="7"/>
      <c r="AF93" s="8"/>
      <c r="AG93" s="8"/>
      <c r="AH93" s="8"/>
      <c r="AI93" s="8"/>
      <c r="AJ93" s="8"/>
      <c r="AK93" s="10"/>
      <c r="AL93" s="113"/>
      <c r="AM93" s="14"/>
      <c r="AN93" s="113"/>
      <c r="AO93" s="14"/>
      <c r="AP93" s="105"/>
      <c r="AQ93" s="109"/>
    </row>
    <row r="94" spans="3:43" x14ac:dyDescent="0.25">
      <c r="C94" s="7"/>
      <c r="D94" s="8"/>
      <c r="E94" s="8"/>
      <c r="F94" s="8"/>
      <c r="G94" s="8"/>
      <c r="H94" s="8"/>
      <c r="I94" s="8"/>
      <c r="J94" s="8"/>
      <c r="K94" s="8"/>
      <c r="L94" s="8"/>
      <c r="M94" s="8"/>
      <c r="N94" s="8"/>
      <c r="O94" s="8"/>
      <c r="P94" s="8"/>
      <c r="Q94" s="8"/>
      <c r="R94" s="8"/>
      <c r="S94" s="205"/>
      <c r="T94" s="9"/>
      <c r="U94" s="8"/>
      <c r="V94" s="8"/>
      <c r="W94" s="8"/>
      <c r="X94" s="8"/>
      <c r="Y94" s="8"/>
      <c r="Z94" s="8"/>
      <c r="AA94" s="8"/>
      <c r="AB94" s="8"/>
      <c r="AC94" s="205"/>
      <c r="AD94" s="9"/>
      <c r="AE94" s="7"/>
      <c r="AF94" s="8"/>
      <c r="AG94" s="8"/>
      <c r="AH94" s="8"/>
      <c r="AI94" s="8"/>
      <c r="AJ94" s="8"/>
      <c r="AK94" s="10"/>
      <c r="AL94" s="113"/>
      <c r="AM94" s="14"/>
      <c r="AN94" s="113"/>
      <c r="AO94" s="14"/>
      <c r="AP94" s="105"/>
      <c r="AQ94" s="109"/>
    </row>
    <row r="95" spans="3:43" x14ac:dyDescent="0.25">
      <c r="C95" s="7"/>
      <c r="D95" s="8"/>
      <c r="E95" s="8"/>
      <c r="F95" s="8"/>
      <c r="G95" s="8"/>
      <c r="H95" s="8"/>
      <c r="I95" s="8"/>
      <c r="J95" s="8"/>
      <c r="K95" s="8"/>
      <c r="L95" s="8"/>
      <c r="M95" s="8"/>
      <c r="N95" s="8"/>
      <c r="O95" s="8"/>
      <c r="P95" s="8"/>
      <c r="Q95" s="8"/>
      <c r="R95" s="8"/>
      <c r="S95" s="205"/>
      <c r="T95" s="9"/>
      <c r="U95" s="8"/>
      <c r="V95" s="8"/>
      <c r="W95" s="8"/>
      <c r="X95" s="8"/>
      <c r="Y95" s="8"/>
      <c r="Z95" s="8"/>
      <c r="AA95" s="8"/>
      <c r="AB95" s="8"/>
      <c r="AC95" s="205"/>
      <c r="AD95" s="9"/>
      <c r="AE95" s="7"/>
      <c r="AF95" s="8"/>
      <c r="AG95" s="8"/>
      <c r="AH95" s="8"/>
      <c r="AI95" s="8"/>
      <c r="AJ95" s="8"/>
      <c r="AK95" s="10"/>
      <c r="AL95" s="113"/>
      <c r="AM95" s="14"/>
      <c r="AN95" s="113"/>
      <c r="AO95" s="14"/>
      <c r="AP95" s="105"/>
      <c r="AQ95" s="109"/>
    </row>
    <row r="96" spans="3:43" x14ac:dyDescent="0.25">
      <c r="C96" s="7"/>
      <c r="D96" s="8"/>
      <c r="E96" s="8"/>
      <c r="F96" s="8"/>
      <c r="G96" s="8"/>
      <c r="H96" s="8"/>
      <c r="I96" s="8"/>
      <c r="J96" s="8"/>
      <c r="K96" s="8"/>
      <c r="L96" s="8"/>
      <c r="M96" s="8"/>
      <c r="N96" s="8"/>
      <c r="O96" s="8"/>
      <c r="P96" s="8"/>
      <c r="Q96" s="8"/>
      <c r="R96" s="8"/>
      <c r="S96" s="205"/>
      <c r="T96" s="9"/>
      <c r="U96" s="8"/>
      <c r="V96" s="8"/>
      <c r="W96" s="8"/>
      <c r="X96" s="8"/>
      <c r="Y96" s="8"/>
      <c r="Z96" s="8"/>
      <c r="AA96" s="8"/>
      <c r="AB96" s="8"/>
      <c r="AC96" s="205"/>
      <c r="AD96" s="9"/>
      <c r="AE96" s="7"/>
      <c r="AF96" s="8"/>
      <c r="AG96" s="8"/>
      <c r="AH96" s="8"/>
      <c r="AI96" s="8"/>
      <c r="AJ96" s="8"/>
      <c r="AK96" s="10"/>
      <c r="AL96" s="113"/>
      <c r="AM96" s="14"/>
      <c r="AN96" s="113"/>
      <c r="AO96" s="14"/>
      <c r="AP96" s="105"/>
      <c r="AQ96" s="109"/>
    </row>
    <row r="97" spans="3:43" x14ac:dyDescent="0.25">
      <c r="C97" s="12"/>
      <c r="D97" s="13"/>
      <c r="E97" s="13"/>
      <c r="F97" s="13"/>
      <c r="G97" s="13"/>
      <c r="H97" s="13"/>
      <c r="I97" s="13"/>
      <c r="J97" s="13"/>
      <c r="K97" s="13"/>
      <c r="L97" s="13"/>
      <c r="M97" s="13"/>
      <c r="N97" s="13"/>
      <c r="O97" s="13"/>
      <c r="P97" s="13"/>
      <c r="Q97" s="13"/>
      <c r="R97" s="13"/>
      <c r="S97" s="206"/>
      <c r="T97" s="14"/>
      <c r="U97" s="13"/>
      <c r="V97" s="13"/>
      <c r="W97" s="13"/>
      <c r="X97" s="13"/>
      <c r="Y97" s="13"/>
      <c r="Z97" s="13"/>
      <c r="AA97" s="13"/>
      <c r="AB97" s="13"/>
      <c r="AC97" s="206"/>
      <c r="AD97" s="14"/>
      <c r="AE97" s="12"/>
      <c r="AF97" s="13"/>
      <c r="AG97" s="13"/>
      <c r="AH97" s="13"/>
      <c r="AI97" s="13"/>
      <c r="AJ97" s="13"/>
      <c r="AK97" s="15"/>
      <c r="AL97" s="113"/>
      <c r="AM97" s="14"/>
      <c r="AN97" s="113"/>
      <c r="AO97" s="14"/>
      <c r="AP97" s="105"/>
      <c r="AQ97" s="109"/>
    </row>
    <row r="98" spans="3:43" x14ac:dyDescent="0.25">
      <c r="C98" s="12"/>
      <c r="D98" s="13"/>
      <c r="E98" s="13"/>
      <c r="F98" s="13"/>
      <c r="G98" s="13"/>
      <c r="H98" s="13"/>
      <c r="I98" s="13"/>
      <c r="J98" s="13"/>
      <c r="K98" s="13"/>
      <c r="L98" s="13"/>
      <c r="M98" s="13"/>
      <c r="N98" s="13"/>
      <c r="O98" s="13"/>
      <c r="P98" s="13"/>
      <c r="Q98" s="13"/>
      <c r="R98" s="13"/>
      <c r="S98" s="206"/>
      <c r="T98" s="14"/>
      <c r="U98" s="13"/>
      <c r="V98" s="13"/>
      <c r="W98" s="13"/>
      <c r="X98" s="13"/>
      <c r="Y98" s="13"/>
      <c r="Z98" s="13"/>
      <c r="AA98" s="13"/>
      <c r="AB98" s="13"/>
      <c r="AC98" s="206"/>
      <c r="AD98" s="14"/>
      <c r="AE98" s="12"/>
      <c r="AF98" s="13"/>
      <c r="AG98" s="13"/>
      <c r="AH98" s="13"/>
      <c r="AI98" s="13"/>
      <c r="AJ98" s="13"/>
      <c r="AK98" s="15"/>
      <c r="AL98" s="113"/>
      <c r="AM98" s="14"/>
      <c r="AN98" s="113"/>
      <c r="AO98" s="14"/>
      <c r="AP98" s="105"/>
      <c r="AQ98" s="109"/>
    </row>
    <row r="99" spans="3:43" x14ac:dyDescent="0.25">
      <c r="C99" s="12"/>
      <c r="D99" s="13"/>
      <c r="E99" s="13"/>
      <c r="F99" s="13"/>
      <c r="G99" s="13"/>
      <c r="H99" s="13"/>
      <c r="I99" s="13"/>
      <c r="J99" s="13"/>
      <c r="K99" s="13"/>
      <c r="L99" s="13"/>
      <c r="M99" s="13"/>
      <c r="N99" s="13"/>
      <c r="O99" s="13"/>
      <c r="P99" s="13"/>
      <c r="Q99" s="13"/>
      <c r="R99" s="13"/>
      <c r="S99" s="206"/>
      <c r="T99" s="14"/>
      <c r="U99" s="13"/>
      <c r="V99" s="13"/>
      <c r="W99" s="13"/>
      <c r="X99" s="13"/>
      <c r="Y99" s="13"/>
      <c r="Z99" s="13"/>
      <c r="AA99" s="13"/>
      <c r="AB99" s="13"/>
      <c r="AC99" s="206"/>
      <c r="AD99" s="14"/>
      <c r="AE99" s="12"/>
      <c r="AF99" s="13"/>
      <c r="AG99" s="13"/>
      <c r="AH99" s="13"/>
      <c r="AI99" s="13"/>
      <c r="AJ99" s="13"/>
      <c r="AK99" s="15"/>
      <c r="AL99" s="113"/>
      <c r="AM99" s="14"/>
      <c r="AN99" s="113"/>
      <c r="AO99" s="14"/>
      <c r="AP99" s="105"/>
      <c r="AQ99" s="109"/>
    </row>
    <row r="100" spans="3:43" x14ac:dyDescent="0.25">
      <c r="C100" s="12"/>
      <c r="D100" s="13"/>
      <c r="E100" s="13"/>
      <c r="F100" s="13"/>
      <c r="G100" s="13"/>
      <c r="H100" s="13"/>
      <c r="I100" s="13"/>
      <c r="J100" s="13"/>
      <c r="K100" s="13"/>
      <c r="L100" s="13"/>
      <c r="M100" s="13"/>
      <c r="N100" s="13"/>
      <c r="O100" s="13"/>
      <c r="P100" s="13"/>
      <c r="Q100" s="13"/>
      <c r="R100" s="13"/>
      <c r="S100" s="206"/>
      <c r="T100" s="14"/>
      <c r="U100" s="13"/>
      <c r="V100" s="13"/>
      <c r="W100" s="13"/>
      <c r="X100" s="13"/>
      <c r="Y100" s="13"/>
      <c r="Z100" s="13"/>
      <c r="AA100" s="13"/>
      <c r="AB100" s="13"/>
      <c r="AC100" s="206"/>
      <c r="AD100" s="14"/>
      <c r="AE100" s="12"/>
      <c r="AF100" s="13"/>
      <c r="AG100" s="13"/>
      <c r="AH100" s="13"/>
      <c r="AI100" s="13"/>
      <c r="AJ100" s="13"/>
      <c r="AK100" s="15"/>
      <c r="AL100" s="113"/>
      <c r="AM100" s="14"/>
      <c r="AN100" s="113"/>
      <c r="AO100" s="14"/>
      <c r="AP100" s="105"/>
      <c r="AQ100" s="109"/>
    </row>
    <row r="101" spans="3:43" x14ac:dyDescent="0.25">
      <c r="C101" s="12"/>
      <c r="D101" s="13"/>
      <c r="E101" s="13"/>
      <c r="F101" s="13"/>
      <c r="G101" s="13"/>
      <c r="H101" s="13"/>
      <c r="I101" s="13"/>
      <c r="J101" s="13"/>
      <c r="K101" s="13"/>
      <c r="L101" s="13"/>
      <c r="M101" s="13"/>
      <c r="N101" s="13"/>
      <c r="O101" s="13"/>
      <c r="P101" s="13"/>
      <c r="Q101" s="13"/>
      <c r="R101" s="13"/>
      <c r="S101" s="206"/>
      <c r="T101" s="14"/>
      <c r="U101" s="13"/>
      <c r="V101" s="13"/>
      <c r="W101" s="13"/>
      <c r="X101" s="13"/>
      <c r="Y101" s="13"/>
      <c r="Z101" s="13"/>
      <c r="AA101" s="13"/>
      <c r="AB101" s="13"/>
      <c r="AC101" s="206"/>
      <c r="AD101" s="14"/>
      <c r="AE101" s="12"/>
      <c r="AF101" s="13"/>
      <c r="AG101" s="13"/>
      <c r="AH101" s="13"/>
      <c r="AI101" s="13"/>
      <c r="AJ101" s="13"/>
      <c r="AK101" s="15"/>
      <c r="AL101" s="113"/>
      <c r="AM101" s="14"/>
      <c r="AN101" s="113"/>
      <c r="AO101" s="14"/>
      <c r="AP101" s="105"/>
      <c r="AQ101" s="109"/>
    </row>
    <row r="102" spans="3:43" x14ac:dyDescent="0.25">
      <c r="C102" s="12"/>
      <c r="D102" s="13"/>
      <c r="E102" s="13"/>
      <c r="F102" s="13"/>
      <c r="G102" s="13"/>
      <c r="H102" s="13"/>
      <c r="I102" s="13"/>
      <c r="J102" s="13"/>
      <c r="K102" s="13"/>
      <c r="L102" s="13"/>
      <c r="M102" s="13"/>
      <c r="N102" s="13"/>
      <c r="O102" s="13"/>
      <c r="P102" s="13"/>
      <c r="Q102" s="13"/>
      <c r="R102" s="13"/>
      <c r="S102" s="206"/>
      <c r="T102" s="14"/>
      <c r="U102" s="13"/>
      <c r="V102" s="13"/>
      <c r="W102" s="13"/>
      <c r="X102" s="13"/>
      <c r="Y102" s="13"/>
      <c r="Z102" s="13"/>
      <c r="AA102" s="13"/>
      <c r="AB102" s="13"/>
      <c r="AC102" s="206"/>
      <c r="AD102" s="14"/>
      <c r="AE102" s="12"/>
      <c r="AF102" s="13"/>
      <c r="AG102" s="13"/>
      <c r="AH102" s="13"/>
      <c r="AI102" s="13"/>
      <c r="AJ102" s="13"/>
      <c r="AK102" s="15"/>
      <c r="AL102" s="113"/>
      <c r="AM102" s="14"/>
      <c r="AN102" s="113"/>
      <c r="AO102" s="14"/>
      <c r="AP102" s="105"/>
      <c r="AQ102" s="109"/>
    </row>
    <row r="103" spans="3:43" x14ac:dyDescent="0.25">
      <c r="C103" s="12"/>
      <c r="D103" s="13"/>
      <c r="E103" s="13"/>
      <c r="F103" s="13"/>
      <c r="G103" s="13"/>
      <c r="H103" s="13"/>
      <c r="I103" s="13"/>
      <c r="J103" s="13"/>
      <c r="K103" s="13"/>
      <c r="L103" s="13"/>
      <c r="M103" s="13"/>
      <c r="N103" s="13"/>
      <c r="O103" s="13"/>
      <c r="P103" s="13"/>
      <c r="Q103" s="13"/>
      <c r="R103" s="13"/>
      <c r="S103" s="206"/>
      <c r="T103" s="14"/>
      <c r="U103" s="13"/>
      <c r="V103" s="13"/>
      <c r="W103" s="13"/>
      <c r="X103" s="13"/>
      <c r="Y103" s="13"/>
      <c r="Z103" s="13"/>
      <c r="AA103" s="13"/>
      <c r="AB103" s="13"/>
      <c r="AC103" s="206"/>
      <c r="AD103" s="14"/>
      <c r="AE103" s="12"/>
      <c r="AF103" s="13"/>
      <c r="AG103" s="13"/>
      <c r="AH103" s="13"/>
      <c r="AI103" s="13"/>
      <c r="AJ103" s="13"/>
      <c r="AK103" s="15"/>
      <c r="AL103" s="113"/>
      <c r="AM103" s="14"/>
      <c r="AN103" s="113"/>
      <c r="AO103" s="14"/>
      <c r="AP103" s="105"/>
      <c r="AQ103" s="109"/>
    </row>
    <row r="104" spans="3:43" x14ac:dyDescent="0.25">
      <c r="C104" s="12"/>
      <c r="D104" s="13"/>
      <c r="E104" s="13"/>
      <c r="F104" s="13"/>
      <c r="G104" s="13"/>
      <c r="H104" s="13"/>
      <c r="I104" s="13"/>
      <c r="J104" s="13"/>
      <c r="K104" s="13"/>
      <c r="L104" s="13"/>
      <c r="M104" s="13"/>
      <c r="N104" s="13"/>
      <c r="O104" s="13"/>
      <c r="P104" s="13"/>
      <c r="Q104" s="13"/>
      <c r="R104" s="13"/>
      <c r="S104" s="206"/>
      <c r="T104" s="14"/>
      <c r="U104" s="13"/>
      <c r="V104" s="13"/>
      <c r="W104" s="13"/>
      <c r="X104" s="13"/>
      <c r="Y104" s="13"/>
      <c r="Z104" s="13"/>
      <c r="AA104" s="13"/>
      <c r="AB104" s="13"/>
      <c r="AC104" s="206"/>
      <c r="AD104" s="14"/>
      <c r="AE104" s="12"/>
      <c r="AF104" s="13"/>
      <c r="AG104" s="13"/>
      <c r="AH104" s="13"/>
      <c r="AI104" s="13"/>
      <c r="AJ104" s="13"/>
      <c r="AK104" s="15"/>
      <c r="AL104" s="113"/>
      <c r="AM104" s="14"/>
      <c r="AN104" s="113"/>
      <c r="AO104" s="14"/>
      <c r="AP104" s="105"/>
      <c r="AQ104" s="109"/>
    </row>
    <row r="105" spans="3:43" x14ac:dyDescent="0.25">
      <c r="C105" s="12"/>
      <c r="D105" s="13"/>
      <c r="E105" s="13"/>
      <c r="F105" s="13"/>
      <c r="G105" s="13"/>
      <c r="H105" s="13"/>
      <c r="I105" s="13"/>
      <c r="J105" s="13"/>
      <c r="K105" s="13"/>
      <c r="L105" s="13"/>
      <c r="M105" s="13"/>
      <c r="N105" s="13"/>
      <c r="O105" s="13"/>
      <c r="P105" s="13"/>
      <c r="Q105" s="13"/>
      <c r="R105" s="13"/>
      <c r="S105" s="206"/>
      <c r="T105" s="14"/>
      <c r="U105" s="13"/>
      <c r="V105" s="13"/>
      <c r="W105" s="13"/>
      <c r="X105" s="13"/>
      <c r="Y105" s="13"/>
      <c r="Z105" s="13"/>
      <c r="AA105" s="13"/>
      <c r="AB105" s="13"/>
      <c r="AC105" s="206"/>
      <c r="AD105" s="14"/>
      <c r="AE105" s="12"/>
      <c r="AF105" s="13"/>
      <c r="AG105" s="13"/>
      <c r="AH105" s="13"/>
      <c r="AI105" s="13"/>
      <c r="AJ105" s="13"/>
      <c r="AK105" s="15"/>
      <c r="AL105" s="113"/>
      <c r="AM105" s="14"/>
      <c r="AN105" s="113"/>
      <c r="AO105" s="14"/>
      <c r="AP105" s="105"/>
      <c r="AQ105" s="109"/>
    </row>
    <row r="106" spans="3:43" x14ac:dyDescent="0.25">
      <c r="C106" s="12"/>
      <c r="D106" s="13"/>
      <c r="E106" s="13"/>
      <c r="F106" s="13"/>
      <c r="G106" s="13"/>
      <c r="H106" s="13"/>
      <c r="I106" s="13"/>
      <c r="J106" s="13"/>
      <c r="K106" s="13"/>
      <c r="L106" s="13"/>
      <c r="M106" s="13"/>
      <c r="N106" s="13"/>
      <c r="O106" s="13"/>
      <c r="P106" s="13"/>
      <c r="Q106" s="13"/>
      <c r="R106" s="13"/>
      <c r="S106" s="206"/>
      <c r="T106" s="14"/>
      <c r="U106" s="13"/>
      <c r="V106" s="13"/>
      <c r="W106" s="13"/>
      <c r="X106" s="13"/>
      <c r="Y106" s="13"/>
      <c r="Z106" s="13"/>
      <c r="AA106" s="13"/>
      <c r="AB106" s="13"/>
      <c r="AC106" s="206"/>
      <c r="AD106" s="14"/>
      <c r="AE106" s="12"/>
      <c r="AF106" s="13"/>
      <c r="AG106" s="13"/>
      <c r="AH106" s="13"/>
      <c r="AI106" s="13"/>
      <c r="AJ106" s="13"/>
      <c r="AK106" s="15"/>
      <c r="AL106" s="113"/>
      <c r="AM106" s="14"/>
      <c r="AN106" s="113"/>
      <c r="AO106" s="14"/>
      <c r="AP106" s="105"/>
      <c r="AQ106" s="109"/>
    </row>
    <row r="107" spans="3:43" x14ac:dyDescent="0.25">
      <c r="C107" s="12"/>
      <c r="D107" s="13"/>
      <c r="E107" s="13"/>
      <c r="F107" s="13"/>
      <c r="G107" s="13"/>
      <c r="H107" s="13"/>
      <c r="I107" s="13"/>
      <c r="J107" s="13"/>
      <c r="K107" s="13"/>
      <c r="L107" s="13"/>
      <c r="M107" s="13"/>
      <c r="N107" s="13"/>
      <c r="O107" s="13"/>
      <c r="P107" s="13"/>
      <c r="Q107" s="13"/>
      <c r="R107" s="13"/>
      <c r="S107" s="206"/>
      <c r="T107" s="14"/>
      <c r="U107" s="13"/>
      <c r="V107" s="13"/>
      <c r="W107" s="13"/>
      <c r="X107" s="13"/>
      <c r="Y107" s="13"/>
      <c r="Z107" s="13"/>
      <c r="AA107" s="13"/>
      <c r="AB107" s="13"/>
      <c r="AC107" s="206"/>
      <c r="AD107" s="14"/>
      <c r="AE107" s="12"/>
      <c r="AF107" s="13"/>
      <c r="AG107" s="13"/>
      <c r="AH107" s="13"/>
      <c r="AI107" s="13"/>
      <c r="AJ107" s="13"/>
      <c r="AK107" s="15"/>
      <c r="AL107" s="113"/>
      <c r="AM107" s="14"/>
      <c r="AN107" s="113"/>
      <c r="AO107" s="14"/>
      <c r="AP107" s="105"/>
      <c r="AQ107" s="109"/>
    </row>
    <row r="108" spans="3:43" x14ac:dyDescent="0.25">
      <c r="C108" s="12"/>
      <c r="D108" s="13"/>
      <c r="E108" s="13"/>
      <c r="F108" s="13"/>
      <c r="G108" s="13"/>
      <c r="H108" s="13"/>
      <c r="I108" s="13"/>
      <c r="J108" s="13"/>
      <c r="K108" s="13"/>
      <c r="L108" s="13"/>
      <c r="M108" s="13"/>
      <c r="N108" s="13"/>
      <c r="O108" s="13"/>
      <c r="P108" s="13"/>
      <c r="Q108" s="13"/>
      <c r="R108" s="13"/>
      <c r="S108" s="206"/>
      <c r="T108" s="14"/>
      <c r="U108" s="13"/>
      <c r="V108" s="13"/>
      <c r="W108" s="13"/>
      <c r="X108" s="13"/>
      <c r="Y108" s="13"/>
      <c r="Z108" s="13"/>
      <c r="AA108" s="13"/>
      <c r="AB108" s="13"/>
      <c r="AC108" s="206"/>
      <c r="AD108" s="14"/>
      <c r="AE108" s="12"/>
      <c r="AF108" s="13"/>
      <c r="AG108" s="13"/>
      <c r="AH108" s="13"/>
      <c r="AI108" s="13"/>
      <c r="AJ108" s="13"/>
      <c r="AK108" s="15"/>
      <c r="AL108" s="113"/>
      <c r="AM108" s="14"/>
      <c r="AN108" s="113"/>
      <c r="AO108" s="14"/>
      <c r="AP108" s="105"/>
      <c r="AQ108" s="109"/>
    </row>
    <row r="109" spans="3:43" x14ac:dyDescent="0.25">
      <c r="C109" s="12"/>
      <c r="D109" s="13"/>
      <c r="E109" s="13"/>
      <c r="F109" s="13"/>
      <c r="G109" s="13"/>
      <c r="H109" s="13"/>
      <c r="I109" s="13"/>
      <c r="J109" s="13"/>
      <c r="K109" s="13"/>
      <c r="L109" s="13"/>
      <c r="M109" s="13"/>
      <c r="N109" s="13"/>
      <c r="O109" s="13"/>
      <c r="P109" s="13"/>
      <c r="Q109" s="13"/>
      <c r="R109" s="13"/>
      <c r="S109" s="206"/>
      <c r="T109" s="14"/>
      <c r="U109" s="13"/>
      <c r="V109" s="13"/>
      <c r="W109" s="13"/>
      <c r="X109" s="13"/>
      <c r="Y109" s="13"/>
      <c r="Z109" s="13"/>
      <c r="AA109" s="13"/>
      <c r="AB109" s="13"/>
      <c r="AC109" s="206"/>
      <c r="AD109" s="14"/>
      <c r="AE109" s="12"/>
      <c r="AF109" s="13"/>
      <c r="AG109" s="13"/>
      <c r="AH109" s="13"/>
      <c r="AI109" s="13"/>
      <c r="AJ109" s="13"/>
      <c r="AK109" s="15"/>
      <c r="AL109" s="113"/>
      <c r="AM109" s="14"/>
      <c r="AN109" s="113"/>
      <c r="AO109" s="14"/>
      <c r="AP109" s="105"/>
      <c r="AQ109" s="109"/>
    </row>
    <row r="110" spans="3:43" x14ac:dyDescent="0.25">
      <c r="C110" s="12"/>
      <c r="D110" s="13"/>
      <c r="E110" s="13"/>
      <c r="F110" s="13"/>
      <c r="G110" s="13"/>
      <c r="H110" s="13"/>
      <c r="I110" s="13"/>
      <c r="J110" s="13"/>
      <c r="K110" s="13"/>
      <c r="L110" s="13"/>
      <c r="M110" s="13"/>
      <c r="N110" s="13"/>
      <c r="O110" s="13"/>
      <c r="P110" s="13"/>
      <c r="Q110" s="13"/>
      <c r="R110" s="13"/>
      <c r="S110" s="206"/>
      <c r="T110" s="14"/>
      <c r="U110" s="13"/>
      <c r="V110" s="13"/>
      <c r="W110" s="13"/>
      <c r="X110" s="13"/>
      <c r="Y110" s="13"/>
      <c r="Z110" s="13"/>
      <c r="AA110" s="13"/>
      <c r="AB110" s="13"/>
      <c r="AC110" s="206"/>
      <c r="AD110" s="14"/>
      <c r="AE110" s="12"/>
      <c r="AF110" s="13"/>
      <c r="AG110" s="13"/>
      <c r="AH110" s="13"/>
      <c r="AI110" s="13"/>
      <c r="AJ110" s="13"/>
      <c r="AK110" s="15"/>
      <c r="AL110" s="113"/>
      <c r="AM110" s="14"/>
      <c r="AN110" s="113"/>
      <c r="AO110" s="14"/>
      <c r="AP110" s="105"/>
      <c r="AQ110" s="109"/>
    </row>
    <row r="111" spans="3:43" x14ac:dyDescent="0.25">
      <c r="C111" s="12"/>
      <c r="D111" s="13"/>
      <c r="E111" s="13"/>
      <c r="F111" s="13"/>
      <c r="G111" s="13"/>
      <c r="H111" s="13"/>
      <c r="I111" s="13"/>
      <c r="J111" s="13"/>
      <c r="K111" s="13"/>
      <c r="L111" s="13"/>
      <c r="M111" s="13"/>
      <c r="N111" s="13"/>
      <c r="O111" s="13"/>
      <c r="P111" s="13"/>
      <c r="Q111" s="13"/>
      <c r="R111" s="13"/>
      <c r="S111" s="206"/>
      <c r="T111" s="14"/>
      <c r="U111" s="13"/>
      <c r="V111" s="13"/>
      <c r="W111" s="13"/>
      <c r="X111" s="13"/>
      <c r="Y111" s="13"/>
      <c r="Z111" s="13"/>
      <c r="AA111" s="13"/>
      <c r="AB111" s="13"/>
      <c r="AC111" s="206"/>
      <c r="AD111" s="14"/>
      <c r="AE111" s="12"/>
      <c r="AF111" s="13"/>
      <c r="AG111" s="13"/>
      <c r="AH111" s="13"/>
      <c r="AI111" s="13"/>
      <c r="AJ111" s="13"/>
      <c r="AK111" s="15"/>
      <c r="AL111" s="113"/>
      <c r="AM111" s="14"/>
      <c r="AN111" s="113"/>
      <c r="AO111" s="14"/>
      <c r="AP111" s="105"/>
      <c r="AQ111" s="109"/>
    </row>
    <row r="112" spans="3:43" x14ac:dyDescent="0.25">
      <c r="C112" s="12"/>
      <c r="D112" s="13"/>
      <c r="E112" s="13"/>
      <c r="F112" s="13"/>
      <c r="G112" s="13"/>
      <c r="H112" s="13"/>
      <c r="I112" s="13"/>
      <c r="J112" s="13"/>
      <c r="K112" s="13"/>
      <c r="L112" s="13"/>
      <c r="M112" s="13"/>
      <c r="N112" s="13"/>
      <c r="O112" s="13"/>
      <c r="P112" s="13"/>
      <c r="Q112" s="13"/>
      <c r="R112" s="13"/>
      <c r="S112" s="206"/>
      <c r="T112" s="14"/>
      <c r="U112" s="13"/>
      <c r="V112" s="13"/>
      <c r="W112" s="13"/>
      <c r="X112" s="13"/>
      <c r="Y112" s="13"/>
      <c r="Z112" s="13"/>
      <c r="AA112" s="13"/>
      <c r="AB112" s="13"/>
      <c r="AC112" s="206"/>
      <c r="AD112" s="14"/>
      <c r="AE112" s="12"/>
      <c r="AF112" s="13"/>
      <c r="AG112" s="13"/>
      <c r="AH112" s="13"/>
      <c r="AI112" s="13"/>
      <c r="AJ112" s="13"/>
      <c r="AK112" s="15"/>
      <c r="AL112" s="113"/>
      <c r="AM112" s="14"/>
      <c r="AN112" s="113"/>
      <c r="AO112" s="14"/>
      <c r="AP112" s="105"/>
      <c r="AQ112" s="109"/>
    </row>
    <row r="113" spans="3:43" x14ac:dyDescent="0.25">
      <c r="C113" s="12"/>
      <c r="D113" s="13"/>
      <c r="E113" s="13"/>
      <c r="F113" s="13"/>
      <c r="G113" s="13"/>
      <c r="H113" s="13"/>
      <c r="I113" s="13"/>
      <c r="J113" s="13"/>
      <c r="K113" s="13"/>
      <c r="L113" s="13"/>
      <c r="M113" s="13"/>
      <c r="N113" s="13"/>
      <c r="O113" s="13"/>
      <c r="P113" s="13"/>
      <c r="Q113" s="13"/>
      <c r="R113" s="13"/>
      <c r="S113" s="206"/>
      <c r="T113" s="14"/>
      <c r="U113" s="13"/>
      <c r="V113" s="13"/>
      <c r="W113" s="13"/>
      <c r="X113" s="13"/>
      <c r="Y113" s="13"/>
      <c r="Z113" s="13"/>
      <c r="AA113" s="13"/>
      <c r="AB113" s="13"/>
      <c r="AC113" s="206"/>
      <c r="AD113" s="14"/>
      <c r="AE113" s="12"/>
      <c r="AF113" s="13"/>
      <c r="AG113" s="13"/>
      <c r="AH113" s="13"/>
      <c r="AI113" s="13"/>
      <c r="AJ113" s="13"/>
      <c r="AK113" s="15"/>
      <c r="AL113" s="113"/>
      <c r="AM113" s="14"/>
      <c r="AN113" s="113"/>
      <c r="AO113" s="14"/>
      <c r="AP113" s="105"/>
      <c r="AQ113" s="109"/>
    </row>
    <row r="114" spans="3:43" x14ac:dyDescent="0.25">
      <c r="C114" s="12"/>
      <c r="D114" s="13"/>
      <c r="E114" s="13"/>
      <c r="F114" s="13"/>
      <c r="G114" s="13"/>
      <c r="H114" s="13"/>
      <c r="I114" s="13"/>
      <c r="J114" s="13"/>
      <c r="K114" s="13"/>
      <c r="L114" s="13"/>
      <c r="M114" s="13"/>
      <c r="N114" s="13"/>
      <c r="O114" s="13"/>
      <c r="P114" s="13"/>
      <c r="Q114" s="13"/>
      <c r="R114" s="13"/>
      <c r="S114" s="206"/>
      <c r="T114" s="14"/>
      <c r="U114" s="13"/>
      <c r="V114" s="13"/>
      <c r="W114" s="13"/>
      <c r="X114" s="13"/>
      <c r="Y114" s="13"/>
      <c r="Z114" s="13"/>
      <c r="AA114" s="13"/>
      <c r="AB114" s="13"/>
      <c r="AC114" s="206"/>
      <c r="AD114" s="14"/>
      <c r="AE114" s="12"/>
      <c r="AF114" s="13"/>
      <c r="AG114" s="13"/>
      <c r="AH114" s="13"/>
      <c r="AI114" s="13"/>
      <c r="AJ114" s="13"/>
      <c r="AK114" s="15"/>
      <c r="AL114" s="113"/>
      <c r="AM114" s="14"/>
      <c r="AN114" s="113"/>
      <c r="AO114" s="14"/>
      <c r="AP114" s="105"/>
      <c r="AQ114" s="109"/>
    </row>
    <row r="115" spans="3:43" x14ac:dyDescent="0.25">
      <c r="C115" s="12"/>
      <c r="D115" s="13"/>
      <c r="E115" s="13"/>
      <c r="F115" s="13"/>
      <c r="G115" s="13"/>
      <c r="H115" s="13"/>
      <c r="I115" s="13"/>
      <c r="J115" s="13"/>
      <c r="K115" s="13"/>
      <c r="L115" s="13"/>
      <c r="M115" s="13"/>
      <c r="N115" s="13"/>
      <c r="O115" s="13"/>
      <c r="P115" s="13"/>
      <c r="Q115" s="13"/>
      <c r="R115" s="13"/>
      <c r="S115" s="206"/>
      <c r="T115" s="14"/>
      <c r="U115" s="13"/>
      <c r="V115" s="13"/>
      <c r="W115" s="13"/>
      <c r="X115" s="13"/>
      <c r="Y115" s="13"/>
      <c r="Z115" s="13"/>
      <c r="AA115" s="13"/>
      <c r="AB115" s="13"/>
      <c r="AC115" s="206"/>
      <c r="AD115" s="14"/>
      <c r="AE115" s="12"/>
      <c r="AF115" s="13"/>
      <c r="AG115" s="13"/>
      <c r="AH115" s="13"/>
      <c r="AI115" s="13"/>
      <c r="AJ115" s="13"/>
      <c r="AK115" s="15"/>
      <c r="AL115" s="113"/>
      <c r="AM115" s="14"/>
      <c r="AN115" s="113"/>
      <c r="AO115" s="14"/>
      <c r="AP115" s="105"/>
      <c r="AQ115" s="109"/>
    </row>
    <row r="116" spans="3:43" x14ac:dyDescent="0.25">
      <c r="C116" s="12"/>
      <c r="D116" s="13"/>
      <c r="E116" s="13"/>
      <c r="F116" s="13"/>
      <c r="G116" s="13"/>
      <c r="H116" s="13"/>
      <c r="I116" s="13"/>
      <c r="J116" s="13"/>
      <c r="K116" s="13"/>
      <c r="L116" s="13"/>
      <c r="M116" s="13"/>
      <c r="N116" s="13"/>
      <c r="O116" s="13"/>
      <c r="P116" s="13"/>
      <c r="Q116" s="13"/>
      <c r="R116" s="13"/>
      <c r="S116" s="206"/>
      <c r="T116" s="14"/>
      <c r="U116" s="13"/>
      <c r="V116" s="13"/>
      <c r="W116" s="13"/>
      <c r="X116" s="13"/>
      <c r="Y116" s="13"/>
      <c r="Z116" s="13"/>
      <c r="AA116" s="13"/>
      <c r="AB116" s="13"/>
      <c r="AC116" s="206"/>
      <c r="AD116" s="14"/>
      <c r="AE116" s="12"/>
      <c r="AF116" s="13"/>
      <c r="AG116" s="13"/>
      <c r="AH116" s="13"/>
      <c r="AI116" s="13"/>
      <c r="AJ116" s="13"/>
      <c r="AK116" s="15"/>
      <c r="AL116" s="113"/>
      <c r="AM116" s="14"/>
      <c r="AN116" s="113"/>
      <c r="AO116" s="14"/>
      <c r="AP116" s="105"/>
      <c r="AQ116" s="109"/>
    </row>
    <row r="117" spans="3:43" x14ac:dyDescent="0.25">
      <c r="AL117" s="113"/>
      <c r="AM117" s="14"/>
      <c r="AN117" s="113"/>
      <c r="AO117" s="14"/>
      <c r="AP117" s="105"/>
      <c r="AQ117" s="109"/>
    </row>
    <row r="118" spans="3:43" x14ac:dyDescent="0.25">
      <c r="AL118" s="113"/>
      <c r="AM118" s="14"/>
      <c r="AN118" s="113"/>
      <c r="AO118" s="14"/>
      <c r="AP118" s="105"/>
      <c r="AQ118" s="109"/>
    </row>
    <row r="119" spans="3:43" x14ac:dyDescent="0.25">
      <c r="AL119" s="113"/>
      <c r="AM119" s="14"/>
      <c r="AN119" s="113"/>
      <c r="AO119" s="14"/>
      <c r="AP119" s="105"/>
      <c r="AQ119" s="109"/>
    </row>
    <row r="120" spans="3:43" x14ac:dyDescent="0.25">
      <c r="AL120" s="113"/>
      <c r="AM120" s="14"/>
      <c r="AN120" s="113"/>
      <c r="AO120" s="14"/>
      <c r="AP120" s="105"/>
      <c r="AQ120" s="109"/>
    </row>
    <row r="121" spans="3:43" x14ac:dyDescent="0.25">
      <c r="AL121" s="113"/>
      <c r="AM121" s="14"/>
      <c r="AN121" s="113"/>
      <c r="AO121" s="14"/>
      <c r="AP121" s="105"/>
      <c r="AQ121" s="109"/>
    </row>
    <row r="122" spans="3:43" x14ac:dyDescent="0.25">
      <c r="AL122" s="113"/>
      <c r="AM122" s="14"/>
      <c r="AN122" s="113"/>
      <c r="AO122" s="14"/>
      <c r="AP122" s="105"/>
      <c r="AQ122" s="109"/>
    </row>
    <row r="123" spans="3:43" x14ac:dyDescent="0.25">
      <c r="AL123" s="113"/>
      <c r="AM123" s="14"/>
      <c r="AN123" s="113"/>
      <c r="AO123" s="14"/>
      <c r="AP123" s="105"/>
      <c r="AQ123" s="109"/>
    </row>
    <row r="124" spans="3:43" x14ac:dyDescent="0.25">
      <c r="AL124" s="113"/>
      <c r="AM124" s="14"/>
      <c r="AN124" s="113"/>
      <c r="AO124" s="14"/>
      <c r="AP124" s="105"/>
      <c r="AQ124" s="109"/>
    </row>
    <row r="125" spans="3:43" x14ac:dyDescent="0.25">
      <c r="AL125" s="113"/>
      <c r="AM125" s="14"/>
      <c r="AN125" s="113"/>
      <c r="AO125" s="14"/>
      <c r="AP125" s="105"/>
      <c r="AQ125" s="109"/>
    </row>
    <row r="126" spans="3:43" x14ac:dyDescent="0.25">
      <c r="AL126" s="113"/>
      <c r="AM126" s="14"/>
      <c r="AN126" s="113"/>
      <c r="AO126" s="14"/>
      <c r="AP126" s="105"/>
      <c r="AQ126" s="109"/>
    </row>
    <row r="127" spans="3:43" x14ac:dyDescent="0.25">
      <c r="AL127" s="113"/>
      <c r="AM127" s="14"/>
      <c r="AN127" s="113"/>
      <c r="AO127" s="14"/>
      <c r="AP127" s="105"/>
      <c r="AQ127" s="109"/>
    </row>
    <row r="128" spans="3:43" x14ac:dyDescent="0.25">
      <c r="AL128" s="113"/>
      <c r="AM128" s="14"/>
      <c r="AN128" s="113"/>
      <c r="AO128" s="14"/>
      <c r="AP128" s="105"/>
      <c r="AQ128" s="109"/>
    </row>
    <row r="129" spans="38:43" x14ac:dyDescent="0.25">
      <c r="AL129" s="113"/>
      <c r="AM129" s="14"/>
      <c r="AN129" s="113"/>
      <c r="AO129" s="14"/>
      <c r="AP129" s="105"/>
      <c r="AQ129" s="109"/>
    </row>
    <row r="130" spans="38:43" x14ac:dyDescent="0.25">
      <c r="AL130" s="111"/>
      <c r="AM130" s="112"/>
      <c r="AN130" s="123"/>
      <c r="AO130" s="124"/>
      <c r="AP130" s="110"/>
      <c r="AQ130" s="112"/>
    </row>
    <row r="131" spans="38:43" x14ac:dyDescent="0.25">
      <c r="AN131" s="125"/>
      <c r="AO131" s="126"/>
    </row>
    <row r="132" spans="38:43" x14ac:dyDescent="0.25">
      <c r="AN132" s="125"/>
      <c r="AO132" s="126"/>
    </row>
    <row r="133" spans="38:43" x14ac:dyDescent="0.25">
      <c r="AN133" s="125"/>
      <c r="AO133" s="126"/>
    </row>
    <row r="134" spans="38:43" x14ac:dyDescent="0.25">
      <c r="AN134" s="125"/>
      <c r="AO134" s="126"/>
    </row>
    <row r="135" spans="38:43" x14ac:dyDescent="0.25">
      <c r="AN135" s="125"/>
      <c r="AO135" s="126"/>
    </row>
    <row r="136" spans="38:43" x14ac:dyDescent="0.25">
      <c r="AN136" s="125"/>
      <c r="AO136" s="126"/>
    </row>
    <row r="137" spans="38:43" x14ac:dyDescent="0.25">
      <c r="AN137" s="125"/>
      <c r="AO137" s="126"/>
    </row>
    <row r="138" spans="38:43" x14ac:dyDescent="0.25">
      <c r="AN138" s="125"/>
      <c r="AO138" s="126"/>
    </row>
    <row r="139" spans="38:43" x14ac:dyDescent="0.25">
      <c r="AN139" s="125"/>
      <c r="AO139" s="126"/>
    </row>
    <row r="140" spans="38:43" x14ac:dyDescent="0.25">
      <c r="AN140" s="125"/>
      <c r="AO140" s="126"/>
    </row>
    <row r="141" spans="38:43" x14ac:dyDescent="0.25">
      <c r="AN141" s="125"/>
      <c r="AO141" s="126"/>
    </row>
    <row r="142" spans="38:43" x14ac:dyDescent="0.25">
      <c r="AN142" s="125"/>
      <c r="AO142" s="126"/>
    </row>
    <row r="143" spans="38:43" x14ac:dyDescent="0.25">
      <c r="AN143" s="125"/>
      <c r="AO143" s="126"/>
    </row>
    <row r="144" spans="38:43" x14ac:dyDescent="0.25">
      <c r="AN144" s="125"/>
      <c r="AO144" s="126"/>
    </row>
    <row r="145" spans="40:41" x14ac:dyDescent="0.25">
      <c r="AN145" s="125"/>
      <c r="AO145" s="126"/>
    </row>
    <row r="146" spans="40:41" x14ac:dyDescent="0.25">
      <c r="AN146" s="125"/>
      <c r="AO146" s="126"/>
    </row>
    <row r="147" spans="40:41" x14ac:dyDescent="0.25">
      <c r="AN147" s="125"/>
      <c r="AO147" s="126"/>
    </row>
    <row r="148" spans="40:41" x14ac:dyDescent="0.25">
      <c r="AN148" s="125"/>
      <c r="AO148" s="126"/>
    </row>
    <row r="149" spans="40:41" x14ac:dyDescent="0.25">
      <c r="AN149" s="125"/>
      <c r="AO149" s="126"/>
    </row>
    <row r="150" spans="40:41" x14ac:dyDescent="0.25">
      <c r="AN150" s="125"/>
      <c r="AO150" s="126"/>
    </row>
    <row r="151" spans="40:41" x14ac:dyDescent="0.25">
      <c r="AN151" s="125"/>
      <c r="AO151" s="126"/>
    </row>
    <row r="152" spans="40:41" x14ac:dyDescent="0.25">
      <c r="AN152" s="125"/>
      <c r="AO152" s="126"/>
    </row>
    <row r="153" spans="40:41" x14ac:dyDescent="0.25">
      <c r="AN153" s="125"/>
      <c r="AO153" s="126"/>
    </row>
    <row r="154" spans="40:41" x14ac:dyDescent="0.25">
      <c r="AN154" s="125"/>
      <c r="AO154" s="126"/>
    </row>
    <row r="155" spans="40:41" x14ac:dyDescent="0.25">
      <c r="AN155" s="125"/>
      <c r="AO155" s="126"/>
    </row>
    <row r="156" spans="40:41" x14ac:dyDescent="0.25">
      <c r="AN156" s="125"/>
      <c r="AO156" s="126"/>
    </row>
    <row r="157" spans="40:41" x14ac:dyDescent="0.25">
      <c r="AN157" s="125"/>
      <c r="AO157" s="126"/>
    </row>
    <row r="158" spans="40:41" x14ac:dyDescent="0.25">
      <c r="AN158" s="125"/>
      <c r="AO158" s="126"/>
    </row>
    <row r="159" spans="40:41" x14ac:dyDescent="0.25">
      <c r="AN159" s="125"/>
      <c r="AO159" s="126"/>
    </row>
    <row r="160" spans="40:41" x14ac:dyDescent="0.25">
      <c r="AN160" s="125"/>
      <c r="AO160" s="126"/>
    </row>
    <row r="161" spans="40:41" x14ac:dyDescent="0.25">
      <c r="AN161" s="125"/>
      <c r="AO161" s="126"/>
    </row>
    <row r="162" spans="40:41" x14ac:dyDescent="0.25">
      <c r="AN162" s="125"/>
      <c r="AO162" s="126"/>
    </row>
    <row r="163" spans="40:41" x14ac:dyDescent="0.25">
      <c r="AN163" s="125"/>
      <c r="AO163" s="126"/>
    </row>
    <row r="164" spans="40:41" x14ac:dyDescent="0.25">
      <c r="AN164" s="125"/>
      <c r="AO164" s="126"/>
    </row>
    <row r="165" spans="40:41" x14ac:dyDescent="0.25">
      <c r="AN165" s="125"/>
      <c r="AO165" s="126"/>
    </row>
    <row r="166" spans="40:41" x14ac:dyDescent="0.25">
      <c r="AN166" s="125"/>
      <c r="AO166" s="126"/>
    </row>
    <row r="167" spans="40:41" x14ac:dyDescent="0.25">
      <c r="AN167" s="125"/>
      <c r="AO167" s="126"/>
    </row>
    <row r="168" spans="40:41" x14ac:dyDescent="0.25">
      <c r="AN168" s="125"/>
      <c r="AO168" s="126"/>
    </row>
    <row r="169" spans="40:41" x14ac:dyDescent="0.25">
      <c r="AN169" s="125"/>
      <c r="AO169" s="126"/>
    </row>
    <row r="170" spans="40:41" x14ac:dyDescent="0.25">
      <c r="AN170" s="125"/>
      <c r="AO170" s="126"/>
    </row>
    <row r="171" spans="40:41" x14ac:dyDescent="0.25">
      <c r="AN171" s="125"/>
      <c r="AO171" s="126"/>
    </row>
    <row r="172" spans="40:41" x14ac:dyDescent="0.25">
      <c r="AN172" s="125"/>
      <c r="AO172" s="126"/>
    </row>
    <row r="173" spans="40:41" x14ac:dyDescent="0.25">
      <c r="AN173" s="125"/>
      <c r="AO173" s="126"/>
    </row>
    <row r="174" spans="40:41" x14ac:dyDescent="0.25">
      <c r="AN174" s="125"/>
      <c r="AO174" s="126"/>
    </row>
    <row r="175" spans="40:41" x14ac:dyDescent="0.25">
      <c r="AN175" s="125"/>
      <c r="AO175" s="126"/>
    </row>
    <row r="176" spans="40:41" x14ac:dyDescent="0.25">
      <c r="AN176" s="125"/>
      <c r="AO176" s="126"/>
    </row>
    <row r="177" spans="40:41" x14ac:dyDescent="0.25">
      <c r="AN177" s="125"/>
      <c r="AO177" s="126"/>
    </row>
    <row r="178" spans="40:41" x14ac:dyDescent="0.25">
      <c r="AN178" s="125"/>
      <c r="AO178" s="126"/>
    </row>
    <row r="179" spans="40:41" x14ac:dyDescent="0.25">
      <c r="AN179" s="125"/>
      <c r="AO179" s="126"/>
    </row>
    <row r="180" spans="40:41" x14ac:dyDescent="0.25">
      <c r="AN180" s="125"/>
      <c r="AO180" s="126"/>
    </row>
    <row r="181" spans="40:41" x14ac:dyDescent="0.25">
      <c r="AN181" s="125"/>
      <c r="AO181" s="126"/>
    </row>
    <row r="182" spans="40:41" x14ac:dyDescent="0.25">
      <c r="AN182" s="125"/>
      <c r="AO182" s="126"/>
    </row>
    <row r="183" spans="40:41" x14ac:dyDescent="0.25">
      <c r="AN183" s="125"/>
      <c r="AO183" s="126"/>
    </row>
    <row r="184" spans="40:41" x14ac:dyDescent="0.25">
      <c r="AN184" s="125"/>
      <c r="AO184" s="126"/>
    </row>
    <row r="185" spans="40:41" x14ac:dyDescent="0.25">
      <c r="AN185" s="125"/>
      <c r="AO185" s="126"/>
    </row>
    <row r="186" spans="40:41" x14ac:dyDescent="0.25">
      <c r="AN186" s="125"/>
      <c r="AO186" s="126"/>
    </row>
  </sheetData>
  <mergeCells count="7">
    <mergeCell ref="AL1:AO1"/>
    <mergeCell ref="C1:G1"/>
    <mergeCell ref="H1:K1"/>
    <mergeCell ref="L1:T1"/>
    <mergeCell ref="U1:V1"/>
    <mergeCell ref="AE1:AK1"/>
    <mergeCell ref="W1:AD1"/>
  </mergeCells>
  <hyperlinks>
    <hyperlink ref="A1" location="Contents!A1" display="CONTENTS"/>
    <hyperlink ref="B4" r:id="rId1"/>
    <hyperlink ref="B5" r:id="rId2"/>
    <hyperlink ref="B8" r:id="rId3"/>
    <hyperlink ref="A2" r:id="rId4"/>
    <hyperlink ref="B9" r:id="rId5"/>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86"/>
  <sheetViews>
    <sheetView workbookViewId="0">
      <pane xSplit="2" ySplit="2" topLeftCell="AJ3" activePane="bottomRight" state="frozen"/>
      <selection pane="topRight" activeCell="C1" sqref="C1"/>
      <selection pane="bottomLeft" activeCell="A3" sqref="A3"/>
      <selection pane="bottomRight"/>
    </sheetView>
  </sheetViews>
  <sheetFormatPr defaultRowHeight="15" x14ac:dyDescent="0.25"/>
  <cols>
    <col min="1" max="1" width="27.28515625" style="2" customWidth="1"/>
    <col min="2" max="2" width="23.85546875" style="2" customWidth="1"/>
    <col min="3" max="3" width="11.85546875" customWidth="1"/>
    <col min="4" max="4" width="10.28515625" customWidth="1"/>
    <col min="5" max="5" width="25" customWidth="1"/>
    <col min="9" max="9" width="12.28515625" customWidth="1"/>
    <col min="10" max="11" width="12.7109375" customWidth="1"/>
    <col min="12" max="12" width="11.5703125" customWidth="1"/>
    <col min="13" max="13" width="13.140625" customWidth="1"/>
    <col min="16" max="16" width="15.5703125" customWidth="1"/>
    <col min="17" max="17" width="11.85546875" customWidth="1"/>
    <col min="19" max="19" width="12.5703125" customWidth="1"/>
    <col min="20" max="20" width="28" style="2" customWidth="1"/>
    <col min="21" max="22" width="12.7109375" customWidth="1"/>
    <col min="23" max="23" width="11.5703125" customWidth="1"/>
    <col min="24" max="24" width="13.140625" customWidth="1"/>
    <col min="27" max="27" width="15.5703125" customWidth="1"/>
    <col min="28" max="28" width="11.85546875" customWidth="1"/>
    <col min="29" max="29" width="9.140625" style="53"/>
    <col min="30" max="30" width="10.85546875" style="126" customWidth="1"/>
    <col min="31" max="31" width="12.42578125" customWidth="1"/>
    <col min="33" max="33" width="11.42578125" customWidth="1"/>
    <col min="34" max="34" width="17" customWidth="1"/>
    <col min="35" max="35" width="11.42578125" customWidth="1"/>
    <col min="36" max="36" width="13.140625" customWidth="1"/>
    <col min="37" max="37" width="14.7109375" customWidth="1"/>
    <col min="38" max="38" width="10.140625" customWidth="1"/>
    <col min="39" max="39" width="8.85546875" style="2" customWidth="1"/>
    <col min="40" max="40" width="10.85546875" style="2" customWidth="1"/>
    <col min="41" max="41" width="10" style="2" customWidth="1"/>
    <col min="42" max="42" width="14" style="102" customWidth="1"/>
    <col min="43" max="43" width="15.7109375" style="2" customWidth="1"/>
    <col min="44" max="44" width="16" customWidth="1"/>
  </cols>
  <sheetData>
    <row r="1" spans="1:43" s="1" customFormat="1" ht="20.25" thickBot="1" x14ac:dyDescent="0.35">
      <c r="A1" s="39" t="s">
        <v>0</v>
      </c>
      <c r="B1" s="67" t="s">
        <v>101</v>
      </c>
      <c r="C1" s="664" t="s">
        <v>2</v>
      </c>
      <c r="D1" s="664"/>
      <c r="E1" s="664"/>
      <c r="F1" s="664"/>
      <c r="G1" s="665"/>
      <c r="H1" s="666" t="s">
        <v>3</v>
      </c>
      <c r="I1" s="664"/>
      <c r="J1" s="664"/>
      <c r="K1" s="665"/>
      <c r="L1" s="662" t="s">
        <v>4</v>
      </c>
      <c r="M1" s="663"/>
      <c r="N1" s="663"/>
      <c r="O1" s="663"/>
      <c r="P1" s="663"/>
      <c r="Q1" s="663"/>
      <c r="R1" s="663"/>
      <c r="S1" s="663"/>
      <c r="T1" s="680"/>
      <c r="U1" s="662" t="s">
        <v>70</v>
      </c>
      <c r="V1" s="665"/>
      <c r="W1" s="662" t="s">
        <v>68</v>
      </c>
      <c r="X1" s="663"/>
      <c r="Y1" s="663"/>
      <c r="Z1" s="663"/>
      <c r="AA1" s="663"/>
      <c r="AB1" s="663"/>
      <c r="AC1" s="663"/>
      <c r="AD1" s="680"/>
      <c r="AE1" s="663" t="s">
        <v>5</v>
      </c>
      <c r="AF1" s="663"/>
      <c r="AG1" s="663"/>
      <c r="AH1" s="663"/>
      <c r="AI1" s="663"/>
      <c r="AJ1" s="663"/>
      <c r="AK1" s="681"/>
      <c r="AL1" s="677" t="s">
        <v>71</v>
      </c>
      <c r="AM1" s="678"/>
      <c r="AN1" s="678"/>
      <c r="AO1" s="679"/>
      <c r="AP1" s="100" t="s">
        <v>103</v>
      </c>
      <c r="AQ1" s="82" t="s">
        <v>94</v>
      </c>
    </row>
    <row r="2" spans="1:43" ht="62.25" customHeight="1" thickTop="1" thickBot="1" x14ac:dyDescent="0.3">
      <c r="A2" s="272" t="s">
        <v>85</v>
      </c>
      <c r="B2" s="92"/>
      <c r="C2" s="93" t="s">
        <v>6</v>
      </c>
      <c r="D2" s="93" t="s">
        <v>7</v>
      </c>
      <c r="E2" s="94" t="s">
        <v>8</v>
      </c>
      <c r="F2" s="95" t="s">
        <v>9</v>
      </c>
      <c r="G2" s="96" t="s">
        <v>10</v>
      </c>
      <c r="H2" s="93" t="s">
        <v>11</v>
      </c>
      <c r="I2" s="93" t="s">
        <v>12</v>
      </c>
      <c r="J2" s="94" t="s">
        <v>60</v>
      </c>
      <c r="K2" s="97" t="s">
        <v>69</v>
      </c>
      <c r="L2" s="93" t="s">
        <v>13</v>
      </c>
      <c r="M2" s="93" t="s">
        <v>14</v>
      </c>
      <c r="N2" s="93" t="s">
        <v>15</v>
      </c>
      <c r="O2" s="94" t="s">
        <v>16</v>
      </c>
      <c r="P2" s="93" t="s">
        <v>17</v>
      </c>
      <c r="Q2" s="93" t="s">
        <v>18</v>
      </c>
      <c r="R2" s="93" t="s">
        <v>19</v>
      </c>
      <c r="S2" s="93" t="s">
        <v>155</v>
      </c>
      <c r="T2" s="98" t="s">
        <v>20</v>
      </c>
      <c r="U2" s="94" t="s">
        <v>60</v>
      </c>
      <c r="V2" s="97" t="s">
        <v>69</v>
      </c>
      <c r="W2" s="93" t="s">
        <v>13</v>
      </c>
      <c r="X2" s="93" t="s">
        <v>14</v>
      </c>
      <c r="Y2" s="93" t="s">
        <v>15</v>
      </c>
      <c r="Z2" s="94" t="s">
        <v>16</v>
      </c>
      <c r="AA2" s="93" t="s">
        <v>17</v>
      </c>
      <c r="AB2" s="93" t="s">
        <v>18</v>
      </c>
      <c r="AC2" s="93" t="s">
        <v>19</v>
      </c>
      <c r="AD2" s="98" t="s">
        <v>155</v>
      </c>
      <c r="AE2" s="88" t="s">
        <v>21</v>
      </c>
      <c r="AF2" s="88" t="s">
        <v>22</v>
      </c>
      <c r="AG2" s="89" t="s">
        <v>23</v>
      </c>
      <c r="AH2" s="88" t="s">
        <v>24</v>
      </c>
      <c r="AI2" s="88" t="s">
        <v>25</v>
      </c>
      <c r="AJ2" s="88" t="s">
        <v>26</v>
      </c>
      <c r="AK2" s="90" t="s">
        <v>27</v>
      </c>
      <c r="AL2" s="114" t="s">
        <v>105</v>
      </c>
      <c r="AM2" s="99" t="s">
        <v>106</v>
      </c>
      <c r="AN2" s="115" t="s">
        <v>107</v>
      </c>
      <c r="AO2" s="91" t="s">
        <v>108</v>
      </c>
      <c r="AP2" s="101" t="s">
        <v>104</v>
      </c>
      <c r="AQ2" s="91" t="s">
        <v>102</v>
      </c>
    </row>
    <row r="3" spans="1:43" ht="15.75" thickTop="1" x14ac:dyDescent="0.25">
      <c r="A3" s="2" t="str">
        <f>IF(K3=SUM(L3:S3), " ","Error")</f>
        <v xml:space="preserve"> </v>
      </c>
      <c r="B3" s="78" t="s">
        <v>28</v>
      </c>
      <c r="C3" s="3">
        <f t="shared" ref="C3:L3" si="0">SUM(C4:C5)</f>
        <v>128</v>
      </c>
      <c r="D3" s="3">
        <f t="shared" si="0"/>
        <v>67</v>
      </c>
      <c r="E3" s="3">
        <f t="shared" si="0"/>
        <v>8</v>
      </c>
      <c r="F3" s="3">
        <f t="shared" si="0"/>
        <v>53</v>
      </c>
      <c r="G3" s="4">
        <f t="shared" si="0"/>
        <v>0</v>
      </c>
      <c r="H3" s="3">
        <f t="shared" si="0"/>
        <v>0</v>
      </c>
      <c r="I3" s="3">
        <f t="shared" si="0"/>
        <v>0</v>
      </c>
      <c r="J3" s="3">
        <f t="shared" si="0"/>
        <v>0</v>
      </c>
      <c r="K3" s="4">
        <f t="shared" si="0"/>
        <v>0</v>
      </c>
      <c r="L3" s="3">
        <f t="shared" si="0"/>
        <v>0</v>
      </c>
      <c r="M3" s="3">
        <f t="shared" ref="M3:S3" si="1">SUM(M4:M5)</f>
        <v>0</v>
      </c>
      <c r="N3" s="3">
        <f t="shared" si="1"/>
        <v>0</v>
      </c>
      <c r="O3" s="3">
        <f t="shared" si="1"/>
        <v>0</v>
      </c>
      <c r="P3" s="3">
        <f t="shared" si="1"/>
        <v>0</v>
      </c>
      <c r="Q3" s="3">
        <f t="shared" si="1"/>
        <v>0</v>
      </c>
      <c r="R3" s="3">
        <f t="shared" si="1"/>
        <v>0</v>
      </c>
      <c r="S3" s="3">
        <f t="shared" si="1"/>
        <v>0</v>
      </c>
      <c r="T3" s="4"/>
      <c r="U3" s="43" t="str">
        <f>IF(I3=0,"NA",J3/I3)</f>
        <v>NA</v>
      </c>
      <c r="V3" s="45" t="str">
        <f>IF(I3=0,"NA",K3/I3)</f>
        <v>NA</v>
      </c>
      <c r="W3" s="43" t="str">
        <f>+IF(L3=0,"NA",L3/I3)</f>
        <v>NA</v>
      </c>
      <c r="X3" s="43" t="str">
        <f>+IF(I3=0,"NA",M3/I3)</f>
        <v>NA</v>
      </c>
      <c r="Y3" s="43" t="str">
        <f>+IF(I3=0,"NA",N3/I3)</f>
        <v>NA</v>
      </c>
      <c r="Z3" s="43" t="str">
        <f>+IF(I3=0,"NA",O3/I3)</f>
        <v>NA</v>
      </c>
      <c r="AA3" s="43" t="str">
        <f>+IF(I3=0,"NA",P3/I3)</f>
        <v>NA</v>
      </c>
      <c r="AB3" s="43" t="str">
        <f>+IF(I3=0,"NA",Q3/I3)</f>
        <v>NA</v>
      </c>
      <c r="AC3" s="297" t="str">
        <f>+IF(I3=0,"NA",R3/I3)</f>
        <v>NA</v>
      </c>
      <c r="AD3" s="45" t="str">
        <f>+IF(I3=0,"NA",S3/I3)</f>
        <v>NA</v>
      </c>
      <c r="AE3" s="3">
        <f>IF(C3=0,"NA",(C3/AQ3)*100000)</f>
        <v>283.76970315028706</v>
      </c>
      <c r="AF3" s="85">
        <f>IF(C3=0,"NA",(H3/C3)*100000)</f>
        <v>0</v>
      </c>
      <c r="AG3" s="85">
        <f>IF(C3=0,"NA",(C3/AQ3)*100000)</f>
        <v>283.76970315028706</v>
      </c>
      <c r="AH3" s="85">
        <f>IF(C3=0,"NA",(I3/C3)*100000)</f>
        <v>0</v>
      </c>
      <c r="AI3" s="85" t="str">
        <f>IF(I3=0,"NA",(I3/AQ3)*100000)</f>
        <v>NA</v>
      </c>
      <c r="AJ3" s="85">
        <f>IF(C3=0,"NA",(J3/C3)*100000)</f>
        <v>0</v>
      </c>
      <c r="AK3" s="86" t="str">
        <f>IF(I3=0,"NA",(J3/AQ3)*100000)</f>
        <v>NA</v>
      </c>
      <c r="AL3" s="119">
        <f>AM3*7</f>
        <v>0</v>
      </c>
      <c r="AM3" s="120">
        <f>I3/365</f>
        <v>0</v>
      </c>
      <c r="AN3" s="119">
        <f>AO3*7</f>
        <v>0</v>
      </c>
      <c r="AO3" s="120">
        <f>J3/365</f>
        <v>0</v>
      </c>
      <c r="AP3" s="447">
        <f>'Vital Stats'!Q41</f>
        <v>761.07034252473352</v>
      </c>
      <c r="AQ3" s="104">
        <f>'Vital Stats'!Q72</f>
        <v>45107</v>
      </c>
    </row>
    <row r="4" spans="1:43" x14ac:dyDescent="0.25">
      <c r="B4" s="145" t="s">
        <v>29</v>
      </c>
      <c r="C4" s="7">
        <f>SUM(D4:G4)</f>
        <v>88</v>
      </c>
      <c r="D4" s="8">
        <v>44</v>
      </c>
      <c r="E4" s="8">
        <v>5</v>
      </c>
      <c r="F4" s="8">
        <v>39</v>
      </c>
      <c r="G4" s="9">
        <v>0</v>
      </c>
      <c r="H4" s="7">
        <v>0</v>
      </c>
      <c r="I4" s="8">
        <v>0</v>
      </c>
      <c r="J4" s="8">
        <v>0</v>
      </c>
      <c r="K4" s="9">
        <v>0</v>
      </c>
      <c r="L4" s="7">
        <v>0</v>
      </c>
      <c r="M4" s="8">
        <v>0</v>
      </c>
      <c r="N4" s="8">
        <v>0</v>
      </c>
      <c r="O4" s="8">
        <v>0</v>
      </c>
      <c r="P4" s="8">
        <v>0</v>
      </c>
      <c r="Q4" s="8">
        <v>0</v>
      </c>
      <c r="R4" s="8">
        <v>0</v>
      </c>
      <c r="S4" s="205">
        <v>0</v>
      </c>
      <c r="T4" s="9"/>
      <c r="U4" s="40" t="str">
        <f>IF(I4=0,"NA",J4/I4)</f>
        <v>NA</v>
      </c>
      <c r="V4" s="41" t="str">
        <f>IF(I4=0,"NA",K4/I4)</f>
        <v>NA</v>
      </c>
      <c r="W4" s="42" t="str">
        <f>IF(I4=0,"NA",L4/I4)</f>
        <v>NA</v>
      </c>
      <c r="X4" s="42" t="str">
        <f>IF(I4=0,"NA",M4/I4)</f>
        <v>NA</v>
      </c>
      <c r="Y4" s="42" t="str">
        <f>IF(I4=0,"NA",N4/I4)</f>
        <v>NA</v>
      </c>
      <c r="Z4" s="42" t="str">
        <f>IF(I4=0,"NA",O4/I4)</f>
        <v>NA</v>
      </c>
      <c r="AA4" s="42" t="str">
        <f>IF(I4=0,"NA",P4/I4)</f>
        <v>NA</v>
      </c>
      <c r="AB4" s="42" t="str">
        <f>IF(I4=0,"NA",Q4/I4)</f>
        <v>NA</v>
      </c>
      <c r="AC4" s="298" t="str">
        <f>IF(I4=0,"NA",R4/I4)</f>
        <v>NA</v>
      </c>
      <c r="AD4" s="44" t="str">
        <f>IF(I4=0,"NA",S4/I4)</f>
        <v>NA</v>
      </c>
      <c r="AE4" s="7">
        <f>IF(C4=0,"NA",(C4/AQ4)*100000)</f>
        <v>195.09167091582236</v>
      </c>
      <c r="AF4" s="8">
        <f>IF(C4=0,"NA",(H4/C4)*100000)</f>
        <v>0</v>
      </c>
      <c r="AG4" s="8">
        <f>IF(C4=0,"NA",(C4/AQ4)*100000)</f>
        <v>195.09167091582236</v>
      </c>
      <c r="AH4" s="8">
        <f>IF(C4=0,"NA",(I4/C4)*100000)</f>
        <v>0</v>
      </c>
      <c r="AI4" s="8" t="str">
        <f>IF(I4=0,"NA",(I4/AQ4)*100000)</f>
        <v>NA</v>
      </c>
      <c r="AJ4" s="8">
        <f>IF(C4=0,"NA",(J4/C4)*100000)</f>
        <v>0</v>
      </c>
      <c r="AK4" s="10" t="str">
        <f>IF(I4=0,"NA",(J4/AQ4)*100000)</f>
        <v>NA</v>
      </c>
      <c r="AL4" s="116">
        <f>AM4*7</f>
        <v>0</v>
      </c>
      <c r="AM4" s="117">
        <f>I4/_xlfn.DAYS("10 June 2016","10 December 2015")</f>
        <v>0</v>
      </c>
      <c r="AN4" s="116">
        <f>AO4*7</f>
        <v>0</v>
      </c>
      <c r="AO4" s="117">
        <f>J4/_xlfn.DAYS("10 June 2016","10 December 2015")</f>
        <v>0</v>
      </c>
      <c r="AP4" s="448"/>
      <c r="AQ4" s="106">
        <f>'Vital Stats'!Q72</f>
        <v>45107</v>
      </c>
    </row>
    <row r="5" spans="1:43" x14ac:dyDescent="0.25">
      <c r="B5" s="145" t="s">
        <v>30</v>
      </c>
      <c r="C5" s="7">
        <f>SUM(D5:G5)</f>
        <v>40</v>
      </c>
      <c r="D5" s="8">
        <v>23</v>
      </c>
      <c r="E5" s="8">
        <v>3</v>
      </c>
      <c r="F5" s="8">
        <v>14</v>
      </c>
      <c r="G5" s="9">
        <v>0</v>
      </c>
      <c r="H5" s="7">
        <v>0</v>
      </c>
      <c r="I5" s="8">
        <v>0</v>
      </c>
      <c r="J5" s="8">
        <v>0</v>
      </c>
      <c r="K5" s="9">
        <v>0</v>
      </c>
      <c r="L5" s="7">
        <v>0</v>
      </c>
      <c r="M5" s="8">
        <v>0</v>
      </c>
      <c r="N5" s="8">
        <v>0</v>
      </c>
      <c r="O5" s="8">
        <v>0</v>
      </c>
      <c r="P5" s="8">
        <v>0</v>
      </c>
      <c r="Q5" s="8">
        <v>0</v>
      </c>
      <c r="R5" s="8">
        <v>0</v>
      </c>
      <c r="S5" s="205">
        <v>0</v>
      </c>
      <c r="T5" s="9"/>
      <c r="U5" s="40" t="str">
        <f>IF(I5=0,"NA",J5/I5)</f>
        <v>NA</v>
      </c>
      <c r="V5" s="41" t="str">
        <f>IF(I5=0,"NA",K5/I5)</f>
        <v>NA</v>
      </c>
      <c r="W5" s="42" t="str">
        <f>IF(I5=0,"NA",L5/I5)</f>
        <v>NA</v>
      </c>
      <c r="X5" s="42" t="str">
        <f>IF(I5=0,"NA",M5/I5)</f>
        <v>NA</v>
      </c>
      <c r="Y5" s="42" t="str">
        <f>IF(I5=0,"NA",N5/I5)</f>
        <v>NA</v>
      </c>
      <c r="Z5" s="42" t="str">
        <f>IF(I5=0,"NA",O5/I5)</f>
        <v>NA</v>
      </c>
      <c r="AA5" s="42" t="str">
        <f>IF(I5=0,"NA",P5/I5)</f>
        <v>NA</v>
      </c>
      <c r="AB5" s="42" t="str">
        <f>IF(I5=0,"NA",Q5/I5)</f>
        <v>NA</v>
      </c>
      <c r="AC5" s="298" t="str">
        <f>IF(I5=0,"NA",R5/I5)</f>
        <v>NA</v>
      </c>
      <c r="AD5" s="44" t="str">
        <f>IF(I5=0,"NA",S5/I5)</f>
        <v>NA</v>
      </c>
      <c r="AE5" s="7">
        <f>IF(C5=0,"NA",(C5/AQ5)*100000)</f>
        <v>88.678032234464723</v>
      </c>
      <c r="AF5" s="8">
        <f>IF(C5=0,"NA",(H5/C5)*100000)</f>
        <v>0</v>
      </c>
      <c r="AG5" s="8">
        <f>IF(C5=0,"NA",(C5/AQ5)*100000)</f>
        <v>88.678032234464723</v>
      </c>
      <c r="AH5" s="8">
        <f>IF(C5=0,"NA",(I5/C5)*100000)</f>
        <v>0</v>
      </c>
      <c r="AI5" s="8" t="str">
        <f>IF(I5=0,"NA",(I5/AQ5)*100000)</f>
        <v>NA</v>
      </c>
      <c r="AJ5" s="8">
        <f>IF(C5=0,"NA",(J5/C5)*100000)</f>
        <v>0</v>
      </c>
      <c r="AK5" s="10" t="str">
        <f>IF(I5=0,"NA",(J5/AQ5)*100000)</f>
        <v>NA</v>
      </c>
      <c r="AL5" s="116">
        <f>AM5*7</f>
        <v>0</v>
      </c>
      <c r="AM5" s="117">
        <f>I5/_xlfn.DAYS("10 December 2016","10 June 2016")</f>
        <v>0</v>
      </c>
      <c r="AN5" s="116">
        <f>AO5*7</f>
        <v>0</v>
      </c>
      <c r="AO5" s="117">
        <f>J5/_xlfn.DAYS("10 December 2016","10 June 2016")</f>
        <v>0</v>
      </c>
      <c r="AP5" s="448"/>
      <c r="AQ5" s="106">
        <f>'Vital Stats'!Q72</f>
        <v>45107</v>
      </c>
    </row>
    <row r="6" spans="1:43" x14ac:dyDescent="0.25">
      <c r="B6" s="79"/>
      <c r="C6" s="7"/>
      <c r="D6" s="8"/>
      <c r="E6" s="8"/>
      <c r="F6" s="8"/>
      <c r="G6" s="9"/>
      <c r="H6" s="7"/>
      <c r="I6" s="8"/>
      <c r="J6" s="8"/>
      <c r="K6" s="9"/>
      <c r="L6" s="7"/>
      <c r="M6" s="8"/>
      <c r="N6" s="8"/>
      <c r="O6" s="8"/>
      <c r="P6" s="8"/>
      <c r="Q6" s="8"/>
      <c r="R6" s="8"/>
      <c r="S6" s="205"/>
      <c r="T6" s="9"/>
      <c r="U6" s="40"/>
      <c r="V6" s="41"/>
      <c r="W6" s="7"/>
      <c r="X6" s="8"/>
      <c r="Y6" s="8"/>
      <c r="Z6" s="8"/>
      <c r="AA6" s="8"/>
      <c r="AB6" s="8"/>
      <c r="AC6" s="205"/>
      <c r="AD6" s="9"/>
      <c r="AE6" s="7"/>
      <c r="AF6" s="8"/>
      <c r="AG6" s="8"/>
      <c r="AH6" s="8"/>
      <c r="AI6" s="8"/>
      <c r="AJ6" s="8"/>
      <c r="AK6" s="10"/>
      <c r="AL6" s="116"/>
      <c r="AM6" s="117"/>
      <c r="AN6" s="116"/>
      <c r="AO6" s="117"/>
      <c r="AP6" s="448"/>
      <c r="AQ6" s="107"/>
    </row>
    <row r="7" spans="1:43" x14ac:dyDescent="0.25">
      <c r="A7" s="2" t="str">
        <f>IF(K7=SUM(L7:S7), " ","Error")</f>
        <v xml:space="preserve"> </v>
      </c>
      <c r="B7" s="80" t="s">
        <v>31</v>
      </c>
      <c r="C7" s="3">
        <f t="shared" ref="C7:L7" si="2">SUM(C8:C9)</f>
        <v>112</v>
      </c>
      <c r="D7" s="3">
        <f t="shared" si="2"/>
        <v>55</v>
      </c>
      <c r="E7" s="3">
        <f t="shared" si="2"/>
        <v>12</v>
      </c>
      <c r="F7" s="3">
        <f t="shared" si="2"/>
        <v>45</v>
      </c>
      <c r="G7" s="4">
        <f t="shared" si="2"/>
        <v>0</v>
      </c>
      <c r="H7" s="3">
        <f t="shared" si="2"/>
        <v>0</v>
      </c>
      <c r="I7" s="3">
        <f t="shared" si="2"/>
        <v>0</v>
      </c>
      <c r="J7" s="3">
        <f t="shared" si="2"/>
        <v>0</v>
      </c>
      <c r="K7" s="4">
        <f t="shared" si="2"/>
        <v>0</v>
      </c>
      <c r="L7" s="3">
        <f t="shared" si="2"/>
        <v>0</v>
      </c>
      <c r="M7" s="3">
        <f t="shared" ref="M7:S7" si="3">SUM(M8:M9)</f>
        <v>0</v>
      </c>
      <c r="N7" s="3">
        <f t="shared" si="3"/>
        <v>0</v>
      </c>
      <c r="O7" s="3">
        <f t="shared" si="3"/>
        <v>0</v>
      </c>
      <c r="P7" s="3">
        <f t="shared" si="3"/>
        <v>0</v>
      </c>
      <c r="Q7" s="3">
        <f t="shared" si="3"/>
        <v>0</v>
      </c>
      <c r="R7" s="3">
        <f t="shared" si="3"/>
        <v>0</v>
      </c>
      <c r="S7" s="3">
        <f t="shared" si="3"/>
        <v>0</v>
      </c>
      <c r="T7" s="11"/>
      <c r="U7" s="43" t="str">
        <f>IF(I7=0,"NA",J7/I7)</f>
        <v>NA</v>
      </c>
      <c r="V7" s="46" t="str">
        <f>IF(I7=0,"NA",K7/I7)</f>
        <v>NA</v>
      </c>
      <c r="W7" s="43" t="str">
        <f>+IF(L7=0,"NA",L7/I7)</f>
        <v>NA</v>
      </c>
      <c r="X7" s="43" t="str">
        <f>+IF(I7=0,"NA",M7/I7)</f>
        <v>NA</v>
      </c>
      <c r="Y7" s="43" t="str">
        <f>+IF(I7=0,"NA",N7/I7)</f>
        <v>NA</v>
      </c>
      <c r="Z7" s="43" t="str">
        <f>+IF(I7=0,"NA",O7/I7)</f>
        <v>NA</v>
      </c>
      <c r="AA7" s="43" t="str">
        <f>+IF(I7=0,"NA",P7/I7)</f>
        <v>NA</v>
      </c>
      <c r="AB7" s="43" t="str">
        <f>+IF(I7=0,"NA",Q7/I7)</f>
        <v>NA</v>
      </c>
      <c r="AC7" s="297" t="str">
        <f>+IF(I7=0,"NA",R7/I7)</f>
        <v>NA</v>
      </c>
      <c r="AD7" s="45" t="str">
        <f>+IF(I7=0,"NA",S7/I7)</f>
        <v>NA</v>
      </c>
      <c r="AE7" s="3">
        <f>IF(C7=0,"NA",(C7/AQ7)*100000)</f>
        <v>248.2984902565012</v>
      </c>
      <c r="AF7" s="5">
        <f>IF(C7=0,"NA",(H7/C7)*100000)</f>
        <v>0</v>
      </c>
      <c r="AG7" s="5">
        <f>IF(C7=0,"NA",(C7/AQ7)*100000)</f>
        <v>248.2984902565012</v>
      </c>
      <c r="AH7" s="5">
        <f>IF(C7=0,"NA",(I7/C7)*100000)</f>
        <v>0</v>
      </c>
      <c r="AI7" s="5" t="str">
        <f>IF(I7=0,"NA",(I7/AQ7)*100000)</f>
        <v>NA</v>
      </c>
      <c r="AJ7" s="5">
        <f>IF(C7=0,"NA",(J7/C7)*100000)</f>
        <v>0</v>
      </c>
      <c r="AK7" s="6" t="str">
        <f>IF(I7=0,"NA",(J7/AQ7)*100000)</f>
        <v>NA</v>
      </c>
      <c r="AL7" s="121">
        <f>AM7*7</f>
        <v>0</v>
      </c>
      <c r="AM7" s="118">
        <f>I7/_xlfn.DAYS("10 December 2017","10 December 2016")</f>
        <v>0</v>
      </c>
      <c r="AN7" s="122">
        <f>AO7*7</f>
        <v>0</v>
      </c>
      <c r="AO7" s="118">
        <f>J7/_xlfn.DAYS("10 December 2017","10 December 2016")</f>
        <v>0</v>
      </c>
      <c r="AP7" s="449">
        <f>'Vital Stats'!Q41</f>
        <v>761.07034252473352</v>
      </c>
      <c r="AQ7" s="108">
        <f>'Vital Stats'!Q72</f>
        <v>45107</v>
      </c>
    </row>
    <row r="8" spans="1:43" x14ac:dyDescent="0.25">
      <c r="B8" s="144" t="s">
        <v>32</v>
      </c>
      <c r="C8" s="7">
        <f>SUM(D8:G8)</f>
        <v>60</v>
      </c>
      <c r="D8" s="8">
        <v>33</v>
      </c>
      <c r="E8" s="8">
        <v>5</v>
      </c>
      <c r="F8" s="8">
        <v>22</v>
      </c>
      <c r="G8" s="9">
        <v>0</v>
      </c>
      <c r="H8" s="7">
        <v>0</v>
      </c>
      <c r="I8" s="8">
        <v>0</v>
      </c>
      <c r="J8" s="8">
        <v>0</v>
      </c>
      <c r="K8" s="9">
        <v>0</v>
      </c>
      <c r="L8" s="7">
        <v>0</v>
      </c>
      <c r="M8" s="8">
        <v>0</v>
      </c>
      <c r="N8" s="8">
        <v>0</v>
      </c>
      <c r="O8" s="8">
        <v>0</v>
      </c>
      <c r="P8" s="8">
        <v>0</v>
      </c>
      <c r="Q8" s="8">
        <v>0</v>
      </c>
      <c r="R8" s="8">
        <v>0</v>
      </c>
      <c r="S8" s="205">
        <v>0</v>
      </c>
      <c r="T8" s="9"/>
      <c r="U8" s="40" t="str">
        <f>IF(I8=0,"NA",J8/I8)</f>
        <v>NA</v>
      </c>
      <c r="V8" s="41" t="str">
        <f>IF(I8=0,"NA",K8/I8)</f>
        <v>NA</v>
      </c>
      <c r="W8" s="42" t="str">
        <f>IF(I8=0,"NA",L8/I8)</f>
        <v>NA</v>
      </c>
      <c r="X8" s="42" t="str">
        <f>IF(I8=0,"NA",M8/I8)</f>
        <v>NA</v>
      </c>
      <c r="Y8" s="42" t="str">
        <f>IF(I8=0,"NA",N8/I8)</f>
        <v>NA</v>
      </c>
      <c r="Z8" s="42" t="str">
        <f>IF(I8=0,"NA",O8/I8)</f>
        <v>NA</v>
      </c>
      <c r="AA8" s="42" t="str">
        <f>IF(I8=0,"NA",P8/I8)</f>
        <v>NA</v>
      </c>
      <c r="AB8" s="42" t="str">
        <f>IF(I8=0,"NA",Q8/I8)</f>
        <v>NA</v>
      </c>
      <c r="AC8" s="298" t="str">
        <f>IF(I8=0,"NA",R8/I8)</f>
        <v>NA</v>
      </c>
      <c r="AD8" s="44" t="str">
        <f>IF(I8=0,"NA",S8/I8)</f>
        <v>NA</v>
      </c>
      <c r="AE8" s="7">
        <f>IF(C8=0,"NA",(C8/AQ8)*100000)</f>
        <v>133.01704835169707</v>
      </c>
      <c r="AF8" s="8">
        <f>IF(C8=0,"NA",(H8/C8)*100000)</f>
        <v>0</v>
      </c>
      <c r="AG8" s="8">
        <f>IF(C8=0,"NA",(C8/AQ8)*100000)</f>
        <v>133.01704835169707</v>
      </c>
      <c r="AH8" s="8">
        <f>IF(C8=0,"NA",(I8/C8)*100000)</f>
        <v>0</v>
      </c>
      <c r="AI8" s="8" t="str">
        <f>IF(I8=0,"NA",(I8/AQ8)*100000)</f>
        <v>NA</v>
      </c>
      <c r="AJ8" s="8">
        <f>IF(C8=0,"NA",(J8/C8)*100000)</f>
        <v>0</v>
      </c>
      <c r="AK8" s="10" t="str">
        <f>IF(I8=0,"NA",(J8/AQ8)*100000)</f>
        <v>NA</v>
      </c>
      <c r="AL8" s="116">
        <f>AM8*7</f>
        <v>0</v>
      </c>
      <c r="AM8" s="117">
        <f>I8/_xlfn.DAYS("10 June 2017","10 December 2016")</f>
        <v>0</v>
      </c>
      <c r="AN8" s="116">
        <f>AO8*7</f>
        <v>0</v>
      </c>
      <c r="AO8" s="117">
        <f>J8/_xlfn.DAYS("10 June 2017","10 December 2016")</f>
        <v>0</v>
      </c>
      <c r="AP8" s="448"/>
      <c r="AQ8" s="106">
        <f>'Vital Stats'!Q72</f>
        <v>45107</v>
      </c>
    </row>
    <row r="9" spans="1:43" x14ac:dyDescent="0.25">
      <c r="B9" s="144" t="s">
        <v>33</v>
      </c>
      <c r="C9" s="7">
        <f>SUM(D9:G9)</f>
        <v>52</v>
      </c>
      <c r="D9" s="8">
        <v>22</v>
      </c>
      <c r="E9" s="8">
        <v>7</v>
      </c>
      <c r="F9" s="8">
        <v>23</v>
      </c>
      <c r="G9" s="9">
        <v>0</v>
      </c>
      <c r="H9" s="7">
        <v>0</v>
      </c>
      <c r="I9" s="8">
        <v>0</v>
      </c>
      <c r="J9" s="8">
        <v>0</v>
      </c>
      <c r="K9" s="9">
        <v>0</v>
      </c>
      <c r="L9" s="7"/>
      <c r="M9" s="8"/>
      <c r="N9" s="8"/>
      <c r="O9" s="8"/>
      <c r="P9" s="8"/>
      <c r="Q9" s="8"/>
      <c r="R9" s="8"/>
      <c r="S9" s="205"/>
      <c r="T9" s="9"/>
      <c r="U9" s="40" t="str">
        <f>IF(I9=0,"NA",J9/I9)</f>
        <v>NA</v>
      </c>
      <c r="V9" s="41" t="str">
        <f>IF(I9=0,"NA",K9/I9)</f>
        <v>NA</v>
      </c>
      <c r="W9" s="42" t="str">
        <f>IF(I9=0,"NA",L9/I9)</f>
        <v>NA</v>
      </c>
      <c r="X9" s="42" t="str">
        <f>IF(I9=0,"NA",M9/I9)</f>
        <v>NA</v>
      </c>
      <c r="Y9" s="42" t="str">
        <f>IF(I9=0,"NA",N9/I9)</f>
        <v>NA</v>
      </c>
      <c r="Z9" s="42" t="str">
        <f>IF(I9=0,"NA",O9/I9)</f>
        <v>NA</v>
      </c>
      <c r="AA9" s="42" t="str">
        <f>IF(I9=0,"NA",P9/I9)</f>
        <v>NA</v>
      </c>
      <c r="AB9" s="42" t="str">
        <f>IF(I9=0,"NA",Q9/I9)</f>
        <v>NA</v>
      </c>
      <c r="AC9" s="298" t="str">
        <f>IF(I9=0,"NA",R9/I9)</f>
        <v>NA</v>
      </c>
      <c r="AD9" s="44" t="str">
        <f>IF(I9=0,"NA",S9/I9)</f>
        <v>NA</v>
      </c>
      <c r="AE9" s="7">
        <f>IF(C9=0,"NA",(C9/AQ9)*100000)</f>
        <v>115.28144190480413</v>
      </c>
      <c r="AF9" s="8">
        <f>IF(C9=0,"NA",(H9/C9)*100000)</f>
        <v>0</v>
      </c>
      <c r="AG9" s="8">
        <f>IF(C9=0,"NA",(C9/AQ9)*100000)</f>
        <v>115.28144190480413</v>
      </c>
      <c r="AH9" s="8">
        <f>IF(C9=0,"NA",(I9/C9)*100000)</f>
        <v>0</v>
      </c>
      <c r="AI9" s="8" t="str">
        <f>IF(I9=0,"NA",(I9/AQ9)*100000)</f>
        <v>NA</v>
      </c>
      <c r="AJ9" s="8">
        <f>IF(C9=0,"NA",(J9/C9)*100000)</f>
        <v>0</v>
      </c>
      <c r="AK9" s="10" t="str">
        <f>IF(I9=0,"NA",(J9/AQ9)*100000)</f>
        <v>NA</v>
      </c>
      <c r="AL9" s="116">
        <f>AM9*7</f>
        <v>0</v>
      </c>
      <c r="AM9" s="117">
        <f>I9/_xlfn.DAYS("10 December 2017","10 June 2017")</f>
        <v>0</v>
      </c>
      <c r="AN9" s="116">
        <f>AO9*7</f>
        <v>0</v>
      </c>
      <c r="AO9" s="117">
        <f>J9/_xlfn.DAYS("10 December 2017","10 June 2017")</f>
        <v>0</v>
      </c>
      <c r="AP9" s="448"/>
      <c r="AQ9" s="106">
        <f>'Vital Stats'!Q72</f>
        <v>45107</v>
      </c>
    </row>
    <row r="10" spans="1:43" x14ac:dyDescent="0.25">
      <c r="C10" s="7"/>
      <c r="D10" s="8"/>
      <c r="E10" s="8"/>
      <c r="F10" s="8"/>
      <c r="G10" s="9"/>
      <c r="H10" s="7"/>
      <c r="I10" s="8"/>
      <c r="J10" s="8"/>
      <c r="K10" s="9"/>
      <c r="L10" s="7"/>
      <c r="M10" s="8"/>
      <c r="N10" s="8"/>
      <c r="O10" s="8"/>
      <c r="P10" s="8"/>
      <c r="Q10" s="8"/>
      <c r="R10" s="8"/>
      <c r="S10" s="205"/>
      <c r="T10" s="9"/>
      <c r="U10" s="8"/>
      <c r="V10" s="9"/>
      <c r="W10" s="7"/>
      <c r="X10" s="8"/>
      <c r="Y10" s="8"/>
      <c r="Z10" s="8"/>
      <c r="AA10" s="8"/>
      <c r="AB10" s="8"/>
      <c r="AC10" s="205"/>
      <c r="AD10" s="9"/>
      <c r="AE10" s="7"/>
      <c r="AF10" s="8"/>
      <c r="AG10" s="8"/>
      <c r="AH10" s="8"/>
      <c r="AI10" s="8"/>
      <c r="AJ10" s="8"/>
      <c r="AK10" s="10"/>
      <c r="AL10" s="113"/>
      <c r="AM10" s="14"/>
      <c r="AN10" s="113"/>
      <c r="AO10" s="14"/>
      <c r="AP10" s="105"/>
      <c r="AQ10" s="109"/>
    </row>
    <row r="11" spans="1:43" x14ac:dyDescent="0.25">
      <c r="C11" s="7"/>
      <c r="D11" s="8"/>
      <c r="E11" s="8"/>
      <c r="F11" s="8"/>
      <c r="G11" s="9"/>
      <c r="H11" s="7"/>
      <c r="I11" s="8"/>
      <c r="J11" s="8"/>
      <c r="K11" s="9"/>
      <c r="L11" s="7"/>
      <c r="M11" s="8"/>
      <c r="N11" s="8"/>
      <c r="O11" s="8"/>
      <c r="P11" s="8"/>
      <c r="Q11" s="8"/>
      <c r="R11" s="8"/>
      <c r="S11" s="205"/>
      <c r="T11" s="9"/>
      <c r="U11" s="8"/>
      <c r="V11" s="9"/>
      <c r="W11" s="7"/>
      <c r="X11" s="8"/>
      <c r="Y11" s="8"/>
      <c r="Z11" s="8"/>
      <c r="AA11" s="8"/>
      <c r="AB11" s="8"/>
      <c r="AC11" s="205"/>
      <c r="AD11" s="9"/>
      <c r="AE11" s="7"/>
      <c r="AF11" s="8"/>
      <c r="AG11" s="8"/>
      <c r="AH11" s="8"/>
      <c r="AI11" s="8"/>
      <c r="AJ11" s="8"/>
      <c r="AK11" s="10"/>
      <c r="AL11" s="113"/>
      <c r="AM11" s="14"/>
      <c r="AN11" s="113"/>
      <c r="AO11" s="14"/>
      <c r="AP11" s="105"/>
      <c r="AQ11" s="109"/>
    </row>
    <row r="12" spans="1:43" x14ac:dyDescent="0.25">
      <c r="C12" s="7"/>
      <c r="D12" s="8"/>
      <c r="E12" s="8"/>
      <c r="F12" s="8"/>
      <c r="G12" s="9"/>
      <c r="H12" s="7"/>
      <c r="I12" s="8"/>
      <c r="J12" s="8"/>
      <c r="K12" s="9"/>
      <c r="L12" s="7"/>
      <c r="M12" s="8"/>
      <c r="N12" s="8"/>
      <c r="O12" s="8"/>
      <c r="P12" s="8"/>
      <c r="Q12" s="8"/>
      <c r="R12" s="8"/>
      <c r="S12" s="205"/>
      <c r="T12" s="9"/>
      <c r="U12" s="8"/>
      <c r="V12" s="9"/>
      <c r="W12" s="7"/>
      <c r="X12" s="8"/>
      <c r="Y12" s="8"/>
      <c r="Z12" s="8"/>
      <c r="AA12" s="8"/>
      <c r="AB12" s="8"/>
      <c r="AC12" s="205"/>
      <c r="AD12" s="9"/>
      <c r="AE12" s="7"/>
      <c r="AF12" s="8"/>
      <c r="AG12" s="8"/>
      <c r="AH12" s="8"/>
      <c r="AI12" s="8"/>
      <c r="AJ12" s="8"/>
      <c r="AK12" s="10"/>
      <c r="AL12" s="113"/>
      <c r="AM12" s="14"/>
      <c r="AN12" s="113"/>
      <c r="AO12" s="14"/>
      <c r="AP12" s="105"/>
      <c r="AQ12" s="109"/>
    </row>
    <row r="13" spans="1:43" x14ac:dyDescent="0.25">
      <c r="C13" s="7"/>
      <c r="D13" s="8"/>
      <c r="E13" s="8"/>
      <c r="F13" s="8"/>
      <c r="G13" s="9"/>
      <c r="H13" s="7"/>
      <c r="I13" s="8"/>
      <c r="J13" s="8"/>
      <c r="K13" s="9"/>
      <c r="L13" s="7"/>
      <c r="M13" s="8"/>
      <c r="N13" s="8"/>
      <c r="O13" s="8"/>
      <c r="P13" s="8"/>
      <c r="Q13" s="8"/>
      <c r="R13" s="8"/>
      <c r="S13" s="205"/>
      <c r="T13" s="9"/>
      <c r="U13" s="8"/>
      <c r="V13" s="9"/>
      <c r="W13" s="7"/>
      <c r="X13" s="8"/>
      <c r="Y13" s="8"/>
      <c r="Z13" s="8"/>
      <c r="AA13" s="8"/>
      <c r="AB13" s="8"/>
      <c r="AC13" s="205"/>
      <c r="AD13" s="9"/>
      <c r="AE13" s="7"/>
      <c r="AF13" s="8"/>
      <c r="AG13" s="8"/>
      <c r="AH13" s="8"/>
      <c r="AI13" s="8"/>
      <c r="AJ13" s="8"/>
      <c r="AK13" s="10"/>
      <c r="AL13" s="113"/>
      <c r="AM13" s="14"/>
      <c r="AN13" s="113"/>
      <c r="AO13" s="14"/>
      <c r="AP13" s="105"/>
      <c r="AQ13" s="109"/>
    </row>
    <row r="14" spans="1:43" x14ac:dyDescent="0.25">
      <c r="C14" s="7"/>
      <c r="D14" s="8"/>
      <c r="E14" s="8"/>
      <c r="F14" s="8"/>
      <c r="G14" s="9"/>
      <c r="H14" s="7"/>
      <c r="I14" s="8"/>
      <c r="J14" s="8"/>
      <c r="K14" s="9"/>
      <c r="L14" s="7"/>
      <c r="M14" s="8"/>
      <c r="N14" s="8"/>
      <c r="O14" s="8"/>
      <c r="P14" s="8"/>
      <c r="Q14" s="8"/>
      <c r="R14" s="8"/>
      <c r="S14" s="205"/>
      <c r="T14" s="9"/>
      <c r="U14" s="8"/>
      <c r="V14" s="9"/>
      <c r="W14" s="7"/>
      <c r="X14" s="8"/>
      <c r="Y14" s="8"/>
      <c r="Z14" s="8"/>
      <c r="AA14" s="8"/>
      <c r="AB14" s="8"/>
      <c r="AC14" s="205"/>
      <c r="AD14" s="9"/>
      <c r="AE14" s="7"/>
      <c r="AF14" s="8"/>
      <c r="AG14" s="8"/>
      <c r="AH14" s="8"/>
      <c r="AI14" s="8"/>
      <c r="AJ14" s="8"/>
      <c r="AK14" s="10"/>
      <c r="AL14" s="113"/>
      <c r="AM14" s="14"/>
      <c r="AN14" s="113"/>
      <c r="AO14" s="14"/>
      <c r="AP14" s="105"/>
      <c r="AQ14" s="109"/>
    </row>
    <row r="15" spans="1:43" x14ac:dyDescent="0.25">
      <c r="C15" s="7"/>
      <c r="D15" s="8"/>
      <c r="E15" s="8"/>
      <c r="F15" s="8"/>
      <c r="G15" s="9"/>
      <c r="H15" s="7"/>
      <c r="I15" s="8"/>
      <c r="J15" s="8"/>
      <c r="K15" s="9"/>
      <c r="L15" s="7"/>
      <c r="M15" s="8"/>
      <c r="N15" s="8"/>
      <c r="O15" s="8"/>
      <c r="P15" s="8"/>
      <c r="Q15" s="8"/>
      <c r="R15" s="8"/>
      <c r="S15" s="205"/>
      <c r="T15" s="9"/>
      <c r="U15" s="8"/>
      <c r="V15" s="9"/>
      <c r="W15" s="7"/>
      <c r="X15" s="8"/>
      <c r="Y15" s="8"/>
      <c r="Z15" s="8"/>
      <c r="AA15" s="8"/>
      <c r="AB15" s="8"/>
      <c r="AC15" s="205"/>
      <c r="AD15" s="9"/>
      <c r="AE15" s="7"/>
      <c r="AF15" s="8"/>
      <c r="AG15" s="8"/>
      <c r="AH15" s="8"/>
      <c r="AI15" s="8"/>
      <c r="AJ15" s="8"/>
      <c r="AK15" s="10"/>
      <c r="AL15" s="113"/>
      <c r="AM15" s="14"/>
      <c r="AN15" s="113"/>
      <c r="AO15" s="14"/>
      <c r="AP15" s="105"/>
      <c r="AQ15" s="109"/>
    </row>
    <row r="16" spans="1:43" x14ac:dyDescent="0.25">
      <c r="C16" s="7"/>
      <c r="D16" s="8"/>
      <c r="E16" s="8"/>
      <c r="F16" s="8"/>
      <c r="G16" s="9"/>
      <c r="H16" s="7"/>
      <c r="I16" s="8"/>
      <c r="J16" s="8"/>
      <c r="K16" s="9"/>
      <c r="L16" s="7"/>
      <c r="M16" s="8"/>
      <c r="N16" s="8"/>
      <c r="O16" s="8"/>
      <c r="P16" s="8"/>
      <c r="Q16" s="8"/>
      <c r="R16" s="8"/>
      <c r="S16" s="205"/>
      <c r="T16" s="9"/>
      <c r="U16" s="8"/>
      <c r="V16" s="9"/>
      <c r="W16" s="7"/>
      <c r="X16" s="8"/>
      <c r="Y16" s="8"/>
      <c r="Z16" s="8"/>
      <c r="AA16" s="8"/>
      <c r="AB16" s="8"/>
      <c r="AC16" s="205"/>
      <c r="AD16" s="9"/>
      <c r="AE16" s="7"/>
      <c r="AF16" s="8"/>
      <c r="AG16" s="8"/>
      <c r="AH16" s="8"/>
      <c r="AI16" s="8"/>
      <c r="AJ16" s="8"/>
      <c r="AK16" s="10"/>
      <c r="AL16" s="113"/>
      <c r="AM16" s="14"/>
      <c r="AN16" s="113"/>
      <c r="AO16" s="14"/>
      <c r="AP16" s="105"/>
      <c r="AQ16" s="109"/>
    </row>
    <row r="17" spans="3:43" x14ac:dyDescent="0.25">
      <c r="C17" s="7"/>
      <c r="D17" s="8"/>
      <c r="E17" s="8"/>
      <c r="F17" s="8"/>
      <c r="G17" s="9"/>
      <c r="H17" s="7"/>
      <c r="I17" s="8"/>
      <c r="J17" s="8"/>
      <c r="K17" s="9"/>
      <c r="L17" s="7"/>
      <c r="M17" s="8"/>
      <c r="N17" s="8"/>
      <c r="O17" s="8"/>
      <c r="P17" s="8"/>
      <c r="Q17" s="8"/>
      <c r="R17" s="8"/>
      <c r="S17" s="205"/>
      <c r="T17" s="9"/>
      <c r="U17" s="8"/>
      <c r="V17" s="9"/>
      <c r="W17" s="7"/>
      <c r="X17" s="8"/>
      <c r="Y17" s="8"/>
      <c r="Z17" s="8"/>
      <c r="AA17" s="8"/>
      <c r="AB17" s="8"/>
      <c r="AC17" s="205"/>
      <c r="AD17" s="9"/>
      <c r="AE17" s="7"/>
      <c r="AF17" s="8"/>
      <c r="AG17" s="8"/>
      <c r="AH17" s="8"/>
      <c r="AI17" s="8"/>
      <c r="AJ17" s="8"/>
      <c r="AK17" s="10"/>
      <c r="AL17" s="113"/>
      <c r="AM17" s="14"/>
      <c r="AN17" s="113"/>
      <c r="AO17" s="14"/>
      <c r="AP17" s="105"/>
      <c r="AQ17" s="109"/>
    </row>
    <row r="18" spans="3:43" x14ac:dyDescent="0.25">
      <c r="C18" s="7"/>
      <c r="D18" s="8"/>
      <c r="E18" s="8"/>
      <c r="F18" s="8"/>
      <c r="G18" s="9"/>
      <c r="H18" s="7"/>
      <c r="I18" s="8"/>
      <c r="J18" s="8"/>
      <c r="K18" s="9"/>
      <c r="L18" s="7"/>
      <c r="M18" s="8"/>
      <c r="N18" s="8"/>
      <c r="O18" s="8"/>
      <c r="P18" s="8"/>
      <c r="Q18" s="8"/>
      <c r="R18" s="8"/>
      <c r="S18" s="205"/>
      <c r="T18" s="9"/>
      <c r="U18" s="8"/>
      <c r="V18" s="9"/>
      <c r="W18" s="7"/>
      <c r="X18" s="8"/>
      <c r="Y18" s="8"/>
      <c r="Z18" s="8"/>
      <c r="AA18" s="8"/>
      <c r="AB18" s="8"/>
      <c r="AC18" s="205"/>
      <c r="AD18" s="9"/>
      <c r="AE18" s="7"/>
      <c r="AF18" s="8"/>
      <c r="AG18" s="8"/>
      <c r="AH18" s="8"/>
      <c r="AI18" s="8"/>
      <c r="AJ18" s="8"/>
      <c r="AK18" s="10"/>
      <c r="AL18" s="113"/>
      <c r="AM18" s="14"/>
      <c r="AN18" s="113"/>
      <c r="AO18" s="14"/>
      <c r="AP18" s="105"/>
      <c r="AQ18" s="109"/>
    </row>
    <row r="19" spans="3:43" x14ac:dyDescent="0.25">
      <c r="C19" s="7"/>
      <c r="D19" s="8"/>
      <c r="E19" s="8"/>
      <c r="F19" s="8"/>
      <c r="G19" s="9"/>
      <c r="H19" s="7"/>
      <c r="I19" s="8"/>
      <c r="J19" s="8"/>
      <c r="K19" s="9"/>
      <c r="L19" s="7"/>
      <c r="M19" s="8"/>
      <c r="N19" s="8"/>
      <c r="O19" s="8"/>
      <c r="P19" s="8"/>
      <c r="Q19" s="8"/>
      <c r="R19" s="8"/>
      <c r="S19" s="205"/>
      <c r="T19" s="9"/>
      <c r="U19" s="8"/>
      <c r="V19" s="9"/>
      <c r="W19" s="7"/>
      <c r="X19" s="8"/>
      <c r="Y19" s="8"/>
      <c r="Z19" s="8"/>
      <c r="AA19" s="8"/>
      <c r="AB19" s="8"/>
      <c r="AC19" s="205"/>
      <c r="AD19" s="9"/>
      <c r="AE19" s="7"/>
      <c r="AF19" s="8"/>
      <c r="AG19" s="8"/>
      <c r="AH19" s="8"/>
      <c r="AI19" s="8"/>
      <c r="AJ19" s="8"/>
      <c r="AK19" s="10"/>
      <c r="AL19" s="113"/>
      <c r="AM19" s="14"/>
      <c r="AN19" s="113"/>
      <c r="AO19" s="14"/>
      <c r="AP19" s="105"/>
      <c r="AQ19" s="109"/>
    </row>
    <row r="20" spans="3:43" x14ac:dyDescent="0.25">
      <c r="C20" s="7"/>
      <c r="D20" s="8"/>
      <c r="E20" s="8"/>
      <c r="F20" s="8"/>
      <c r="G20" s="9"/>
      <c r="H20" s="7"/>
      <c r="I20" s="8"/>
      <c r="J20" s="8"/>
      <c r="K20" s="9"/>
      <c r="L20" s="7"/>
      <c r="M20" s="8"/>
      <c r="N20" s="8"/>
      <c r="O20" s="8"/>
      <c r="P20" s="8"/>
      <c r="Q20" s="8"/>
      <c r="R20" s="8"/>
      <c r="S20" s="205"/>
      <c r="T20" s="9"/>
      <c r="U20" s="8"/>
      <c r="V20" s="9"/>
      <c r="W20" s="7"/>
      <c r="X20" s="8"/>
      <c r="Y20" s="8"/>
      <c r="Z20" s="8"/>
      <c r="AA20" s="8"/>
      <c r="AB20" s="8"/>
      <c r="AC20" s="205"/>
      <c r="AD20" s="9"/>
      <c r="AE20" s="7"/>
      <c r="AF20" s="8"/>
      <c r="AG20" s="8"/>
      <c r="AH20" s="8"/>
      <c r="AI20" s="8"/>
      <c r="AJ20" s="8"/>
      <c r="AK20" s="10"/>
      <c r="AL20" s="113"/>
      <c r="AM20" s="14"/>
      <c r="AN20" s="113"/>
      <c r="AO20" s="14"/>
      <c r="AP20" s="105"/>
      <c r="AQ20" s="109"/>
    </row>
    <row r="21" spans="3:43" x14ac:dyDescent="0.25">
      <c r="C21" s="7"/>
      <c r="D21" s="8"/>
      <c r="E21" s="8"/>
      <c r="F21" s="8"/>
      <c r="G21" s="9"/>
      <c r="H21" s="7"/>
      <c r="I21" s="8"/>
      <c r="J21" s="8"/>
      <c r="K21" s="9"/>
      <c r="L21" s="7"/>
      <c r="M21" s="8"/>
      <c r="N21" s="8"/>
      <c r="O21" s="8"/>
      <c r="P21" s="8"/>
      <c r="Q21" s="8"/>
      <c r="R21" s="8"/>
      <c r="S21" s="205"/>
      <c r="T21" s="9"/>
      <c r="U21" s="8"/>
      <c r="V21" s="9"/>
      <c r="W21" s="7"/>
      <c r="X21" s="8"/>
      <c r="Y21" s="8"/>
      <c r="Z21" s="8"/>
      <c r="AA21" s="8"/>
      <c r="AB21" s="8"/>
      <c r="AC21" s="205"/>
      <c r="AD21" s="9"/>
      <c r="AE21" s="7"/>
      <c r="AF21" s="8"/>
      <c r="AG21" s="8"/>
      <c r="AH21" s="8"/>
      <c r="AI21" s="8"/>
      <c r="AJ21" s="8"/>
      <c r="AK21" s="10"/>
      <c r="AL21" s="113"/>
      <c r="AM21" s="14"/>
      <c r="AN21" s="113"/>
      <c r="AO21" s="14"/>
      <c r="AP21" s="105"/>
      <c r="AQ21" s="109"/>
    </row>
    <row r="22" spans="3:43" x14ac:dyDescent="0.25">
      <c r="C22" s="7"/>
      <c r="D22" s="8"/>
      <c r="E22" s="8"/>
      <c r="F22" s="8"/>
      <c r="G22" s="9"/>
      <c r="H22" s="7"/>
      <c r="I22" s="8"/>
      <c r="J22" s="8"/>
      <c r="K22" s="9"/>
      <c r="L22" s="7"/>
      <c r="M22" s="8"/>
      <c r="N22" s="8"/>
      <c r="O22" s="8"/>
      <c r="P22" s="8"/>
      <c r="Q22" s="8"/>
      <c r="R22" s="8"/>
      <c r="S22" s="205"/>
      <c r="T22" s="9"/>
      <c r="U22" s="8"/>
      <c r="V22" s="9"/>
      <c r="W22" s="7"/>
      <c r="X22" s="8"/>
      <c r="Y22" s="8"/>
      <c r="Z22" s="8"/>
      <c r="AA22" s="8"/>
      <c r="AB22" s="8"/>
      <c r="AC22" s="205"/>
      <c r="AD22" s="9"/>
      <c r="AE22" s="7"/>
      <c r="AF22" s="8"/>
      <c r="AG22" s="8"/>
      <c r="AH22" s="8"/>
      <c r="AI22" s="8"/>
      <c r="AJ22" s="8"/>
      <c r="AK22" s="10"/>
      <c r="AL22" s="113"/>
      <c r="AM22" s="14"/>
      <c r="AN22" s="113"/>
      <c r="AO22" s="14"/>
      <c r="AP22" s="105"/>
      <c r="AQ22" s="109"/>
    </row>
    <row r="23" spans="3:43" x14ac:dyDescent="0.25">
      <c r="C23" s="7"/>
      <c r="D23" s="8"/>
      <c r="E23" s="8"/>
      <c r="F23" s="8"/>
      <c r="G23" s="9"/>
      <c r="H23" s="7"/>
      <c r="I23" s="8"/>
      <c r="J23" s="8"/>
      <c r="K23" s="9"/>
      <c r="L23" s="7"/>
      <c r="M23" s="8"/>
      <c r="N23" s="8"/>
      <c r="O23" s="8"/>
      <c r="P23" s="8"/>
      <c r="Q23" s="8"/>
      <c r="R23" s="8"/>
      <c r="S23" s="205"/>
      <c r="T23" s="9"/>
      <c r="U23" s="8"/>
      <c r="V23" s="9"/>
      <c r="W23" s="7"/>
      <c r="X23" s="8"/>
      <c r="Y23" s="8"/>
      <c r="Z23" s="8"/>
      <c r="AA23" s="8"/>
      <c r="AB23" s="8"/>
      <c r="AC23" s="205"/>
      <c r="AD23" s="9"/>
      <c r="AE23" s="7"/>
      <c r="AF23" s="8"/>
      <c r="AG23" s="8"/>
      <c r="AH23" s="8"/>
      <c r="AI23" s="8"/>
      <c r="AJ23" s="8"/>
      <c r="AK23" s="10"/>
      <c r="AL23" s="113"/>
      <c r="AM23" s="14"/>
      <c r="AN23" s="113"/>
      <c r="AO23" s="14"/>
      <c r="AP23" s="105"/>
      <c r="AQ23" s="109"/>
    </row>
    <row r="24" spans="3:43" x14ac:dyDescent="0.25">
      <c r="C24" s="7"/>
      <c r="D24" s="8"/>
      <c r="E24" s="8"/>
      <c r="F24" s="8"/>
      <c r="G24" s="9"/>
      <c r="H24" s="7"/>
      <c r="I24" s="8"/>
      <c r="J24" s="8"/>
      <c r="K24" s="9"/>
      <c r="L24" s="7"/>
      <c r="M24" s="8"/>
      <c r="N24" s="8"/>
      <c r="O24" s="8"/>
      <c r="P24" s="8"/>
      <c r="Q24" s="8"/>
      <c r="R24" s="8"/>
      <c r="S24" s="205"/>
      <c r="T24" s="9"/>
      <c r="U24" s="8"/>
      <c r="V24" s="9"/>
      <c r="W24" s="7"/>
      <c r="X24" s="8"/>
      <c r="Y24" s="8"/>
      <c r="Z24" s="8"/>
      <c r="AA24" s="8"/>
      <c r="AB24" s="8"/>
      <c r="AC24" s="205"/>
      <c r="AD24" s="9"/>
      <c r="AE24" s="7"/>
      <c r="AF24" s="8"/>
      <c r="AG24" s="8"/>
      <c r="AH24" s="8"/>
      <c r="AI24" s="8"/>
      <c r="AJ24" s="8"/>
      <c r="AK24" s="10"/>
      <c r="AL24" s="113"/>
      <c r="AM24" s="14"/>
      <c r="AN24" s="113"/>
      <c r="AO24" s="14"/>
      <c r="AP24" s="105"/>
      <c r="AQ24" s="109"/>
    </row>
    <row r="25" spans="3:43" x14ac:dyDescent="0.25">
      <c r="C25" s="7"/>
      <c r="D25" s="8"/>
      <c r="E25" s="8"/>
      <c r="F25" s="8"/>
      <c r="G25" s="9"/>
      <c r="H25" s="7"/>
      <c r="I25" s="8"/>
      <c r="J25" s="8"/>
      <c r="K25" s="9"/>
      <c r="L25" s="7"/>
      <c r="M25" s="8"/>
      <c r="N25" s="8"/>
      <c r="O25" s="8"/>
      <c r="P25" s="8"/>
      <c r="Q25" s="8"/>
      <c r="R25" s="8"/>
      <c r="S25" s="205"/>
      <c r="T25" s="9"/>
      <c r="U25" s="8"/>
      <c r="V25" s="9"/>
      <c r="W25" s="7"/>
      <c r="X25" s="8"/>
      <c r="Y25" s="8"/>
      <c r="Z25" s="8"/>
      <c r="AA25" s="8"/>
      <c r="AB25" s="8"/>
      <c r="AC25" s="205"/>
      <c r="AD25" s="9"/>
      <c r="AE25" s="7"/>
      <c r="AF25" s="8"/>
      <c r="AG25" s="8"/>
      <c r="AH25" s="8"/>
      <c r="AI25" s="8"/>
      <c r="AJ25" s="8"/>
      <c r="AK25" s="10"/>
      <c r="AL25" s="113"/>
      <c r="AM25" s="14"/>
      <c r="AN25" s="113"/>
      <c r="AO25" s="14"/>
      <c r="AP25" s="105"/>
      <c r="AQ25" s="109"/>
    </row>
    <row r="26" spans="3:43" x14ac:dyDescent="0.25">
      <c r="C26" s="7"/>
      <c r="D26" s="8"/>
      <c r="E26" s="8"/>
      <c r="F26" s="8"/>
      <c r="G26" s="9"/>
      <c r="H26" s="7"/>
      <c r="I26" s="8"/>
      <c r="J26" s="8"/>
      <c r="K26" s="9"/>
      <c r="L26" s="7"/>
      <c r="M26" s="8"/>
      <c r="N26" s="8"/>
      <c r="O26" s="8"/>
      <c r="P26" s="8"/>
      <c r="Q26" s="8"/>
      <c r="R26" s="8"/>
      <c r="S26" s="205"/>
      <c r="T26" s="9"/>
      <c r="U26" s="8"/>
      <c r="V26" s="9"/>
      <c r="W26" s="7"/>
      <c r="X26" s="8"/>
      <c r="Y26" s="8"/>
      <c r="Z26" s="8"/>
      <c r="AA26" s="8"/>
      <c r="AB26" s="8"/>
      <c r="AC26" s="205"/>
      <c r="AD26" s="9"/>
      <c r="AE26" s="7"/>
      <c r="AF26" s="8"/>
      <c r="AG26" s="8"/>
      <c r="AH26" s="8"/>
      <c r="AI26" s="8"/>
      <c r="AJ26" s="8"/>
      <c r="AK26" s="10"/>
      <c r="AL26" s="113"/>
      <c r="AM26" s="14"/>
      <c r="AN26" s="113"/>
      <c r="AO26" s="14"/>
      <c r="AP26" s="105"/>
      <c r="AQ26" s="109"/>
    </row>
    <row r="27" spans="3:43" x14ac:dyDescent="0.25">
      <c r="C27" s="7"/>
      <c r="D27" s="8"/>
      <c r="E27" s="8"/>
      <c r="F27" s="8"/>
      <c r="G27" s="9"/>
      <c r="H27" s="7"/>
      <c r="I27" s="8"/>
      <c r="J27" s="8"/>
      <c r="K27" s="9"/>
      <c r="L27" s="7"/>
      <c r="M27" s="8"/>
      <c r="N27" s="8"/>
      <c r="O27" s="8"/>
      <c r="P27" s="8"/>
      <c r="Q27" s="8"/>
      <c r="R27" s="8"/>
      <c r="S27" s="205"/>
      <c r="T27" s="9"/>
      <c r="U27" s="8"/>
      <c r="V27" s="9"/>
      <c r="W27" s="7"/>
      <c r="X27" s="8"/>
      <c r="Y27" s="8"/>
      <c r="Z27" s="8"/>
      <c r="AA27" s="8"/>
      <c r="AB27" s="8"/>
      <c r="AC27" s="205"/>
      <c r="AD27" s="9"/>
      <c r="AE27" s="7"/>
      <c r="AF27" s="8"/>
      <c r="AG27" s="8"/>
      <c r="AH27" s="8"/>
      <c r="AI27" s="8"/>
      <c r="AJ27" s="8"/>
      <c r="AK27" s="10"/>
      <c r="AL27" s="113"/>
      <c r="AM27" s="14"/>
      <c r="AN27" s="113"/>
      <c r="AO27" s="14"/>
      <c r="AP27" s="105"/>
      <c r="AQ27" s="109"/>
    </row>
    <row r="28" spans="3:43" x14ac:dyDescent="0.25">
      <c r="C28" s="7"/>
      <c r="D28" s="8"/>
      <c r="E28" s="8"/>
      <c r="F28" s="8"/>
      <c r="G28" s="9"/>
      <c r="H28" s="7"/>
      <c r="I28" s="8"/>
      <c r="J28" s="8"/>
      <c r="K28" s="9"/>
      <c r="L28" s="7"/>
      <c r="M28" s="8"/>
      <c r="N28" s="8"/>
      <c r="O28" s="8"/>
      <c r="P28" s="8"/>
      <c r="Q28" s="8"/>
      <c r="R28" s="8"/>
      <c r="S28" s="205"/>
      <c r="T28" s="9"/>
      <c r="U28" s="8"/>
      <c r="V28" s="9"/>
      <c r="W28" s="7"/>
      <c r="X28" s="8"/>
      <c r="Y28" s="8"/>
      <c r="Z28" s="8"/>
      <c r="AA28" s="8"/>
      <c r="AB28" s="8"/>
      <c r="AC28" s="205"/>
      <c r="AD28" s="9"/>
      <c r="AE28" s="7"/>
      <c r="AF28" s="8"/>
      <c r="AG28" s="8"/>
      <c r="AH28" s="8"/>
      <c r="AI28" s="8"/>
      <c r="AJ28" s="8"/>
      <c r="AK28" s="10"/>
      <c r="AL28" s="113"/>
      <c r="AM28" s="14"/>
      <c r="AN28" s="113"/>
      <c r="AO28" s="14"/>
      <c r="AP28" s="105"/>
      <c r="AQ28" s="109"/>
    </row>
    <row r="29" spans="3:43" x14ac:dyDescent="0.25">
      <c r="C29" s="7"/>
      <c r="D29" s="8"/>
      <c r="E29" s="8"/>
      <c r="F29" s="8"/>
      <c r="G29" s="9"/>
      <c r="H29" s="7"/>
      <c r="I29" s="8"/>
      <c r="J29" s="8"/>
      <c r="K29" s="9"/>
      <c r="L29" s="7"/>
      <c r="M29" s="8"/>
      <c r="N29" s="8"/>
      <c r="O29" s="8"/>
      <c r="P29" s="8"/>
      <c r="Q29" s="8"/>
      <c r="R29" s="8"/>
      <c r="S29" s="205"/>
      <c r="T29" s="9"/>
      <c r="U29" s="8"/>
      <c r="V29" s="9"/>
      <c r="W29" s="7"/>
      <c r="X29" s="8"/>
      <c r="Y29" s="8"/>
      <c r="Z29" s="8"/>
      <c r="AA29" s="8"/>
      <c r="AB29" s="8"/>
      <c r="AC29" s="205"/>
      <c r="AD29" s="9"/>
      <c r="AE29" s="7"/>
      <c r="AF29" s="8"/>
      <c r="AG29" s="8"/>
      <c r="AH29" s="8"/>
      <c r="AI29" s="8"/>
      <c r="AJ29" s="8"/>
      <c r="AK29" s="10"/>
      <c r="AL29" s="113"/>
      <c r="AM29" s="14"/>
      <c r="AN29" s="113"/>
      <c r="AO29" s="14"/>
      <c r="AP29" s="105"/>
      <c r="AQ29" s="109"/>
    </row>
    <row r="30" spans="3:43" x14ac:dyDescent="0.25">
      <c r="C30" s="7"/>
      <c r="D30" s="8"/>
      <c r="E30" s="8"/>
      <c r="F30" s="8"/>
      <c r="G30" s="9"/>
      <c r="H30" s="7"/>
      <c r="I30" s="8"/>
      <c r="J30" s="8"/>
      <c r="K30" s="9"/>
      <c r="L30" s="7"/>
      <c r="M30" s="8"/>
      <c r="N30" s="8"/>
      <c r="O30" s="8"/>
      <c r="P30" s="8"/>
      <c r="Q30" s="8"/>
      <c r="R30" s="8"/>
      <c r="S30" s="205"/>
      <c r="T30" s="9"/>
      <c r="U30" s="8"/>
      <c r="V30" s="9"/>
      <c r="W30" s="7"/>
      <c r="X30" s="8"/>
      <c r="Y30" s="8"/>
      <c r="Z30" s="8"/>
      <c r="AA30" s="8"/>
      <c r="AB30" s="8"/>
      <c r="AC30" s="205"/>
      <c r="AD30" s="9"/>
      <c r="AE30" s="7"/>
      <c r="AF30" s="8"/>
      <c r="AG30" s="8"/>
      <c r="AH30" s="8"/>
      <c r="AI30" s="8"/>
      <c r="AJ30" s="8"/>
      <c r="AK30" s="10"/>
      <c r="AL30" s="113"/>
      <c r="AM30" s="14"/>
      <c r="AN30" s="113"/>
      <c r="AO30" s="14"/>
      <c r="AP30" s="105"/>
      <c r="AQ30" s="109"/>
    </row>
    <row r="31" spans="3:43" x14ac:dyDescent="0.25">
      <c r="C31" s="7"/>
      <c r="D31" s="8"/>
      <c r="E31" s="8"/>
      <c r="F31" s="8"/>
      <c r="G31" s="9"/>
      <c r="H31" s="7"/>
      <c r="I31" s="8"/>
      <c r="J31" s="8"/>
      <c r="K31" s="9"/>
      <c r="L31" s="7"/>
      <c r="M31" s="8"/>
      <c r="N31" s="8"/>
      <c r="O31" s="8"/>
      <c r="P31" s="8"/>
      <c r="Q31" s="8"/>
      <c r="R31" s="8"/>
      <c r="S31" s="205"/>
      <c r="T31" s="9"/>
      <c r="U31" s="8"/>
      <c r="V31" s="9"/>
      <c r="W31" s="7"/>
      <c r="X31" s="8"/>
      <c r="Y31" s="8"/>
      <c r="Z31" s="8"/>
      <c r="AA31" s="8"/>
      <c r="AB31" s="8"/>
      <c r="AC31" s="205"/>
      <c r="AD31" s="9"/>
      <c r="AE31" s="7"/>
      <c r="AF31" s="8"/>
      <c r="AG31" s="8"/>
      <c r="AH31" s="8"/>
      <c r="AI31" s="8"/>
      <c r="AJ31" s="8"/>
      <c r="AK31" s="10"/>
      <c r="AL31" s="113"/>
      <c r="AM31" s="14"/>
      <c r="AN31" s="113"/>
      <c r="AO31" s="14"/>
      <c r="AP31" s="105"/>
      <c r="AQ31" s="109"/>
    </row>
    <row r="32" spans="3:43" x14ac:dyDescent="0.25">
      <c r="C32" s="7"/>
      <c r="D32" s="8"/>
      <c r="E32" s="8"/>
      <c r="F32" s="8"/>
      <c r="G32" s="9"/>
      <c r="H32" s="7"/>
      <c r="I32" s="8"/>
      <c r="J32" s="8"/>
      <c r="K32" s="9"/>
      <c r="L32" s="7"/>
      <c r="M32" s="8"/>
      <c r="N32" s="8"/>
      <c r="O32" s="8"/>
      <c r="P32" s="8"/>
      <c r="Q32" s="8"/>
      <c r="R32" s="8"/>
      <c r="S32" s="205"/>
      <c r="T32" s="9"/>
      <c r="U32" s="8"/>
      <c r="V32" s="9"/>
      <c r="W32" s="7"/>
      <c r="X32" s="8"/>
      <c r="Y32" s="8"/>
      <c r="Z32" s="8"/>
      <c r="AA32" s="8"/>
      <c r="AB32" s="8"/>
      <c r="AC32" s="205"/>
      <c r="AD32" s="9"/>
      <c r="AE32" s="7"/>
      <c r="AF32" s="8"/>
      <c r="AG32" s="8"/>
      <c r="AH32" s="8"/>
      <c r="AI32" s="8"/>
      <c r="AJ32" s="8"/>
      <c r="AK32" s="10"/>
      <c r="AL32" s="113"/>
      <c r="AM32" s="14"/>
      <c r="AN32" s="113"/>
      <c r="AO32" s="14"/>
      <c r="AP32" s="105"/>
      <c r="AQ32" s="109"/>
    </row>
    <row r="33" spans="3:43" x14ac:dyDescent="0.25">
      <c r="C33" s="7"/>
      <c r="D33" s="8"/>
      <c r="E33" s="8"/>
      <c r="F33" s="8"/>
      <c r="G33" s="9"/>
      <c r="H33" s="7"/>
      <c r="I33" s="8"/>
      <c r="J33" s="8"/>
      <c r="K33" s="9"/>
      <c r="L33" s="7"/>
      <c r="M33" s="8"/>
      <c r="N33" s="8"/>
      <c r="O33" s="8"/>
      <c r="P33" s="8"/>
      <c r="Q33" s="8"/>
      <c r="R33" s="8"/>
      <c r="S33" s="205"/>
      <c r="T33" s="9"/>
      <c r="U33" s="8"/>
      <c r="V33" s="9"/>
      <c r="W33" s="7"/>
      <c r="X33" s="8"/>
      <c r="Y33" s="8"/>
      <c r="Z33" s="8"/>
      <c r="AA33" s="8"/>
      <c r="AB33" s="8"/>
      <c r="AC33" s="205"/>
      <c r="AD33" s="9"/>
      <c r="AE33" s="7"/>
      <c r="AF33" s="8"/>
      <c r="AG33" s="8"/>
      <c r="AH33" s="8"/>
      <c r="AI33" s="8"/>
      <c r="AJ33" s="8"/>
      <c r="AK33" s="10"/>
      <c r="AL33" s="113"/>
      <c r="AM33" s="14"/>
      <c r="AN33" s="113"/>
      <c r="AO33" s="14"/>
      <c r="AP33" s="105"/>
      <c r="AQ33" s="109"/>
    </row>
    <row r="34" spans="3:43" x14ac:dyDescent="0.25">
      <c r="C34" s="7"/>
      <c r="D34" s="8"/>
      <c r="E34" s="8"/>
      <c r="F34" s="8"/>
      <c r="G34" s="9"/>
      <c r="H34" s="7"/>
      <c r="I34" s="8"/>
      <c r="J34" s="8"/>
      <c r="K34" s="9"/>
      <c r="L34" s="7"/>
      <c r="M34" s="8"/>
      <c r="N34" s="8"/>
      <c r="O34" s="8"/>
      <c r="P34" s="8"/>
      <c r="Q34" s="8"/>
      <c r="R34" s="8"/>
      <c r="S34" s="205"/>
      <c r="T34" s="9"/>
      <c r="U34" s="8"/>
      <c r="V34" s="9"/>
      <c r="W34" s="7"/>
      <c r="X34" s="8"/>
      <c r="Y34" s="8"/>
      <c r="Z34" s="8"/>
      <c r="AA34" s="8"/>
      <c r="AB34" s="8"/>
      <c r="AC34" s="205"/>
      <c r="AD34" s="9"/>
      <c r="AE34" s="7"/>
      <c r="AF34" s="8"/>
      <c r="AG34" s="8"/>
      <c r="AH34" s="8"/>
      <c r="AI34" s="8"/>
      <c r="AJ34" s="8"/>
      <c r="AK34" s="10"/>
      <c r="AL34" s="113"/>
      <c r="AM34" s="14"/>
      <c r="AN34" s="113"/>
      <c r="AO34" s="14"/>
      <c r="AP34" s="105"/>
      <c r="AQ34" s="109"/>
    </row>
    <row r="35" spans="3:43" x14ac:dyDescent="0.25">
      <c r="C35" s="7"/>
      <c r="D35" s="8"/>
      <c r="E35" s="8"/>
      <c r="F35" s="8"/>
      <c r="G35" s="9"/>
      <c r="H35" s="7"/>
      <c r="I35" s="8"/>
      <c r="J35" s="8"/>
      <c r="K35" s="9"/>
      <c r="L35" s="7"/>
      <c r="M35" s="8"/>
      <c r="N35" s="8"/>
      <c r="O35" s="8"/>
      <c r="P35" s="8"/>
      <c r="Q35" s="8"/>
      <c r="R35" s="8"/>
      <c r="S35" s="205"/>
      <c r="T35" s="9"/>
      <c r="U35" s="8"/>
      <c r="V35" s="9"/>
      <c r="W35" s="7"/>
      <c r="X35" s="8"/>
      <c r="Y35" s="8"/>
      <c r="Z35" s="8"/>
      <c r="AA35" s="8"/>
      <c r="AB35" s="8"/>
      <c r="AC35" s="205"/>
      <c r="AD35" s="9"/>
      <c r="AE35" s="7"/>
      <c r="AF35" s="8"/>
      <c r="AG35" s="8"/>
      <c r="AH35" s="8"/>
      <c r="AI35" s="8"/>
      <c r="AJ35" s="8"/>
      <c r="AK35" s="10"/>
      <c r="AL35" s="113"/>
      <c r="AM35" s="14"/>
      <c r="AN35" s="113"/>
      <c r="AO35" s="14"/>
      <c r="AP35" s="105"/>
      <c r="AQ35" s="109"/>
    </row>
    <row r="36" spans="3:43" x14ac:dyDescent="0.25">
      <c r="C36" s="7"/>
      <c r="D36" s="8"/>
      <c r="E36" s="8"/>
      <c r="F36" s="8"/>
      <c r="G36" s="9"/>
      <c r="H36" s="7"/>
      <c r="I36" s="8"/>
      <c r="J36" s="8"/>
      <c r="K36" s="9"/>
      <c r="L36" s="7"/>
      <c r="M36" s="8"/>
      <c r="N36" s="8"/>
      <c r="O36" s="8"/>
      <c r="P36" s="8"/>
      <c r="Q36" s="8"/>
      <c r="R36" s="8"/>
      <c r="S36" s="205"/>
      <c r="T36" s="9"/>
      <c r="U36" s="8"/>
      <c r="V36" s="9"/>
      <c r="W36" s="7"/>
      <c r="X36" s="8"/>
      <c r="Y36" s="8"/>
      <c r="Z36" s="8"/>
      <c r="AA36" s="8"/>
      <c r="AB36" s="8"/>
      <c r="AC36" s="205"/>
      <c r="AD36" s="9"/>
      <c r="AE36" s="7"/>
      <c r="AF36" s="8"/>
      <c r="AG36" s="8"/>
      <c r="AH36" s="8"/>
      <c r="AI36" s="8"/>
      <c r="AJ36" s="8"/>
      <c r="AK36" s="10"/>
      <c r="AL36" s="113"/>
      <c r="AM36" s="14"/>
      <c r="AN36" s="113"/>
      <c r="AO36" s="14"/>
      <c r="AP36" s="105"/>
      <c r="AQ36" s="109"/>
    </row>
    <row r="37" spans="3:43" x14ac:dyDescent="0.25">
      <c r="C37" s="7"/>
      <c r="D37" s="8"/>
      <c r="E37" s="8"/>
      <c r="F37" s="8"/>
      <c r="G37" s="9"/>
      <c r="H37" s="7"/>
      <c r="I37" s="8"/>
      <c r="J37" s="8"/>
      <c r="K37" s="9"/>
      <c r="L37" s="7"/>
      <c r="M37" s="8"/>
      <c r="N37" s="8"/>
      <c r="O37" s="8"/>
      <c r="P37" s="8"/>
      <c r="Q37" s="8"/>
      <c r="R37" s="8"/>
      <c r="S37" s="205"/>
      <c r="T37" s="9"/>
      <c r="U37" s="8"/>
      <c r="V37" s="9"/>
      <c r="W37" s="7"/>
      <c r="X37" s="8"/>
      <c r="Y37" s="8"/>
      <c r="Z37" s="8"/>
      <c r="AA37" s="8"/>
      <c r="AB37" s="8"/>
      <c r="AC37" s="205"/>
      <c r="AD37" s="9"/>
      <c r="AE37" s="7"/>
      <c r="AF37" s="8"/>
      <c r="AG37" s="8"/>
      <c r="AH37" s="8"/>
      <c r="AI37" s="8"/>
      <c r="AJ37" s="8"/>
      <c r="AK37" s="10"/>
      <c r="AL37" s="113"/>
      <c r="AM37" s="14"/>
      <c r="AN37" s="113"/>
      <c r="AO37" s="14"/>
      <c r="AP37" s="105"/>
      <c r="AQ37" s="109"/>
    </row>
    <row r="38" spans="3:43" x14ac:dyDescent="0.25">
      <c r="C38" s="7"/>
      <c r="D38" s="8"/>
      <c r="E38" s="8"/>
      <c r="F38" s="8"/>
      <c r="G38" s="9"/>
      <c r="H38" s="7"/>
      <c r="I38" s="8"/>
      <c r="J38" s="8"/>
      <c r="K38" s="9"/>
      <c r="L38" s="7"/>
      <c r="M38" s="8"/>
      <c r="N38" s="8"/>
      <c r="O38" s="8"/>
      <c r="P38" s="8"/>
      <c r="Q38" s="8"/>
      <c r="R38" s="8"/>
      <c r="S38" s="205"/>
      <c r="T38" s="9"/>
      <c r="U38" s="8"/>
      <c r="V38" s="9"/>
      <c r="W38" s="7"/>
      <c r="X38" s="8"/>
      <c r="Y38" s="8"/>
      <c r="Z38" s="8"/>
      <c r="AA38" s="8"/>
      <c r="AB38" s="8"/>
      <c r="AC38" s="205"/>
      <c r="AD38" s="9"/>
      <c r="AE38" s="7"/>
      <c r="AF38" s="8"/>
      <c r="AG38" s="8"/>
      <c r="AH38" s="8"/>
      <c r="AI38" s="8"/>
      <c r="AJ38" s="8"/>
      <c r="AK38" s="10"/>
      <c r="AL38" s="113"/>
      <c r="AM38" s="14"/>
      <c r="AN38" s="113"/>
      <c r="AO38" s="14"/>
      <c r="AP38" s="105"/>
      <c r="AQ38" s="109"/>
    </row>
    <row r="39" spans="3:43" x14ac:dyDescent="0.25">
      <c r="C39" s="7"/>
      <c r="D39" s="8"/>
      <c r="E39" s="8"/>
      <c r="F39" s="8"/>
      <c r="G39" s="9"/>
      <c r="H39" s="7"/>
      <c r="I39" s="8"/>
      <c r="J39" s="8"/>
      <c r="K39" s="9"/>
      <c r="L39" s="7"/>
      <c r="M39" s="8"/>
      <c r="N39" s="8"/>
      <c r="O39" s="8"/>
      <c r="P39" s="8"/>
      <c r="Q39" s="8"/>
      <c r="R39" s="8"/>
      <c r="S39" s="205"/>
      <c r="T39" s="9"/>
      <c r="U39" s="8"/>
      <c r="V39" s="9"/>
      <c r="W39" s="7"/>
      <c r="X39" s="8"/>
      <c r="Y39" s="8"/>
      <c r="Z39" s="8"/>
      <c r="AA39" s="8"/>
      <c r="AB39" s="8"/>
      <c r="AC39" s="205"/>
      <c r="AD39" s="9"/>
      <c r="AE39" s="7"/>
      <c r="AF39" s="8"/>
      <c r="AG39" s="8"/>
      <c r="AH39" s="8"/>
      <c r="AI39" s="8"/>
      <c r="AJ39" s="8"/>
      <c r="AK39" s="10"/>
      <c r="AL39" s="113"/>
      <c r="AM39" s="14"/>
      <c r="AN39" s="113"/>
      <c r="AO39" s="14"/>
      <c r="AP39" s="105"/>
      <c r="AQ39" s="109"/>
    </row>
    <row r="40" spans="3:43" x14ac:dyDescent="0.25">
      <c r="C40" s="7"/>
      <c r="D40" s="8"/>
      <c r="E40" s="8"/>
      <c r="F40" s="8"/>
      <c r="G40" s="9"/>
      <c r="H40" s="7"/>
      <c r="I40" s="8"/>
      <c r="J40" s="8"/>
      <c r="K40" s="9"/>
      <c r="L40" s="7"/>
      <c r="M40" s="8"/>
      <c r="N40" s="8"/>
      <c r="O40" s="8"/>
      <c r="P40" s="8"/>
      <c r="Q40" s="8"/>
      <c r="R40" s="8"/>
      <c r="S40" s="205"/>
      <c r="T40" s="9"/>
      <c r="U40" s="8"/>
      <c r="V40" s="9"/>
      <c r="W40" s="7"/>
      <c r="X40" s="8"/>
      <c r="Y40" s="8"/>
      <c r="Z40" s="8"/>
      <c r="AA40" s="8"/>
      <c r="AB40" s="8"/>
      <c r="AC40" s="205"/>
      <c r="AD40" s="9"/>
      <c r="AE40" s="7"/>
      <c r="AF40" s="8"/>
      <c r="AG40" s="8"/>
      <c r="AH40" s="8"/>
      <c r="AI40" s="8"/>
      <c r="AJ40" s="8"/>
      <c r="AK40" s="10"/>
      <c r="AL40" s="113"/>
      <c r="AM40" s="14"/>
      <c r="AN40" s="113"/>
      <c r="AO40" s="14"/>
      <c r="AP40" s="105"/>
      <c r="AQ40" s="109"/>
    </row>
    <row r="41" spans="3:43" x14ac:dyDescent="0.25">
      <c r="C41" s="7"/>
      <c r="D41" s="8"/>
      <c r="E41" s="8"/>
      <c r="F41" s="8"/>
      <c r="G41" s="9"/>
      <c r="H41" s="7"/>
      <c r="I41" s="8"/>
      <c r="J41" s="8"/>
      <c r="K41" s="9"/>
      <c r="L41" s="7"/>
      <c r="M41" s="8"/>
      <c r="N41" s="8"/>
      <c r="O41" s="8"/>
      <c r="P41" s="8"/>
      <c r="Q41" s="8"/>
      <c r="R41" s="8"/>
      <c r="S41" s="205"/>
      <c r="T41" s="9"/>
      <c r="U41" s="8"/>
      <c r="V41" s="9"/>
      <c r="W41" s="7"/>
      <c r="X41" s="8"/>
      <c r="Y41" s="8"/>
      <c r="Z41" s="8"/>
      <c r="AA41" s="8"/>
      <c r="AB41" s="8"/>
      <c r="AC41" s="205"/>
      <c r="AD41" s="9"/>
      <c r="AE41" s="7"/>
      <c r="AF41" s="8"/>
      <c r="AG41" s="8"/>
      <c r="AH41" s="8"/>
      <c r="AI41" s="8"/>
      <c r="AJ41" s="8"/>
      <c r="AK41" s="10"/>
      <c r="AL41" s="113"/>
      <c r="AM41" s="14"/>
      <c r="AN41" s="113"/>
      <c r="AO41" s="14"/>
      <c r="AP41" s="105"/>
      <c r="AQ41" s="109"/>
    </row>
    <row r="42" spans="3:43" x14ac:dyDescent="0.25">
      <c r="C42" s="7"/>
      <c r="D42" s="8"/>
      <c r="E42" s="8"/>
      <c r="F42" s="8"/>
      <c r="G42" s="9"/>
      <c r="H42" s="7"/>
      <c r="I42" s="8"/>
      <c r="J42" s="8"/>
      <c r="K42" s="9"/>
      <c r="L42" s="7"/>
      <c r="M42" s="8"/>
      <c r="N42" s="8"/>
      <c r="O42" s="8"/>
      <c r="P42" s="8"/>
      <c r="Q42" s="8"/>
      <c r="R42" s="8"/>
      <c r="S42" s="205"/>
      <c r="T42" s="9"/>
      <c r="U42" s="8"/>
      <c r="V42" s="9"/>
      <c r="W42" s="7"/>
      <c r="X42" s="8"/>
      <c r="Y42" s="8"/>
      <c r="Z42" s="8"/>
      <c r="AA42" s="8"/>
      <c r="AB42" s="8"/>
      <c r="AC42" s="205"/>
      <c r="AD42" s="9"/>
      <c r="AE42" s="7"/>
      <c r="AF42" s="8"/>
      <c r="AG42" s="8"/>
      <c r="AH42" s="8"/>
      <c r="AI42" s="8"/>
      <c r="AJ42" s="8"/>
      <c r="AK42" s="10"/>
      <c r="AL42" s="113"/>
      <c r="AM42" s="14"/>
      <c r="AN42" s="113"/>
      <c r="AO42" s="14"/>
      <c r="AP42" s="105"/>
      <c r="AQ42" s="109"/>
    </row>
    <row r="43" spans="3:43" x14ac:dyDescent="0.25">
      <c r="C43" s="7"/>
      <c r="D43" s="8"/>
      <c r="E43" s="8"/>
      <c r="F43" s="8"/>
      <c r="G43" s="9"/>
      <c r="H43" s="7"/>
      <c r="I43" s="8"/>
      <c r="J43" s="8"/>
      <c r="K43" s="9"/>
      <c r="L43" s="7"/>
      <c r="M43" s="8"/>
      <c r="N43" s="8"/>
      <c r="O43" s="8"/>
      <c r="P43" s="8"/>
      <c r="Q43" s="8"/>
      <c r="R43" s="8"/>
      <c r="S43" s="205"/>
      <c r="T43" s="9"/>
      <c r="U43" s="8"/>
      <c r="V43" s="9"/>
      <c r="W43" s="7"/>
      <c r="X43" s="8"/>
      <c r="Y43" s="8"/>
      <c r="Z43" s="8"/>
      <c r="AA43" s="8"/>
      <c r="AB43" s="8"/>
      <c r="AC43" s="205"/>
      <c r="AD43" s="9"/>
      <c r="AE43" s="7"/>
      <c r="AF43" s="8"/>
      <c r="AG43" s="8"/>
      <c r="AH43" s="8"/>
      <c r="AI43" s="8"/>
      <c r="AJ43" s="8"/>
      <c r="AK43" s="10"/>
      <c r="AL43" s="113"/>
      <c r="AM43" s="14"/>
      <c r="AN43" s="113"/>
      <c r="AO43" s="14"/>
      <c r="AP43" s="105"/>
      <c r="AQ43" s="109"/>
    </row>
    <row r="44" spans="3:43" x14ac:dyDescent="0.25">
      <c r="C44" s="7"/>
      <c r="D44" s="8"/>
      <c r="E44" s="8"/>
      <c r="F44" s="8"/>
      <c r="G44" s="9"/>
      <c r="H44" s="7"/>
      <c r="I44" s="8"/>
      <c r="J44" s="8"/>
      <c r="K44" s="9"/>
      <c r="L44" s="7"/>
      <c r="M44" s="8"/>
      <c r="N44" s="8"/>
      <c r="O44" s="8"/>
      <c r="P44" s="8"/>
      <c r="Q44" s="8"/>
      <c r="R44" s="8"/>
      <c r="S44" s="205"/>
      <c r="T44" s="9"/>
      <c r="U44" s="8"/>
      <c r="V44" s="9"/>
      <c r="W44" s="7"/>
      <c r="X44" s="8"/>
      <c r="Y44" s="8"/>
      <c r="Z44" s="8"/>
      <c r="AA44" s="8"/>
      <c r="AB44" s="8"/>
      <c r="AC44" s="205"/>
      <c r="AD44" s="9"/>
      <c r="AE44" s="7"/>
      <c r="AF44" s="8"/>
      <c r="AG44" s="8"/>
      <c r="AH44" s="8"/>
      <c r="AI44" s="8"/>
      <c r="AJ44" s="8"/>
      <c r="AK44" s="10"/>
      <c r="AL44" s="113"/>
      <c r="AM44" s="14"/>
      <c r="AN44" s="113"/>
      <c r="AO44" s="14"/>
      <c r="AP44" s="105"/>
      <c r="AQ44" s="109"/>
    </row>
    <row r="45" spans="3:43" x14ac:dyDescent="0.25">
      <c r="C45" s="7"/>
      <c r="D45" s="8"/>
      <c r="E45" s="8"/>
      <c r="F45" s="8"/>
      <c r="G45" s="9"/>
      <c r="H45" s="7"/>
      <c r="I45" s="8"/>
      <c r="J45" s="8"/>
      <c r="K45" s="9"/>
      <c r="L45" s="7"/>
      <c r="M45" s="8"/>
      <c r="N45" s="8"/>
      <c r="O45" s="8"/>
      <c r="P45" s="8"/>
      <c r="Q45" s="8"/>
      <c r="R45" s="8"/>
      <c r="S45" s="205"/>
      <c r="T45" s="9"/>
      <c r="U45" s="8"/>
      <c r="V45" s="9"/>
      <c r="W45" s="7"/>
      <c r="X45" s="8"/>
      <c r="Y45" s="8"/>
      <c r="Z45" s="8"/>
      <c r="AA45" s="8"/>
      <c r="AB45" s="8"/>
      <c r="AC45" s="205"/>
      <c r="AD45" s="9"/>
      <c r="AE45" s="7"/>
      <c r="AF45" s="8"/>
      <c r="AG45" s="8"/>
      <c r="AH45" s="8"/>
      <c r="AI45" s="8"/>
      <c r="AJ45" s="8"/>
      <c r="AK45" s="10"/>
      <c r="AL45" s="113"/>
      <c r="AM45" s="14"/>
      <c r="AN45" s="113"/>
      <c r="AO45" s="14"/>
      <c r="AP45" s="105"/>
      <c r="AQ45" s="109"/>
    </row>
    <row r="46" spans="3:43" x14ac:dyDescent="0.25">
      <c r="C46" s="7"/>
      <c r="D46" s="8"/>
      <c r="E46" s="8"/>
      <c r="F46" s="8"/>
      <c r="G46" s="9"/>
      <c r="H46" s="7"/>
      <c r="I46" s="8"/>
      <c r="J46" s="8"/>
      <c r="K46" s="9"/>
      <c r="L46" s="7"/>
      <c r="M46" s="8"/>
      <c r="N46" s="8"/>
      <c r="O46" s="8"/>
      <c r="P46" s="8"/>
      <c r="Q46" s="8"/>
      <c r="R46" s="8"/>
      <c r="S46" s="205"/>
      <c r="T46" s="9"/>
      <c r="U46" s="8"/>
      <c r="V46" s="9"/>
      <c r="W46" s="7"/>
      <c r="X46" s="8"/>
      <c r="Y46" s="8"/>
      <c r="Z46" s="8"/>
      <c r="AA46" s="8"/>
      <c r="AB46" s="8"/>
      <c r="AC46" s="205"/>
      <c r="AD46" s="9"/>
      <c r="AE46" s="7"/>
      <c r="AF46" s="8"/>
      <c r="AG46" s="8"/>
      <c r="AH46" s="8"/>
      <c r="AI46" s="8"/>
      <c r="AJ46" s="8"/>
      <c r="AK46" s="10"/>
      <c r="AL46" s="113"/>
      <c r="AM46" s="14"/>
      <c r="AN46" s="113"/>
      <c r="AO46" s="14"/>
      <c r="AP46" s="105"/>
      <c r="AQ46" s="109"/>
    </row>
    <row r="47" spans="3:43" x14ac:dyDescent="0.25">
      <c r="C47" s="7"/>
      <c r="D47" s="8"/>
      <c r="E47" s="8"/>
      <c r="F47" s="8"/>
      <c r="G47" s="9"/>
      <c r="H47" s="7"/>
      <c r="I47" s="8"/>
      <c r="J47" s="8"/>
      <c r="K47" s="9"/>
      <c r="L47" s="7"/>
      <c r="M47" s="8"/>
      <c r="N47" s="8"/>
      <c r="O47" s="8"/>
      <c r="P47" s="8"/>
      <c r="Q47" s="8"/>
      <c r="R47" s="8"/>
      <c r="S47" s="205"/>
      <c r="T47" s="9"/>
      <c r="U47" s="8"/>
      <c r="V47" s="9"/>
      <c r="W47" s="7"/>
      <c r="X47" s="8"/>
      <c r="Y47" s="8"/>
      <c r="Z47" s="8"/>
      <c r="AA47" s="8"/>
      <c r="AB47" s="8"/>
      <c r="AC47" s="205"/>
      <c r="AD47" s="9"/>
      <c r="AE47" s="7"/>
      <c r="AF47" s="8"/>
      <c r="AG47" s="8"/>
      <c r="AH47" s="8"/>
      <c r="AI47" s="8"/>
      <c r="AJ47" s="8"/>
      <c r="AK47" s="10"/>
      <c r="AL47" s="113"/>
      <c r="AM47" s="14"/>
      <c r="AN47" s="113"/>
      <c r="AO47" s="14"/>
      <c r="AP47" s="105"/>
      <c r="AQ47" s="109"/>
    </row>
    <row r="48" spans="3:43" x14ac:dyDescent="0.25">
      <c r="C48" s="7"/>
      <c r="D48" s="8"/>
      <c r="E48" s="8"/>
      <c r="F48" s="8"/>
      <c r="G48" s="9"/>
      <c r="H48" s="7"/>
      <c r="I48" s="8"/>
      <c r="J48" s="8"/>
      <c r="K48" s="9"/>
      <c r="L48" s="7"/>
      <c r="M48" s="8"/>
      <c r="N48" s="8"/>
      <c r="O48" s="8"/>
      <c r="P48" s="8"/>
      <c r="Q48" s="8"/>
      <c r="R48" s="8"/>
      <c r="S48" s="205"/>
      <c r="T48" s="9"/>
      <c r="U48" s="8"/>
      <c r="V48" s="9"/>
      <c r="W48" s="7"/>
      <c r="X48" s="8"/>
      <c r="Y48" s="8"/>
      <c r="Z48" s="8"/>
      <c r="AA48" s="8"/>
      <c r="AB48" s="8"/>
      <c r="AC48" s="205"/>
      <c r="AD48" s="9"/>
      <c r="AE48" s="7"/>
      <c r="AF48" s="8"/>
      <c r="AG48" s="8"/>
      <c r="AH48" s="8"/>
      <c r="AI48" s="8"/>
      <c r="AJ48" s="8"/>
      <c r="AK48" s="10"/>
      <c r="AL48" s="113"/>
      <c r="AM48" s="14"/>
      <c r="AN48" s="113"/>
      <c r="AO48" s="14"/>
      <c r="AP48" s="105"/>
      <c r="AQ48" s="109"/>
    </row>
    <row r="49" spans="3:43" x14ac:dyDescent="0.25">
      <c r="C49" s="7"/>
      <c r="D49" s="8"/>
      <c r="E49" s="8"/>
      <c r="F49" s="8"/>
      <c r="G49" s="8"/>
      <c r="H49" s="8"/>
      <c r="I49" s="8"/>
      <c r="J49" s="8"/>
      <c r="K49" s="9"/>
      <c r="L49" s="7"/>
      <c r="M49" s="8"/>
      <c r="N49" s="8"/>
      <c r="O49" s="8"/>
      <c r="P49" s="8"/>
      <c r="Q49" s="8"/>
      <c r="R49" s="8"/>
      <c r="S49" s="205"/>
      <c r="T49" s="9"/>
      <c r="U49" s="8"/>
      <c r="V49" s="9"/>
      <c r="W49" s="7"/>
      <c r="X49" s="8"/>
      <c r="Y49" s="8"/>
      <c r="Z49" s="8"/>
      <c r="AA49" s="8"/>
      <c r="AB49" s="8"/>
      <c r="AC49" s="205"/>
      <c r="AD49" s="9"/>
      <c r="AE49" s="7"/>
      <c r="AF49" s="8"/>
      <c r="AG49" s="8"/>
      <c r="AH49" s="8"/>
      <c r="AI49" s="8"/>
      <c r="AJ49" s="8"/>
      <c r="AK49" s="10"/>
      <c r="AL49" s="113"/>
      <c r="AM49" s="14"/>
      <c r="AN49" s="113"/>
      <c r="AO49" s="14"/>
      <c r="AP49" s="105"/>
      <c r="AQ49" s="109"/>
    </row>
    <row r="50" spans="3:43" x14ac:dyDescent="0.25">
      <c r="C50" s="7"/>
      <c r="D50" s="8"/>
      <c r="E50" s="8"/>
      <c r="F50" s="8"/>
      <c r="G50" s="8"/>
      <c r="H50" s="8"/>
      <c r="I50" s="8"/>
      <c r="J50" s="8"/>
      <c r="K50" s="9"/>
      <c r="L50" s="7"/>
      <c r="M50" s="8"/>
      <c r="N50" s="8"/>
      <c r="O50" s="8"/>
      <c r="P50" s="8"/>
      <c r="Q50" s="8"/>
      <c r="R50" s="8"/>
      <c r="S50" s="205"/>
      <c r="T50" s="9"/>
      <c r="U50" s="8"/>
      <c r="V50" s="9"/>
      <c r="W50" s="7"/>
      <c r="X50" s="8"/>
      <c r="Y50" s="8"/>
      <c r="Z50" s="8"/>
      <c r="AA50" s="8"/>
      <c r="AB50" s="8"/>
      <c r="AC50" s="205"/>
      <c r="AD50" s="9"/>
      <c r="AE50" s="7"/>
      <c r="AF50" s="8"/>
      <c r="AG50" s="8"/>
      <c r="AH50" s="8"/>
      <c r="AI50" s="8"/>
      <c r="AJ50" s="8"/>
      <c r="AK50" s="10"/>
      <c r="AL50" s="113"/>
      <c r="AM50" s="14"/>
      <c r="AN50" s="113"/>
      <c r="AO50" s="14"/>
      <c r="AP50" s="105"/>
      <c r="AQ50" s="109"/>
    </row>
    <row r="51" spans="3:43" x14ac:dyDescent="0.25">
      <c r="C51" s="7"/>
      <c r="D51" s="8"/>
      <c r="E51" s="8"/>
      <c r="F51" s="8"/>
      <c r="G51" s="8"/>
      <c r="H51" s="8"/>
      <c r="I51" s="8"/>
      <c r="J51" s="8"/>
      <c r="K51" s="9"/>
      <c r="L51" s="7"/>
      <c r="M51" s="8"/>
      <c r="N51" s="8"/>
      <c r="O51" s="8"/>
      <c r="P51" s="8"/>
      <c r="Q51" s="8"/>
      <c r="R51" s="8"/>
      <c r="S51" s="205"/>
      <c r="T51" s="9"/>
      <c r="U51" s="8"/>
      <c r="V51" s="9"/>
      <c r="W51" s="7"/>
      <c r="X51" s="8"/>
      <c r="Y51" s="8"/>
      <c r="Z51" s="8"/>
      <c r="AA51" s="8"/>
      <c r="AB51" s="8"/>
      <c r="AC51" s="205"/>
      <c r="AD51" s="9"/>
      <c r="AE51" s="7"/>
      <c r="AF51" s="8"/>
      <c r="AG51" s="8"/>
      <c r="AH51" s="8"/>
      <c r="AI51" s="8"/>
      <c r="AJ51" s="8"/>
      <c r="AK51" s="10"/>
      <c r="AL51" s="113"/>
      <c r="AM51" s="14"/>
      <c r="AN51" s="113"/>
      <c r="AO51" s="14"/>
      <c r="AP51" s="105"/>
      <c r="AQ51" s="109"/>
    </row>
    <row r="52" spans="3:43" x14ac:dyDescent="0.25">
      <c r="C52" s="7"/>
      <c r="D52" s="8"/>
      <c r="E52" s="8"/>
      <c r="F52" s="8"/>
      <c r="G52" s="8"/>
      <c r="H52" s="8"/>
      <c r="I52" s="8"/>
      <c r="J52" s="8"/>
      <c r="K52" s="9"/>
      <c r="L52" s="7"/>
      <c r="M52" s="8"/>
      <c r="N52" s="8"/>
      <c r="O52" s="8"/>
      <c r="P52" s="8"/>
      <c r="Q52" s="8"/>
      <c r="R52" s="8"/>
      <c r="S52" s="205"/>
      <c r="T52" s="9"/>
      <c r="U52" s="8"/>
      <c r="V52" s="9"/>
      <c r="W52" s="7"/>
      <c r="X52" s="8"/>
      <c r="Y52" s="8"/>
      <c r="Z52" s="8"/>
      <c r="AA52" s="8"/>
      <c r="AB52" s="8"/>
      <c r="AC52" s="205"/>
      <c r="AD52" s="9"/>
      <c r="AE52" s="7"/>
      <c r="AF52" s="8"/>
      <c r="AG52" s="8"/>
      <c r="AH52" s="8"/>
      <c r="AI52" s="8"/>
      <c r="AJ52" s="8"/>
      <c r="AK52" s="10"/>
      <c r="AL52" s="113"/>
      <c r="AM52" s="14"/>
      <c r="AN52" s="113"/>
      <c r="AO52" s="14"/>
      <c r="AP52" s="105"/>
      <c r="AQ52" s="109"/>
    </row>
    <row r="53" spans="3:43" x14ac:dyDescent="0.25">
      <c r="C53" s="7"/>
      <c r="D53" s="8"/>
      <c r="E53" s="8"/>
      <c r="F53" s="8"/>
      <c r="G53" s="8"/>
      <c r="H53" s="8"/>
      <c r="I53" s="8"/>
      <c r="J53" s="8"/>
      <c r="K53" s="9"/>
      <c r="L53" s="7"/>
      <c r="M53" s="8"/>
      <c r="N53" s="8"/>
      <c r="O53" s="8"/>
      <c r="P53" s="8"/>
      <c r="Q53" s="8"/>
      <c r="R53" s="8"/>
      <c r="S53" s="205"/>
      <c r="T53" s="9"/>
      <c r="U53" s="8"/>
      <c r="V53" s="9"/>
      <c r="W53" s="7"/>
      <c r="X53" s="8"/>
      <c r="Y53" s="8"/>
      <c r="Z53" s="8"/>
      <c r="AA53" s="8"/>
      <c r="AB53" s="8"/>
      <c r="AC53" s="205"/>
      <c r="AD53" s="9"/>
      <c r="AE53" s="7"/>
      <c r="AF53" s="8"/>
      <c r="AG53" s="8"/>
      <c r="AH53" s="8"/>
      <c r="AI53" s="8"/>
      <c r="AJ53" s="8"/>
      <c r="AK53" s="10"/>
      <c r="AL53" s="113"/>
      <c r="AM53" s="14"/>
      <c r="AN53" s="113"/>
      <c r="AO53" s="14"/>
      <c r="AP53" s="105"/>
      <c r="AQ53" s="109"/>
    </row>
    <row r="54" spans="3:43" x14ac:dyDescent="0.25">
      <c r="C54" s="7"/>
      <c r="D54" s="8"/>
      <c r="E54" s="8"/>
      <c r="F54" s="8"/>
      <c r="G54" s="8"/>
      <c r="H54" s="8"/>
      <c r="I54" s="8"/>
      <c r="J54" s="8"/>
      <c r="K54" s="9"/>
      <c r="L54" s="7"/>
      <c r="M54" s="8"/>
      <c r="N54" s="8"/>
      <c r="O54" s="8"/>
      <c r="P54" s="8"/>
      <c r="Q54" s="8"/>
      <c r="R54" s="8"/>
      <c r="S54" s="205"/>
      <c r="T54" s="9"/>
      <c r="U54" s="8"/>
      <c r="V54" s="9"/>
      <c r="W54" s="7"/>
      <c r="X54" s="8"/>
      <c r="Y54" s="8"/>
      <c r="Z54" s="8"/>
      <c r="AA54" s="8"/>
      <c r="AB54" s="8"/>
      <c r="AC54" s="205"/>
      <c r="AD54" s="9"/>
      <c r="AE54" s="7"/>
      <c r="AF54" s="8"/>
      <c r="AG54" s="8"/>
      <c r="AH54" s="8"/>
      <c r="AI54" s="8"/>
      <c r="AJ54" s="8"/>
      <c r="AK54" s="10"/>
      <c r="AL54" s="113"/>
      <c r="AM54" s="14"/>
      <c r="AN54" s="113"/>
      <c r="AO54" s="14"/>
      <c r="AP54" s="105"/>
      <c r="AQ54" s="109"/>
    </row>
    <row r="55" spans="3:43" x14ac:dyDescent="0.25">
      <c r="C55" s="7"/>
      <c r="D55" s="8"/>
      <c r="E55" s="8"/>
      <c r="F55" s="8"/>
      <c r="G55" s="8"/>
      <c r="H55" s="8"/>
      <c r="I55" s="8"/>
      <c r="J55" s="8"/>
      <c r="K55" s="8"/>
      <c r="L55" s="8"/>
      <c r="M55" s="8"/>
      <c r="N55" s="8"/>
      <c r="O55" s="8"/>
      <c r="P55" s="8"/>
      <c r="Q55" s="8"/>
      <c r="R55" s="8"/>
      <c r="S55" s="205"/>
      <c r="T55" s="9"/>
      <c r="U55" s="8"/>
      <c r="V55" s="8"/>
      <c r="W55" s="8"/>
      <c r="X55" s="8"/>
      <c r="Y55" s="8"/>
      <c r="Z55" s="8"/>
      <c r="AA55" s="8"/>
      <c r="AB55" s="8"/>
      <c r="AC55" s="205"/>
      <c r="AD55" s="9"/>
      <c r="AE55" s="7"/>
      <c r="AF55" s="8"/>
      <c r="AG55" s="8"/>
      <c r="AH55" s="8"/>
      <c r="AI55" s="8"/>
      <c r="AJ55" s="8"/>
      <c r="AK55" s="10"/>
      <c r="AL55" s="113"/>
      <c r="AM55" s="14"/>
      <c r="AN55" s="113"/>
      <c r="AO55" s="14"/>
      <c r="AP55" s="105"/>
      <c r="AQ55" s="109"/>
    </row>
    <row r="56" spans="3:43" x14ac:dyDescent="0.25">
      <c r="C56" s="7"/>
      <c r="D56" s="8"/>
      <c r="E56" s="8"/>
      <c r="F56" s="8"/>
      <c r="G56" s="8"/>
      <c r="H56" s="8"/>
      <c r="I56" s="8"/>
      <c r="J56" s="8"/>
      <c r="K56" s="8"/>
      <c r="L56" s="8"/>
      <c r="M56" s="8"/>
      <c r="N56" s="8"/>
      <c r="O56" s="8"/>
      <c r="P56" s="8"/>
      <c r="Q56" s="8"/>
      <c r="R56" s="8"/>
      <c r="S56" s="205"/>
      <c r="T56" s="9"/>
      <c r="U56" s="8"/>
      <c r="V56" s="8"/>
      <c r="W56" s="8"/>
      <c r="X56" s="8"/>
      <c r="Y56" s="8"/>
      <c r="Z56" s="8"/>
      <c r="AA56" s="8"/>
      <c r="AB56" s="8"/>
      <c r="AC56" s="205"/>
      <c r="AD56" s="9"/>
      <c r="AE56" s="7"/>
      <c r="AF56" s="8"/>
      <c r="AG56" s="8"/>
      <c r="AH56" s="8"/>
      <c r="AI56" s="8"/>
      <c r="AJ56" s="8"/>
      <c r="AK56" s="10"/>
      <c r="AL56" s="113"/>
      <c r="AM56" s="14"/>
      <c r="AN56" s="113"/>
      <c r="AO56" s="14"/>
      <c r="AP56" s="105"/>
      <c r="AQ56" s="109"/>
    </row>
    <row r="57" spans="3:43" x14ac:dyDescent="0.25">
      <c r="C57" s="7"/>
      <c r="D57" s="8"/>
      <c r="E57" s="8"/>
      <c r="F57" s="8"/>
      <c r="G57" s="8"/>
      <c r="H57" s="8"/>
      <c r="I57" s="8"/>
      <c r="J57" s="8"/>
      <c r="K57" s="8"/>
      <c r="L57" s="8"/>
      <c r="M57" s="8"/>
      <c r="N57" s="8"/>
      <c r="O57" s="8"/>
      <c r="P57" s="8"/>
      <c r="Q57" s="8"/>
      <c r="R57" s="8"/>
      <c r="S57" s="205"/>
      <c r="T57" s="9"/>
      <c r="U57" s="8"/>
      <c r="V57" s="8"/>
      <c r="W57" s="8"/>
      <c r="X57" s="8"/>
      <c r="Y57" s="8"/>
      <c r="Z57" s="8"/>
      <c r="AA57" s="8"/>
      <c r="AB57" s="8"/>
      <c r="AC57" s="205"/>
      <c r="AD57" s="9"/>
      <c r="AE57" s="7"/>
      <c r="AF57" s="8"/>
      <c r="AG57" s="8"/>
      <c r="AH57" s="8"/>
      <c r="AI57" s="8"/>
      <c r="AJ57" s="8"/>
      <c r="AK57" s="10"/>
      <c r="AL57" s="113"/>
      <c r="AM57" s="14"/>
      <c r="AN57" s="113"/>
      <c r="AO57" s="14"/>
      <c r="AP57" s="105"/>
      <c r="AQ57" s="109"/>
    </row>
    <row r="58" spans="3:43" x14ac:dyDescent="0.25">
      <c r="C58" s="7"/>
      <c r="D58" s="8"/>
      <c r="E58" s="8"/>
      <c r="F58" s="8"/>
      <c r="G58" s="8"/>
      <c r="H58" s="8"/>
      <c r="I58" s="8"/>
      <c r="J58" s="8"/>
      <c r="K58" s="8"/>
      <c r="L58" s="8"/>
      <c r="M58" s="8"/>
      <c r="N58" s="8"/>
      <c r="O58" s="8"/>
      <c r="P58" s="8"/>
      <c r="Q58" s="8"/>
      <c r="R58" s="8"/>
      <c r="S58" s="205"/>
      <c r="T58" s="9"/>
      <c r="U58" s="8"/>
      <c r="V58" s="8"/>
      <c r="W58" s="8"/>
      <c r="X58" s="8"/>
      <c r="Y58" s="8"/>
      <c r="Z58" s="8"/>
      <c r="AA58" s="8"/>
      <c r="AB58" s="8"/>
      <c r="AC58" s="205"/>
      <c r="AD58" s="9"/>
      <c r="AE58" s="7"/>
      <c r="AF58" s="8"/>
      <c r="AG58" s="8"/>
      <c r="AH58" s="8"/>
      <c r="AI58" s="8"/>
      <c r="AJ58" s="8"/>
      <c r="AK58" s="10"/>
      <c r="AL58" s="113"/>
      <c r="AM58" s="14"/>
      <c r="AN58" s="113"/>
      <c r="AO58" s="14"/>
      <c r="AP58" s="105"/>
      <c r="AQ58" s="109"/>
    </row>
    <row r="59" spans="3:43" x14ac:dyDescent="0.25">
      <c r="C59" s="7"/>
      <c r="D59" s="8"/>
      <c r="E59" s="8"/>
      <c r="F59" s="8"/>
      <c r="G59" s="8"/>
      <c r="H59" s="8"/>
      <c r="I59" s="8"/>
      <c r="J59" s="8"/>
      <c r="K59" s="8"/>
      <c r="L59" s="8"/>
      <c r="M59" s="8"/>
      <c r="N59" s="8"/>
      <c r="O59" s="8"/>
      <c r="P59" s="8"/>
      <c r="Q59" s="8"/>
      <c r="R59" s="8"/>
      <c r="S59" s="205"/>
      <c r="T59" s="9"/>
      <c r="U59" s="8"/>
      <c r="V59" s="8"/>
      <c r="W59" s="8"/>
      <c r="X59" s="8"/>
      <c r="Y59" s="8"/>
      <c r="Z59" s="8"/>
      <c r="AA59" s="8"/>
      <c r="AB59" s="8"/>
      <c r="AC59" s="205"/>
      <c r="AD59" s="9"/>
      <c r="AE59" s="7"/>
      <c r="AF59" s="8"/>
      <c r="AG59" s="8"/>
      <c r="AH59" s="8"/>
      <c r="AI59" s="8"/>
      <c r="AJ59" s="8"/>
      <c r="AK59" s="10"/>
      <c r="AL59" s="113"/>
      <c r="AM59" s="14"/>
      <c r="AN59" s="113"/>
      <c r="AO59" s="14"/>
      <c r="AP59" s="105"/>
      <c r="AQ59" s="109"/>
    </row>
    <row r="60" spans="3:43" x14ac:dyDescent="0.25">
      <c r="C60" s="7"/>
      <c r="D60" s="8"/>
      <c r="E60" s="8"/>
      <c r="F60" s="8"/>
      <c r="G60" s="8"/>
      <c r="H60" s="8"/>
      <c r="I60" s="8"/>
      <c r="J60" s="8"/>
      <c r="K60" s="8"/>
      <c r="L60" s="8"/>
      <c r="M60" s="8"/>
      <c r="N60" s="8"/>
      <c r="O60" s="8"/>
      <c r="P60" s="8"/>
      <c r="Q60" s="8"/>
      <c r="R60" s="8"/>
      <c r="S60" s="205"/>
      <c r="T60" s="9"/>
      <c r="U60" s="8"/>
      <c r="V60" s="8"/>
      <c r="W60" s="8"/>
      <c r="X60" s="8"/>
      <c r="Y60" s="8"/>
      <c r="Z60" s="8"/>
      <c r="AA60" s="8"/>
      <c r="AB60" s="8"/>
      <c r="AC60" s="205"/>
      <c r="AD60" s="9"/>
      <c r="AE60" s="7"/>
      <c r="AF60" s="8"/>
      <c r="AG60" s="8"/>
      <c r="AH60" s="8"/>
      <c r="AI60" s="8"/>
      <c r="AJ60" s="8"/>
      <c r="AK60" s="10"/>
      <c r="AL60" s="113"/>
      <c r="AM60" s="14"/>
      <c r="AN60" s="113"/>
      <c r="AO60" s="14"/>
      <c r="AP60" s="105"/>
      <c r="AQ60" s="109"/>
    </row>
    <row r="61" spans="3:43" x14ac:dyDescent="0.25">
      <c r="C61" s="7"/>
      <c r="D61" s="8"/>
      <c r="E61" s="8"/>
      <c r="F61" s="8"/>
      <c r="G61" s="8"/>
      <c r="H61" s="8"/>
      <c r="I61" s="8"/>
      <c r="J61" s="8"/>
      <c r="K61" s="8"/>
      <c r="L61" s="8"/>
      <c r="M61" s="8"/>
      <c r="N61" s="8"/>
      <c r="O61" s="8"/>
      <c r="P61" s="8"/>
      <c r="Q61" s="8"/>
      <c r="R61" s="8"/>
      <c r="S61" s="205"/>
      <c r="T61" s="9"/>
      <c r="U61" s="8"/>
      <c r="V61" s="8"/>
      <c r="W61" s="8"/>
      <c r="X61" s="8"/>
      <c r="Y61" s="8"/>
      <c r="Z61" s="8"/>
      <c r="AA61" s="8"/>
      <c r="AB61" s="8"/>
      <c r="AC61" s="205"/>
      <c r="AD61" s="9"/>
      <c r="AE61" s="7"/>
      <c r="AF61" s="8"/>
      <c r="AG61" s="8"/>
      <c r="AH61" s="8"/>
      <c r="AI61" s="8"/>
      <c r="AJ61" s="8"/>
      <c r="AK61" s="10"/>
      <c r="AL61" s="113"/>
      <c r="AM61" s="14"/>
      <c r="AN61" s="113"/>
      <c r="AO61" s="14"/>
      <c r="AP61" s="105"/>
      <c r="AQ61" s="109"/>
    </row>
    <row r="62" spans="3:43" x14ac:dyDescent="0.25">
      <c r="C62" s="7"/>
      <c r="D62" s="8"/>
      <c r="E62" s="8"/>
      <c r="F62" s="8"/>
      <c r="G62" s="8"/>
      <c r="H62" s="8"/>
      <c r="I62" s="8"/>
      <c r="J62" s="8"/>
      <c r="K62" s="8"/>
      <c r="L62" s="8"/>
      <c r="M62" s="8"/>
      <c r="N62" s="8"/>
      <c r="O62" s="8"/>
      <c r="P62" s="8"/>
      <c r="Q62" s="8"/>
      <c r="R62" s="8"/>
      <c r="S62" s="205"/>
      <c r="T62" s="9"/>
      <c r="U62" s="8"/>
      <c r="V62" s="8"/>
      <c r="W62" s="8"/>
      <c r="X62" s="8"/>
      <c r="Y62" s="8"/>
      <c r="Z62" s="8"/>
      <c r="AA62" s="8"/>
      <c r="AB62" s="8"/>
      <c r="AC62" s="205"/>
      <c r="AD62" s="9"/>
      <c r="AE62" s="7"/>
      <c r="AF62" s="8"/>
      <c r="AG62" s="8"/>
      <c r="AH62" s="8"/>
      <c r="AI62" s="8"/>
      <c r="AJ62" s="8"/>
      <c r="AK62" s="10"/>
      <c r="AL62" s="113"/>
      <c r="AM62" s="14"/>
      <c r="AN62" s="113"/>
      <c r="AO62" s="14"/>
      <c r="AP62" s="105"/>
      <c r="AQ62" s="109"/>
    </row>
    <row r="63" spans="3:43" x14ac:dyDescent="0.25">
      <c r="C63" s="7"/>
      <c r="D63" s="8"/>
      <c r="E63" s="8"/>
      <c r="F63" s="8"/>
      <c r="G63" s="8"/>
      <c r="H63" s="8"/>
      <c r="I63" s="8"/>
      <c r="J63" s="8"/>
      <c r="K63" s="8"/>
      <c r="L63" s="8"/>
      <c r="M63" s="8"/>
      <c r="N63" s="8"/>
      <c r="O63" s="8"/>
      <c r="P63" s="8"/>
      <c r="Q63" s="8"/>
      <c r="R63" s="8"/>
      <c r="S63" s="205"/>
      <c r="T63" s="9"/>
      <c r="U63" s="8"/>
      <c r="V63" s="8"/>
      <c r="W63" s="8"/>
      <c r="X63" s="8"/>
      <c r="Y63" s="8"/>
      <c r="Z63" s="8"/>
      <c r="AA63" s="8"/>
      <c r="AB63" s="8"/>
      <c r="AC63" s="205"/>
      <c r="AD63" s="9"/>
      <c r="AE63" s="7"/>
      <c r="AF63" s="8"/>
      <c r="AG63" s="8"/>
      <c r="AH63" s="8"/>
      <c r="AI63" s="8"/>
      <c r="AJ63" s="8"/>
      <c r="AK63" s="10"/>
      <c r="AL63" s="113"/>
      <c r="AM63" s="14"/>
      <c r="AN63" s="113"/>
      <c r="AO63" s="14"/>
      <c r="AP63" s="105"/>
      <c r="AQ63" s="109"/>
    </row>
    <row r="64" spans="3:43" x14ac:dyDescent="0.25">
      <c r="C64" s="7"/>
      <c r="D64" s="8"/>
      <c r="E64" s="8"/>
      <c r="F64" s="8"/>
      <c r="G64" s="8"/>
      <c r="H64" s="8"/>
      <c r="I64" s="8"/>
      <c r="J64" s="8"/>
      <c r="K64" s="8"/>
      <c r="L64" s="8"/>
      <c r="M64" s="8"/>
      <c r="N64" s="8"/>
      <c r="O64" s="8"/>
      <c r="P64" s="8"/>
      <c r="Q64" s="8"/>
      <c r="R64" s="8"/>
      <c r="S64" s="205"/>
      <c r="T64" s="9"/>
      <c r="U64" s="8"/>
      <c r="V64" s="8"/>
      <c r="W64" s="8"/>
      <c r="X64" s="8"/>
      <c r="Y64" s="8"/>
      <c r="Z64" s="8"/>
      <c r="AA64" s="8"/>
      <c r="AB64" s="8"/>
      <c r="AC64" s="205"/>
      <c r="AD64" s="9"/>
      <c r="AE64" s="7"/>
      <c r="AF64" s="8"/>
      <c r="AG64" s="8"/>
      <c r="AH64" s="8"/>
      <c r="AI64" s="8"/>
      <c r="AJ64" s="8"/>
      <c r="AK64" s="10"/>
      <c r="AL64" s="113"/>
      <c r="AM64" s="14"/>
      <c r="AN64" s="113"/>
      <c r="AO64" s="14"/>
      <c r="AP64" s="105"/>
      <c r="AQ64" s="109"/>
    </row>
    <row r="65" spans="3:43" x14ac:dyDescent="0.25">
      <c r="C65" s="7"/>
      <c r="D65" s="8"/>
      <c r="E65" s="8"/>
      <c r="F65" s="8"/>
      <c r="G65" s="8"/>
      <c r="H65" s="8"/>
      <c r="I65" s="8"/>
      <c r="J65" s="8"/>
      <c r="K65" s="8"/>
      <c r="L65" s="8"/>
      <c r="M65" s="8"/>
      <c r="N65" s="8"/>
      <c r="O65" s="8"/>
      <c r="P65" s="8"/>
      <c r="Q65" s="8"/>
      <c r="R65" s="8"/>
      <c r="S65" s="205"/>
      <c r="T65" s="9"/>
      <c r="U65" s="8"/>
      <c r="V65" s="8"/>
      <c r="W65" s="8"/>
      <c r="X65" s="8"/>
      <c r="Y65" s="8"/>
      <c r="Z65" s="8"/>
      <c r="AA65" s="8"/>
      <c r="AB65" s="8"/>
      <c r="AC65" s="205"/>
      <c r="AD65" s="9"/>
      <c r="AE65" s="7"/>
      <c r="AF65" s="8"/>
      <c r="AG65" s="8"/>
      <c r="AH65" s="8"/>
      <c r="AI65" s="8"/>
      <c r="AJ65" s="8"/>
      <c r="AK65" s="10"/>
      <c r="AL65" s="113"/>
      <c r="AM65" s="14"/>
      <c r="AN65" s="113"/>
      <c r="AO65" s="14"/>
      <c r="AP65" s="105"/>
      <c r="AQ65" s="109"/>
    </row>
    <row r="66" spans="3:43" x14ac:dyDescent="0.25">
      <c r="C66" s="7"/>
      <c r="D66" s="8"/>
      <c r="E66" s="8"/>
      <c r="F66" s="8"/>
      <c r="G66" s="8"/>
      <c r="H66" s="8"/>
      <c r="I66" s="8"/>
      <c r="J66" s="8"/>
      <c r="K66" s="8"/>
      <c r="L66" s="8"/>
      <c r="M66" s="8"/>
      <c r="N66" s="8"/>
      <c r="O66" s="8"/>
      <c r="P66" s="8"/>
      <c r="Q66" s="8"/>
      <c r="R66" s="8"/>
      <c r="S66" s="205"/>
      <c r="T66" s="9"/>
      <c r="U66" s="8"/>
      <c r="V66" s="8"/>
      <c r="W66" s="8"/>
      <c r="X66" s="8"/>
      <c r="Y66" s="8"/>
      <c r="Z66" s="8"/>
      <c r="AA66" s="8"/>
      <c r="AB66" s="8"/>
      <c r="AC66" s="205"/>
      <c r="AD66" s="9"/>
      <c r="AE66" s="7"/>
      <c r="AF66" s="8"/>
      <c r="AG66" s="8"/>
      <c r="AH66" s="8"/>
      <c r="AI66" s="8"/>
      <c r="AJ66" s="8"/>
      <c r="AK66" s="10"/>
      <c r="AL66" s="113"/>
      <c r="AM66" s="14"/>
      <c r="AN66" s="113"/>
      <c r="AO66" s="14"/>
      <c r="AP66" s="105"/>
      <c r="AQ66" s="109"/>
    </row>
    <row r="67" spans="3:43" x14ac:dyDescent="0.25">
      <c r="C67" s="7"/>
      <c r="D67" s="8"/>
      <c r="E67" s="8"/>
      <c r="F67" s="8"/>
      <c r="G67" s="8"/>
      <c r="H67" s="8"/>
      <c r="I67" s="8"/>
      <c r="J67" s="8"/>
      <c r="K67" s="8"/>
      <c r="L67" s="8"/>
      <c r="M67" s="8"/>
      <c r="N67" s="8"/>
      <c r="O67" s="8"/>
      <c r="P67" s="8"/>
      <c r="Q67" s="8"/>
      <c r="R67" s="8"/>
      <c r="S67" s="205"/>
      <c r="T67" s="9"/>
      <c r="U67" s="8"/>
      <c r="V67" s="8"/>
      <c r="W67" s="8"/>
      <c r="X67" s="8"/>
      <c r="Y67" s="8"/>
      <c r="Z67" s="8"/>
      <c r="AA67" s="8"/>
      <c r="AB67" s="8"/>
      <c r="AC67" s="205"/>
      <c r="AD67" s="9"/>
      <c r="AE67" s="7"/>
      <c r="AF67" s="8"/>
      <c r="AG67" s="8"/>
      <c r="AH67" s="8"/>
      <c r="AI67" s="8"/>
      <c r="AJ67" s="8"/>
      <c r="AK67" s="10"/>
      <c r="AL67" s="113"/>
      <c r="AM67" s="14"/>
      <c r="AN67" s="113"/>
      <c r="AO67" s="14"/>
      <c r="AP67" s="105"/>
      <c r="AQ67" s="109"/>
    </row>
    <row r="68" spans="3:43" x14ac:dyDescent="0.25">
      <c r="C68" s="7"/>
      <c r="D68" s="8"/>
      <c r="E68" s="8"/>
      <c r="F68" s="8"/>
      <c r="G68" s="8"/>
      <c r="H68" s="8"/>
      <c r="I68" s="8"/>
      <c r="J68" s="8"/>
      <c r="K68" s="8"/>
      <c r="L68" s="8"/>
      <c r="M68" s="8"/>
      <c r="N68" s="8"/>
      <c r="O68" s="8"/>
      <c r="P68" s="8"/>
      <c r="Q68" s="8"/>
      <c r="R68" s="8"/>
      <c r="S68" s="205"/>
      <c r="T68" s="9"/>
      <c r="U68" s="8"/>
      <c r="V68" s="8"/>
      <c r="W68" s="8"/>
      <c r="X68" s="8"/>
      <c r="Y68" s="8"/>
      <c r="Z68" s="8"/>
      <c r="AA68" s="8"/>
      <c r="AB68" s="8"/>
      <c r="AC68" s="205"/>
      <c r="AD68" s="9"/>
      <c r="AE68" s="7"/>
      <c r="AF68" s="8"/>
      <c r="AG68" s="8"/>
      <c r="AH68" s="8"/>
      <c r="AI68" s="8"/>
      <c r="AJ68" s="8"/>
      <c r="AK68" s="10"/>
      <c r="AL68" s="113"/>
      <c r="AM68" s="14"/>
      <c r="AN68" s="113"/>
      <c r="AO68" s="14"/>
      <c r="AP68" s="105"/>
      <c r="AQ68" s="109"/>
    </row>
    <row r="69" spans="3:43" x14ac:dyDescent="0.25">
      <c r="C69" s="7"/>
      <c r="D69" s="8"/>
      <c r="E69" s="8"/>
      <c r="F69" s="8"/>
      <c r="G69" s="8"/>
      <c r="H69" s="8"/>
      <c r="I69" s="8"/>
      <c r="J69" s="8"/>
      <c r="K69" s="8"/>
      <c r="L69" s="8"/>
      <c r="M69" s="8"/>
      <c r="N69" s="8"/>
      <c r="O69" s="8"/>
      <c r="P69" s="8"/>
      <c r="Q69" s="8"/>
      <c r="R69" s="8"/>
      <c r="S69" s="205"/>
      <c r="T69" s="9"/>
      <c r="U69" s="8"/>
      <c r="V69" s="8"/>
      <c r="W69" s="8"/>
      <c r="X69" s="8"/>
      <c r="Y69" s="8"/>
      <c r="Z69" s="8"/>
      <c r="AA69" s="8"/>
      <c r="AB69" s="8"/>
      <c r="AC69" s="205"/>
      <c r="AD69" s="9"/>
      <c r="AE69" s="7"/>
      <c r="AF69" s="8"/>
      <c r="AG69" s="8"/>
      <c r="AH69" s="8"/>
      <c r="AI69" s="8"/>
      <c r="AJ69" s="8"/>
      <c r="AK69" s="10"/>
      <c r="AL69" s="113"/>
      <c r="AM69" s="14"/>
      <c r="AN69" s="113"/>
      <c r="AO69" s="14"/>
      <c r="AP69" s="105"/>
      <c r="AQ69" s="109"/>
    </row>
    <row r="70" spans="3:43" x14ac:dyDescent="0.25">
      <c r="C70" s="7"/>
      <c r="D70" s="8"/>
      <c r="E70" s="8"/>
      <c r="F70" s="8"/>
      <c r="G70" s="8"/>
      <c r="H70" s="8"/>
      <c r="I70" s="8"/>
      <c r="J70" s="8"/>
      <c r="K70" s="8"/>
      <c r="L70" s="8"/>
      <c r="M70" s="8"/>
      <c r="N70" s="8"/>
      <c r="O70" s="8"/>
      <c r="P70" s="8"/>
      <c r="Q70" s="8"/>
      <c r="R70" s="8"/>
      <c r="S70" s="205"/>
      <c r="T70" s="9"/>
      <c r="U70" s="8"/>
      <c r="V70" s="8"/>
      <c r="W70" s="8"/>
      <c r="X70" s="8"/>
      <c r="Y70" s="8"/>
      <c r="Z70" s="8"/>
      <c r="AA70" s="8"/>
      <c r="AB70" s="8"/>
      <c r="AC70" s="205"/>
      <c r="AD70" s="9"/>
      <c r="AE70" s="7"/>
      <c r="AF70" s="8"/>
      <c r="AG70" s="8"/>
      <c r="AH70" s="8"/>
      <c r="AI70" s="8"/>
      <c r="AJ70" s="8"/>
      <c r="AK70" s="10"/>
      <c r="AL70" s="113"/>
      <c r="AM70" s="14"/>
      <c r="AN70" s="113"/>
      <c r="AO70" s="14"/>
      <c r="AP70" s="105"/>
      <c r="AQ70" s="109"/>
    </row>
    <row r="71" spans="3:43" x14ac:dyDescent="0.25">
      <c r="C71" s="7"/>
      <c r="D71" s="8"/>
      <c r="E71" s="8"/>
      <c r="F71" s="8"/>
      <c r="G71" s="8"/>
      <c r="H71" s="8"/>
      <c r="I71" s="8"/>
      <c r="J71" s="8"/>
      <c r="K71" s="8"/>
      <c r="L71" s="8"/>
      <c r="M71" s="8"/>
      <c r="N71" s="8"/>
      <c r="O71" s="8"/>
      <c r="P71" s="8"/>
      <c r="Q71" s="8"/>
      <c r="R71" s="8"/>
      <c r="S71" s="205"/>
      <c r="T71" s="9"/>
      <c r="U71" s="8"/>
      <c r="V71" s="8"/>
      <c r="W71" s="8"/>
      <c r="X71" s="8"/>
      <c r="Y71" s="8"/>
      <c r="Z71" s="8"/>
      <c r="AA71" s="8"/>
      <c r="AB71" s="8"/>
      <c r="AC71" s="205"/>
      <c r="AD71" s="9"/>
      <c r="AE71" s="7"/>
      <c r="AF71" s="8"/>
      <c r="AG71" s="8"/>
      <c r="AH71" s="8"/>
      <c r="AI71" s="8"/>
      <c r="AJ71" s="8"/>
      <c r="AK71" s="10"/>
      <c r="AL71" s="113"/>
      <c r="AM71" s="14"/>
      <c r="AN71" s="113"/>
      <c r="AO71" s="14"/>
      <c r="AP71" s="105"/>
      <c r="AQ71" s="109"/>
    </row>
    <row r="72" spans="3:43" x14ac:dyDescent="0.25">
      <c r="C72" s="7"/>
      <c r="D72" s="8"/>
      <c r="E72" s="8"/>
      <c r="F72" s="8"/>
      <c r="G72" s="8"/>
      <c r="H72" s="8"/>
      <c r="I72" s="8"/>
      <c r="J72" s="8"/>
      <c r="K72" s="8"/>
      <c r="L72" s="8"/>
      <c r="M72" s="8"/>
      <c r="N72" s="8"/>
      <c r="O72" s="8"/>
      <c r="P72" s="8"/>
      <c r="Q72" s="8"/>
      <c r="R72" s="8"/>
      <c r="S72" s="205"/>
      <c r="T72" s="9"/>
      <c r="U72" s="8"/>
      <c r="V72" s="8"/>
      <c r="W72" s="8"/>
      <c r="X72" s="8"/>
      <c r="Y72" s="8"/>
      <c r="Z72" s="8"/>
      <c r="AA72" s="8"/>
      <c r="AB72" s="8"/>
      <c r="AC72" s="205"/>
      <c r="AD72" s="9"/>
      <c r="AE72" s="7"/>
      <c r="AF72" s="8"/>
      <c r="AG72" s="8"/>
      <c r="AH72" s="8"/>
      <c r="AI72" s="8"/>
      <c r="AJ72" s="8"/>
      <c r="AK72" s="10"/>
      <c r="AL72" s="113"/>
      <c r="AM72" s="14"/>
      <c r="AN72" s="113"/>
      <c r="AO72" s="14"/>
      <c r="AP72" s="105"/>
      <c r="AQ72" s="109"/>
    </row>
    <row r="73" spans="3:43" x14ac:dyDescent="0.25">
      <c r="C73" s="7"/>
      <c r="D73" s="8"/>
      <c r="E73" s="8"/>
      <c r="F73" s="8"/>
      <c r="G73" s="8"/>
      <c r="H73" s="8"/>
      <c r="I73" s="8"/>
      <c r="J73" s="8"/>
      <c r="K73" s="8"/>
      <c r="L73" s="8"/>
      <c r="M73" s="8"/>
      <c r="N73" s="8"/>
      <c r="O73" s="8"/>
      <c r="P73" s="8"/>
      <c r="Q73" s="8"/>
      <c r="R73" s="8"/>
      <c r="S73" s="205"/>
      <c r="T73" s="9"/>
      <c r="U73" s="8"/>
      <c r="V73" s="8"/>
      <c r="W73" s="8"/>
      <c r="X73" s="8"/>
      <c r="Y73" s="8"/>
      <c r="Z73" s="8"/>
      <c r="AA73" s="8"/>
      <c r="AB73" s="8"/>
      <c r="AC73" s="205"/>
      <c r="AD73" s="9"/>
      <c r="AE73" s="7"/>
      <c r="AF73" s="8"/>
      <c r="AG73" s="8"/>
      <c r="AH73" s="8"/>
      <c r="AI73" s="8"/>
      <c r="AJ73" s="8"/>
      <c r="AK73" s="10"/>
      <c r="AL73" s="113"/>
      <c r="AM73" s="14"/>
      <c r="AN73" s="113"/>
      <c r="AO73" s="14"/>
      <c r="AP73" s="105"/>
      <c r="AQ73" s="109"/>
    </row>
    <row r="74" spans="3:43" x14ac:dyDescent="0.25">
      <c r="C74" s="7"/>
      <c r="D74" s="8"/>
      <c r="E74" s="8"/>
      <c r="F74" s="8"/>
      <c r="G74" s="8"/>
      <c r="H74" s="8"/>
      <c r="I74" s="8"/>
      <c r="J74" s="8"/>
      <c r="K74" s="8"/>
      <c r="L74" s="8"/>
      <c r="M74" s="8"/>
      <c r="N74" s="8"/>
      <c r="O74" s="8"/>
      <c r="P74" s="8"/>
      <c r="Q74" s="8"/>
      <c r="R74" s="8"/>
      <c r="S74" s="205"/>
      <c r="T74" s="9"/>
      <c r="U74" s="8"/>
      <c r="V74" s="8"/>
      <c r="W74" s="8"/>
      <c r="X74" s="8"/>
      <c r="Y74" s="8"/>
      <c r="Z74" s="8"/>
      <c r="AA74" s="8"/>
      <c r="AB74" s="8"/>
      <c r="AC74" s="205"/>
      <c r="AD74" s="9"/>
      <c r="AE74" s="7"/>
      <c r="AF74" s="8"/>
      <c r="AG74" s="8"/>
      <c r="AH74" s="8"/>
      <c r="AI74" s="8"/>
      <c r="AJ74" s="8"/>
      <c r="AK74" s="10"/>
      <c r="AL74" s="113"/>
      <c r="AM74" s="14"/>
      <c r="AN74" s="113"/>
      <c r="AO74" s="14"/>
      <c r="AP74" s="105"/>
      <c r="AQ74" s="109"/>
    </row>
    <row r="75" spans="3:43" x14ac:dyDescent="0.25">
      <c r="C75" s="7"/>
      <c r="D75" s="8"/>
      <c r="E75" s="8"/>
      <c r="F75" s="8"/>
      <c r="G75" s="8"/>
      <c r="H75" s="8"/>
      <c r="I75" s="8"/>
      <c r="J75" s="8"/>
      <c r="K75" s="8"/>
      <c r="L75" s="8"/>
      <c r="M75" s="8"/>
      <c r="N75" s="8"/>
      <c r="O75" s="8"/>
      <c r="P75" s="8"/>
      <c r="Q75" s="8"/>
      <c r="R75" s="8"/>
      <c r="S75" s="205"/>
      <c r="T75" s="9"/>
      <c r="U75" s="8"/>
      <c r="V75" s="8"/>
      <c r="W75" s="8"/>
      <c r="X75" s="8"/>
      <c r="Y75" s="8"/>
      <c r="Z75" s="8"/>
      <c r="AA75" s="8"/>
      <c r="AB75" s="8"/>
      <c r="AC75" s="205"/>
      <c r="AD75" s="9"/>
      <c r="AE75" s="7"/>
      <c r="AF75" s="8"/>
      <c r="AG75" s="8"/>
      <c r="AH75" s="8"/>
      <c r="AI75" s="8"/>
      <c r="AJ75" s="8"/>
      <c r="AK75" s="10"/>
      <c r="AL75" s="113"/>
      <c r="AM75" s="14"/>
      <c r="AN75" s="113"/>
      <c r="AO75" s="14"/>
      <c r="AP75" s="105"/>
      <c r="AQ75" s="109"/>
    </row>
    <row r="76" spans="3:43" x14ac:dyDescent="0.25">
      <c r="C76" s="7"/>
      <c r="D76" s="8"/>
      <c r="E76" s="8"/>
      <c r="F76" s="8"/>
      <c r="G76" s="8"/>
      <c r="H76" s="8"/>
      <c r="I76" s="8"/>
      <c r="J76" s="8"/>
      <c r="K76" s="8"/>
      <c r="L76" s="8"/>
      <c r="M76" s="8"/>
      <c r="N76" s="8"/>
      <c r="O76" s="8"/>
      <c r="P76" s="8"/>
      <c r="Q76" s="8"/>
      <c r="R76" s="8"/>
      <c r="S76" s="205"/>
      <c r="T76" s="9"/>
      <c r="U76" s="8"/>
      <c r="V76" s="8"/>
      <c r="W76" s="8"/>
      <c r="X76" s="8"/>
      <c r="Y76" s="8"/>
      <c r="Z76" s="8"/>
      <c r="AA76" s="8"/>
      <c r="AB76" s="8"/>
      <c r="AC76" s="205"/>
      <c r="AD76" s="9"/>
      <c r="AE76" s="7"/>
      <c r="AF76" s="8"/>
      <c r="AG76" s="8"/>
      <c r="AH76" s="8"/>
      <c r="AI76" s="8"/>
      <c r="AJ76" s="8"/>
      <c r="AK76" s="10"/>
      <c r="AL76" s="113"/>
      <c r="AM76" s="14"/>
      <c r="AN76" s="113"/>
      <c r="AO76" s="14"/>
      <c r="AP76" s="105"/>
      <c r="AQ76" s="109"/>
    </row>
    <row r="77" spans="3:43" x14ac:dyDescent="0.25">
      <c r="C77" s="7"/>
      <c r="D77" s="8"/>
      <c r="E77" s="8"/>
      <c r="F77" s="8"/>
      <c r="G77" s="8"/>
      <c r="H77" s="8"/>
      <c r="I77" s="8"/>
      <c r="J77" s="8"/>
      <c r="K77" s="8"/>
      <c r="L77" s="8"/>
      <c r="M77" s="8"/>
      <c r="N77" s="8"/>
      <c r="O77" s="8"/>
      <c r="P77" s="8"/>
      <c r="Q77" s="8"/>
      <c r="R77" s="8"/>
      <c r="S77" s="205"/>
      <c r="T77" s="9"/>
      <c r="U77" s="8"/>
      <c r="V77" s="8"/>
      <c r="W77" s="8"/>
      <c r="X77" s="8"/>
      <c r="Y77" s="8"/>
      <c r="Z77" s="8"/>
      <c r="AA77" s="8"/>
      <c r="AB77" s="8"/>
      <c r="AC77" s="205"/>
      <c r="AD77" s="9"/>
      <c r="AE77" s="7"/>
      <c r="AF77" s="8"/>
      <c r="AG77" s="8"/>
      <c r="AH77" s="8"/>
      <c r="AI77" s="8"/>
      <c r="AJ77" s="8"/>
      <c r="AK77" s="10"/>
      <c r="AL77" s="113"/>
      <c r="AM77" s="14"/>
      <c r="AN77" s="113"/>
      <c r="AO77" s="14"/>
      <c r="AP77" s="105"/>
      <c r="AQ77" s="109"/>
    </row>
    <row r="78" spans="3:43" x14ac:dyDescent="0.25">
      <c r="C78" s="7"/>
      <c r="D78" s="8"/>
      <c r="E78" s="8"/>
      <c r="F78" s="8"/>
      <c r="G78" s="8"/>
      <c r="H78" s="8"/>
      <c r="I78" s="8"/>
      <c r="J78" s="8"/>
      <c r="K78" s="8"/>
      <c r="L78" s="8"/>
      <c r="M78" s="8"/>
      <c r="N78" s="8"/>
      <c r="O78" s="8"/>
      <c r="P78" s="8"/>
      <c r="Q78" s="8"/>
      <c r="R78" s="8"/>
      <c r="S78" s="205"/>
      <c r="T78" s="9"/>
      <c r="U78" s="8"/>
      <c r="V78" s="8"/>
      <c r="W78" s="8"/>
      <c r="X78" s="8"/>
      <c r="Y78" s="8"/>
      <c r="Z78" s="8"/>
      <c r="AA78" s="8"/>
      <c r="AB78" s="8"/>
      <c r="AC78" s="205"/>
      <c r="AD78" s="9"/>
      <c r="AE78" s="7"/>
      <c r="AF78" s="8"/>
      <c r="AG78" s="8"/>
      <c r="AH78" s="8"/>
      <c r="AI78" s="8"/>
      <c r="AJ78" s="8"/>
      <c r="AK78" s="10"/>
      <c r="AL78" s="113"/>
      <c r="AM78" s="14"/>
      <c r="AN78" s="113"/>
      <c r="AO78" s="14"/>
      <c r="AP78" s="105"/>
      <c r="AQ78" s="109"/>
    </row>
    <row r="79" spans="3:43" x14ac:dyDescent="0.25">
      <c r="C79" s="7"/>
      <c r="D79" s="8"/>
      <c r="E79" s="8"/>
      <c r="F79" s="8"/>
      <c r="G79" s="8"/>
      <c r="H79" s="8"/>
      <c r="I79" s="8"/>
      <c r="J79" s="8"/>
      <c r="K79" s="8"/>
      <c r="L79" s="8"/>
      <c r="M79" s="8"/>
      <c r="N79" s="8"/>
      <c r="O79" s="8"/>
      <c r="P79" s="8"/>
      <c r="Q79" s="8"/>
      <c r="R79" s="8"/>
      <c r="S79" s="205"/>
      <c r="T79" s="9"/>
      <c r="U79" s="8"/>
      <c r="V79" s="8"/>
      <c r="W79" s="8"/>
      <c r="X79" s="8"/>
      <c r="Y79" s="8"/>
      <c r="Z79" s="8"/>
      <c r="AA79" s="8"/>
      <c r="AB79" s="8"/>
      <c r="AC79" s="205"/>
      <c r="AD79" s="9"/>
      <c r="AE79" s="7"/>
      <c r="AF79" s="8"/>
      <c r="AG79" s="8"/>
      <c r="AH79" s="8"/>
      <c r="AI79" s="8"/>
      <c r="AJ79" s="8"/>
      <c r="AK79" s="10"/>
      <c r="AL79" s="113"/>
      <c r="AM79" s="14"/>
      <c r="AN79" s="113"/>
      <c r="AO79" s="14"/>
      <c r="AP79" s="105"/>
      <c r="AQ79" s="109"/>
    </row>
    <row r="80" spans="3:43" x14ac:dyDescent="0.25">
      <c r="C80" s="7"/>
      <c r="D80" s="8"/>
      <c r="E80" s="8"/>
      <c r="F80" s="8"/>
      <c r="G80" s="8"/>
      <c r="H80" s="8"/>
      <c r="I80" s="8"/>
      <c r="J80" s="8"/>
      <c r="K80" s="8"/>
      <c r="L80" s="8"/>
      <c r="M80" s="8"/>
      <c r="N80" s="8"/>
      <c r="O80" s="8"/>
      <c r="P80" s="8"/>
      <c r="Q80" s="8"/>
      <c r="R80" s="8"/>
      <c r="S80" s="205"/>
      <c r="T80" s="9"/>
      <c r="U80" s="8"/>
      <c r="V80" s="8"/>
      <c r="W80" s="8"/>
      <c r="X80" s="8"/>
      <c r="Y80" s="8"/>
      <c r="Z80" s="8"/>
      <c r="AA80" s="8"/>
      <c r="AB80" s="8"/>
      <c r="AC80" s="205"/>
      <c r="AD80" s="9"/>
      <c r="AE80" s="7"/>
      <c r="AF80" s="8"/>
      <c r="AG80" s="8"/>
      <c r="AH80" s="8"/>
      <c r="AI80" s="8"/>
      <c r="AJ80" s="8"/>
      <c r="AK80" s="10"/>
      <c r="AL80" s="113"/>
      <c r="AM80" s="14"/>
      <c r="AN80" s="113"/>
      <c r="AO80" s="14"/>
      <c r="AP80" s="105"/>
      <c r="AQ80" s="109"/>
    </row>
    <row r="81" spans="3:43" x14ac:dyDescent="0.25">
      <c r="C81" s="7"/>
      <c r="D81" s="8"/>
      <c r="E81" s="8"/>
      <c r="F81" s="8"/>
      <c r="G81" s="8"/>
      <c r="H81" s="8"/>
      <c r="I81" s="8"/>
      <c r="J81" s="8"/>
      <c r="K81" s="8"/>
      <c r="L81" s="8"/>
      <c r="M81" s="8"/>
      <c r="N81" s="8"/>
      <c r="O81" s="8"/>
      <c r="P81" s="8"/>
      <c r="Q81" s="8"/>
      <c r="R81" s="8"/>
      <c r="S81" s="205"/>
      <c r="T81" s="9"/>
      <c r="U81" s="8"/>
      <c r="V81" s="8"/>
      <c r="W81" s="8"/>
      <c r="X81" s="8"/>
      <c r="Y81" s="8"/>
      <c r="Z81" s="8"/>
      <c r="AA81" s="8"/>
      <c r="AB81" s="8"/>
      <c r="AC81" s="205"/>
      <c r="AD81" s="9"/>
      <c r="AE81" s="7"/>
      <c r="AF81" s="8"/>
      <c r="AG81" s="8"/>
      <c r="AH81" s="8"/>
      <c r="AI81" s="8"/>
      <c r="AJ81" s="8"/>
      <c r="AK81" s="10"/>
      <c r="AL81" s="113"/>
      <c r="AM81" s="14"/>
      <c r="AN81" s="113"/>
      <c r="AO81" s="14"/>
      <c r="AP81" s="105"/>
      <c r="AQ81" s="109"/>
    </row>
    <row r="82" spans="3:43" x14ac:dyDescent="0.25">
      <c r="C82" s="7"/>
      <c r="D82" s="8"/>
      <c r="E82" s="8"/>
      <c r="F82" s="8"/>
      <c r="G82" s="8"/>
      <c r="H82" s="8"/>
      <c r="I82" s="8"/>
      <c r="J82" s="8"/>
      <c r="K82" s="8"/>
      <c r="L82" s="8"/>
      <c r="M82" s="8"/>
      <c r="N82" s="8"/>
      <c r="O82" s="8"/>
      <c r="P82" s="8"/>
      <c r="Q82" s="8"/>
      <c r="R82" s="8"/>
      <c r="S82" s="205"/>
      <c r="T82" s="9"/>
      <c r="U82" s="8"/>
      <c r="V82" s="8"/>
      <c r="W82" s="8"/>
      <c r="X82" s="8"/>
      <c r="Y82" s="8"/>
      <c r="Z82" s="8"/>
      <c r="AA82" s="8"/>
      <c r="AB82" s="8"/>
      <c r="AC82" s="205"/>
      <c r="AD82" s="9"/>
      <c r="AE82" s="7"/>
      <c r="AF82" s="8"/>
      <c r="AG82" s="8"/>
      <c r="AH82" s="8"/>
      <c r="AI82" s="8"/>
      <c r="AJ82" s="8"/>
      <c r="AK82" s="10"/>
      <c r="AL82" s="113"/>
      <c r="AM82" s="14"/>
      <c r="AN82" s="113"/>
      <c r="AO82" s="14"/>
      <c r="AP82" s="105"/>
      <c r="AQ82" s="109"/>
    </row>
    <row r="83" spans="3:43" x14ac:dyDescent="0.25">
      <c r="C83" s="7"/>
      <c r="D83" s="8"/>
      <c r="E83" s="8"/>
      <c r="F83" s="8"/>
      <c r="G83" s="8"/>
      <c r="H83" s="8"/>
      <c r="I83" s="8"/>
      <c r="J83" s="8"/>
      <c r="K83" s="8"/>
      <c r="L83" s="8"/>
      <c r="M83" s="8"/>
      <c r="N83" s="8"/>
      <c r="O83" s="8"/>
      <c r="P83" s="8"/>
      <c r="Q83" s="8"/>
      <c r="R83" s="8"/>
      <c r="S83" s="205"/>
      <c r="T83" s="9"/>
      <c r="U83" s="8"/>
      <c r="V83" s="8"/>
      <c r="W83" s="8"/>
      <c r="X83" s="8"/>
      <c r="Y83" s="8"/>
      <c r="Z83" s="8"/>
      <c r="AA83" s="8"/>
      <c r="AB83" s="8"/>
      <c r="AC83" s="205"/>
      <c r="AD83" s="9"/>
      <c r="AE83" s="7"/>
      <c r="AF83" s="8"/>
      <c r="AG83" s="8"/>
      <c r="AH83" s="8"/>
      <c r="AI83" s="8"/>
      <c r="AJ83" s="8"/>
      <c r="AK83" s="10"/>
      <c r="AL83" s="113"/>
      <c r="AM83" s="14"/>
      <c r="AN83" s="113"/>
      <c r="AO83" s="14"/>
      <c r="AP83" s="105"/>
      <c r="AQ83" s="109"/>
    </row>
    <row r="84" spans="3:43" x14ac:dyDescent="0.25">
      <c r="C84" s="7"/>
      <c r="D84" s="8"/>
      <c r="E84" s="8"/>
      <c r="F84" s="8"/>
      <c r="G84" s="8"/>
      <c r="H84" s="8"/>
      <c r="I84" s="8"/>
      <c r="J84" s="8"/>
      <c r="K84" s="8"/>
      <c r="L84" s="8"/>
      <c r="M84" s="8"/>
      <c r="N84" s="8"/>
      <c r="O84" s="8"/>
      <c r="P84" s="8"/>
      <c r="Q84" s="8"/>
      <c r="R84" s="8"/>
      <c r="S84" s="205"/>
      <c r="T84" s="9"/>
      <c r="U84" s="8"/>
      <c r="V84" s="8"/>
      <c r="W84" s="8"/>
      <c r="X84" s="8"/>
      <c r="Y84" s="8"/>
      <c r="Z84" s="8"/>
      <c r="AA84" s="8"/>
      <c r="AB84" s="8"/>
      <c r="AC84" s="205"/>
      <c r="AD84" s="9"/>
      <c r="AE84" s="7"/>
      <c r="AF84" s="8"/>
      <c r="AG84" s="8"/>
      <c r="AH84" s="8"/>
      <c r="AI84" s="8"/>
      <c r="AJ84" s="8"/>
      <c r="AK84" s="10"/>
      <c r="AL84" s="113"/>
      <c r="AM84" s="14"/>
      <c r="AN84" s="113"/>
      <c r="AO84" s="14"/>
      <c r="AP84" s="105"/>
      <c r="AQ84" s="109"/>
    </row>
    <row r="85" spans="3:43" x14ac:dyDescent="0.25">
      <c r="C85" s="7"/>
      <c r="D85" s="8"/>
      <c r="E85" s="8"/>
      <c r="F85" s="8"/>
      <c r="G85" s="8"/>
      <c r="H85" s="8"/>
      <c r="I85" s="8"/>
      <c r="J85" s="8"/>
      <c r="K85" s="8"/>
      <c r="L85" s="8"/>
      <c r="M85" s="8"/>
      <c r="N85" s="8"/>
      <c r="O85" s="8"/>
      <c r="P85" s="8"/>
      <c r="Q85" s="8"/>
      <c r="R85" s="8"/>
      <c r="S85" s="205"/>
      <c r="T85" s="9"/>
      <c r="U85" s="8"/>
      <c r="V85" s="8"/>
      <c r="W85" s="8"/>
      <c r="X85" s="8"/>
      <c r="Y85" s="8"/>
      <c r="Z85" s="8"/>
      <c r="AA85" s="8"/>
      <c r="AB85" s="8"/>
      <c r="AC85" s="205"/>
      <c r="AD85" s="9"/>
      <c r="AE85" s="7"/>
      <c r="AF85" s="8"/>
      <c r="AG85" s="8"/>
      <c r="AH85" s="8"/>
      <c r="AI85" s="8"/>
      <c r="AJ85" s="8"/>
      <c r="AK85" s="10"/>
      <c r="AL85" s="113"/>
      <c r="AM85" s="14"/>
      <c r="AN85" s="113"/>
      <c r="AO85" s="14"/>
      <c r="AP85" s="105"/>
      <c r="AQ85" s="109"/>
    </row>
    <row r="86" spans="3:43" x14ac:dyDescent="0.25">
      <c r="C86" s="7"/>
      <c r="D86" s="8"/>
      <c r="E86" s="8"/>
      <c r="F86" s="8"/>
      <c r="G86" s="8"/>
      <c r="H86" s="8"/>
      <c r="I86" s="8"/>
      <c r="J86" s="8"/>
      <c r="K86" s="8"/>
      <c r="L86" s="8"/>
      <c r="M86" s="8"/>
      <c r="N86" s="8"/>
      <c r="O86" s="8"/>
      <c r="P86" s="8"/>
      <c r="Q86" s="8"/>
      <c r="R86" s="8"/>
      <c r="S86" s="205"/>
      <c r="T86" s="9"/>
      <c r="U86" s="8"/>
      <c r="V86" s="8"/>
      <c r="W86" s="8"/>
      <c r="X86" s="8"/>
      <c r="Y86" s="8"/>
      <c r="Z86" s="8"/>
      <c r="AA86" s="8"/>
      <c r="AB86" s="8"/>
      <c r="AC86" s="205"/>
      <c r="AD86" s="9"/>
      <c r="AE86" s="7"/>
      <c r="AF86" s="8"/>
      <c r="AG86" s="8"/>
      <c r="AH86" s="8"/>
      <c r="AI86" s="8"/>
      <c r="AJ86" s="8"/>
      <c r="AK86" s="10"/>
      <c r="AL86" s="113"/>
      <c r="AM86" s="14"/>
      <c r="AN86" s="113"/>
      <c r="AO86" s="14"/>
      <c r="AP86" s="105"/>
      <c r="AQ86" s="109"/>
    </row>
    <row r="87" spans="3:43" x14ac:dyDescent="0.25">
      <c r="C87" s="7"/>
      <c r="D87" s="8"/>
      <c r="E87" s="8"/>
      <c r="F87" s="8"/>
      <c r="G87" s="8"/>
      <c r="H87" s="8"/>
      <c r="I87" s="8"/>
      <c r="J87" s="8"/>
      <c r="K87" s="8"/>
      <c r="L87" s="8"/>
      <c r="M87" s="8"/>
      <c r="N87" s="8"/>
      <c r="O87" s="8"/>
      <c r="P87" s="8"/>
      <c r="Q87" s="8"/>
      <c r="R87" s="8"/>
      <c r="S87" s="205"/>
      <c r="T87" s="9"/>
      <c r="U87" s="8"/>
      <c r="V87" s="8"/>
      <c r="W87" s="8"/>
      <c r="X87" s="8"/>
      <c r="Y87" s="8"/>
      <c r="Z87" s="8"/>
      <c r="AA87" s="8"/>
      <c r="AB87" s="8"/>
      <c r="AC87" s="205"/>
      <c r="AD87" s="9"/>
      <c r="AE87" s="7"/>
      <c r="AF87" s="8"/>
      <c r="AG87" s="8"/>
      <c r="AH87" s="8"/>
      <c r="AI87" s="8"/>
      <c r="AJ87" s="8"/>
      <c r="AK87" s="10"/>
      <c r="AL87" s="113"/>
      <c r="AM87" s="14"/>
      <c r="AN87" s="113"/>
      <c r="AO87" s="14"/>
      <c r="AP87" s="105"/>
      <c r="AQ87" s="109"/>
    </row>
    <row r="88" spans="3:43" x14ac:dyDescent="0.25">
      <c r="C88" s="7"/>
      <c r="D88" s="8"/>
      <c r="E88" s="8"/>
      <c r="F88" s="8"/>
      <c r="G88" s="8"/>
      <c r="H88" s="8"/>
      <c r="I88" s="8"/>
      <c r="J88" s="8"/>
      <c r="K88" s="8"/>
      <c r="L88" s="8"/>
      <c r="M88" s="8"/>
      <c r="N88" s="8"/>
      <c r="O88" s="8"/>
      <c r="P88" s="8"/>
      <c r="Q88" s="8"/>
      <c r="R88" s="8"/>
      <c r="S88" s="205"/>
      <c r="T88" s="9"/>
      <c r="U88" s="8"/>
      <c r="V88" s="8"/>
      <c r="W88" s="8"/>
      <c r="X88" s="8"/>
      <c r="Y88" s="8"/>
      <c r="Z88" s="8"/>
      <c r="AA88" s="8"/>
      <c r="AB88" s="8"/>
      <c r="AC88" s="205"/>
      <c r="AD88" s="9"/>
      <c r="AE88" s="7"/>
      <c r="AF88" s="8"/>
      <c r="AG88" s="8"/>
      <c r="AH88" s="8"/>
      <c r="AI88" s="8"/>
      <c r="AJ88" s="8"/>
      <c r="AK88" s="10"/>
      <c r="AL88" s="113"/>
      <c r="AM88" s="14"/>
      <c r="AN88" s="113"/>
      <c r="AO88" s="14"/>
      <c r="AP88" s="105"/>
      <c r="AQ88" s="109"/>
    </row>
    <row r="89" spans="3:43" x14ac:dyDescent="0.25">
      <c r="C89" s="7"/>
      <c r="D89" s="8"/>
      <c r="E89" s="8"/>
      <c r="F89" s="8"/>
      <c r="G89" s="8"/>
      <c r="H89" s="8"/>
      <c r="I89" s="8"/>
      <c r="J89" s="8"/>
      <c r="K89" s="8"/>
      <c r="L89" s="8"/>
      <c r="M89" s="8"/>
      <c r="N89" s="8"/>
      <c r="O89" s="8"/>
      <c r="P89" s="8"/>
      <c r="Q89" s="8"/>
      <c r="R89" s="8"/>
      <c r="S89" s="205"/>
      <c r="T89" s="9"/>
      <c r="U89" s="8"/>
      <c r="V89" s="8"/>
      <c r="W89" s="8"/>
      <c r="X89" s="8"/>
      <c r="Y89" s="8"/>
      <c r="Z89" s="8"/>
      <c r="AA89" s="8"/>
      <c r="AB89" s="8"/>
      <c r="AC89" s="205"/>
      <c r="AD89" s="9"/>
      <c r="AE89" s="7"/>
      <c r="AF89" s="8"/>
      <c r="AG89" s="8"/>
      <c r="AH89" s="8"/>
      <c r="AI89" s="8"/>
      <c r="AJ89" s="8"/>
      <c r="AK89" s="10"/>
      <c r="AL89" s="113"/>
      <c r="AM89" s="14"/>
      <c r="AN89" s="113"/>
      <c r="AO89" s="14"/>
      <c r="AP89" s="105"/>
      <c r="AQ89" s="109"/>
    </row>
    <row r="90" spans="3:43" x14ac:dyDescent="0.25">
      <c r="C90" s="7"/>
      <c r="D90" s="8"/>
      <c r="E90" s="8"/>
      <c r="F90" s="8"/>
      <c r="G90" s="8"/>
      <c r="H90" s="8"/>
      <c r="I90" s="8"/>
      <c r="J90" s="8"/>
      <c r="K90" s="8"/>
      <c r="L90" s="8"/>
      <c r="M90" s="8"/>
      <c r="N90" s="8"/>
      <c r="O90" s="8"/>
      <c r="P90" s="8"/>
      <c r="Q90" s="8"/>
      <c r="R90" s="8"/>
      <c r="S90" s="205"/>
      <c r="T90" s="9"/>
      <c r="U90" s="8"/>
      <c r="V90" s="8"/>
      <c r="W90" s="8"/>
      <c r="X90" s="8"/>
      <c r="Y90" s="8"/>
      <c r="Z90" s="8"/>
      <c r="AA90" s="8"/>
      <c r="AB90" s="8"/>
      <c r="AC90" s="205"/>
      <c r="AD90" s="9"/>
      <c r="AE90" s="7"/>
      <c r="AF90" s="8"/>
      <c r="AG90" s="8"/>
      <c r="AH90" s="8"/>
      <c r="AI90" s="8"/>
      <c r="AJ90" s="8"/>
      <c r="AK90" s="10"/>
      <c r="AL90" s="113"/>
      <c r="AM90" s="14"/>
      <c r="AN90" s="113"/>
      <c r="AO90" s="14"/>
      <c r="AP90" s="105"/>
      <c r="AQ90" s="109"/>
    </row>
    <row r="91" spans="3:43" x14ac:dyDescent="0.25">
      <c r="C91" s="7"/>
      <c r="D91" s="8"/>
      <c r="E91" s="8"/>
      <c r="F91" s="8"/>
      <c r="G91" s="8"/>
      <c r="H91" s="8"/>
      <c r="I91" s="8"/>
      <c r="J91" s="8"/>
      <c r="K91" s="8"/>
      <c r="L91" s="8"/>
      <c r="M91" s="8"/>
      <c r="N91" s="8"/>
      <c r="O91" s="8"/>
      <c r="P91" s="8"/>
      <c r="Q91" s="8"/>
      <c r="R91" s="8"/>
      <c r="S91" s="205"/>
      <c r="T91" s="9"/>
      <c r="U91" s="8"/>
      <c r="V91" s="8"/>
      <c r="W91" s="8"/>
      <c r="X91" s="8"/>
      <c r="Y91" s="8"/>
      <c r="Z91" s="8"/>
      <c r="AA91" s="8"/>
      <c r="AB91" s="8"/>
      <c r="AC91" s="205"/>
      <c r="AD91" s="9"/>
      <c r="AE91" s="7"/>
      <c r="AF91" s="8"/>
      <c r="AG91" s="8"/>
      <c r="AH91" s="8"/>
      <c r="AI91" s="8"/>
      <c r="AJ91" s="8"/>
      <c r="AK91" s="10"/>
      <c r="AL91" s="113"/>
      <c r="AM91" s="14"/>
      <c r="AN91" s="113"/>
      <c r="AO91" s="14"/>
      <c r="AP91" s="105"/>
      <c r="AQ91" s="109"/>
    </row>
    <row r="92" spans="3:43" x14ac:dyDescent="0.25">
      <c r="C92" s="7"/>
      <c r="D92" s="8"/>
      <c r="E92" s="8"/>
      <c r="F92" s="8"/>
      <c r="G92" s="8"/>
      <c r="H92" s="8"/>
      <c r="I92" s="8"/>
      <c r="J92" s="8"/>
      <c r="K92" s="8"/>
      <c r="L92" s="8"/>
      <c r="M92" s="8"/>
      <c r="N92" s="8"/>
      <c r="O92" s="8"/>
      <c r="P92" s="8"/>
      <c r="Q92" s="8"/>
      <c r="R92" s="8"/>
      <c r="S92" s="205"/>
      <c r="T92" s="9"/>
      <c r="U92" s="8"/>
      <c r="V92" s="8"/>
      <c r="W92" s="8"/>
      <c r="X92" s="8"/>
      <c r="Y92" s="8"/>
      <c r="Z92" s="8"/>
      <c r="AA92" s="8"/>
      <c r="AB92" s="8"/>
      <c r="AC92" s="205"/>
      <c r="AD92" s="9"/>
      <c r="AE92" s="7"/>
      <c r="AF92" s="8"/>
      <c r="AG92" s="8"/>
      <c r="AH92" s="8"/>
      <c r="AI92" s="8"/>
      <c r="AJ92" s="8"/>
      <c r="AK92" s="10"/>
      <c r="AL92" s="113"/>
      <c r="AM92" s="14"/>
      <c r="AN92" s="113"/>
      <c r="AO92" s="14"/>
      <c r="AP92" s="105"/>
      <c r="AQ92" s="109"/>
    </row>
    <row r="93" spans="3:43" x14ac:dyDescent="0.25">
      <c r="C93" s="7"/>
      <c r="D93" s="8"/>
      <c r="E93" s="8"/>
      <c r="F93" s="8"/>
      <c r="G93" s="8"/>
      <c r="H93" s="8"/>
      <c r="I93" s="8"/>
      <c r="J93" s="8"/>
      <c r="K93" s="8"/>
      <c r="L93" s="8"/>
      <c r="M93" s="8"/>
      <c r="N93" s="8"/>
      <c r="O93" s="8"/>
      <c r="P93" s="8"/>
      <c r="Q93" s="8"/>
      <c r="R93" s="8"/>
      <c r="S93" s="205"/>
      <c r="T93" s="9"/>
      <c r="U93" s="8"/>
      <c r="V93" s="8"/>
      <c r="W93" s="8"/>
      <c r="X93" s="8"/>
      <c r="Y93" s="8"/>
      <c r="Z93" s="8"/>
      <c r="AA93" s="8"/>
      <c r="AB93" s="8"/>
      <c r="AC93" s="205"/>
      <c r="AD93" s="9"/>
      <c r="AE93" s="7"/>
      <c r="AF93" s="8"/>
      <c r="AG93" s="8"/>
      <c r="AH93" s="8"/>
      <c r="AI93" s="8"/>
      <c r="AJ93" s="8"/>
      <c r="AK93" s="10"/>
      <c r="AL93" s="113"/>
      <c r="AM93" s="14"/>
      <c r="AN93" s="113"/>
      <c r="AO93" s="14"/>
      <c r="AP93" s="105"/>
      <c r="AQ93" s="109"/>
    </row>
    <row r="94" spans="3:43" x14ac:dyDescent="0.25">
      <c r="C94" s="7"/>
      <c r="D94" s="8"/>
      <c r="E94" s="8"/>
      <c r="F94" s="8"/>
      <c r="G94" s="8"/>
      <c r="H94" s="8"/>
      <c r="I94" s="8"/>
      <c r="J94" s="8"/>
      <c r="K94" s="8"/>
      <c r="L94" s="8"/>
      <c r="M94" s="8"/>
      <c r="N94" s="8"/>
      <c r="O94" s="8"/>
      <c r="P94" s="8"/>
      <c r="Q94" s="8"/>
      <c r="R94" s="8"/>
      <c r="S94" s="205"/>
      <c r="T94" s="9"/>
      <c r="U94" s="8"/>
      <c r="V94" s="8"/>
      <c r="W94" s="8"/>
      <c r="X94" s="8"/>
      <c r="Y94" s="8"/>
      <c r="Z94" s="8"/>
      <c r="AA94" s="8"/>
      <c r="AB94" s="8"/>
      <c r="AC94" s="205"/>
      <c r="AD94" s="9"/>
      <c r="AE94" s="7"/>
      <c r="AF94" s="8"/>
      <c r="AG94" s="8"/>
      <c r="AH94" s="8"/>
      <c r="AI94" s="8"/>
      <c r="AJ94" s="8"/>
      <c r="AK94" s="10"/>
      <c r="AL94" s="113"/>
      <c r="AM94" s="14"/>
      <c r="AN94" s="113"/>
      <c r="AO94" s="14"/>
      <c r="AP94" s="105"/>
      <c r="AQ94" s="109"/>
    </row>
    <row r="95" spans="3:43" x14ac:dyDescent="0.25">
      <c r="C95" s="7"/>
      <c r="D95" s="8"/>
      <c r="E95" s="8"/>
      <c r="F95" s="8"/>
      <c r="G95" s="8"/>
      <c r="H95" s="8"/>
      <c r="I95" s="8"/>
      <c r="J95" s="8"/>
      <c r="K95" s="8"/>
      <c r="L95" s="8"/>
      <c r="M95" s="8"/>
      <c r="N95" s="8"/>
      <c r="O95" s="8"/>
      <c r="P95" s="8"/>
      <c r="Q95" s="8"/>
      <c r="R95" s="8"/>
      <c r="S95" s="205"/>
      <c r="T95" s="9"/>
      <c r="U95" s="8"/>
      <c r="V95" s="8"/>
      <c r="W95" s="8"/>
      <c r="X95" s="8"/>
      <c r="Y95" s="8"/>
      <c r="Z95" s="8"/>
      <c r="AA95" s="8"/>
      <c r="AB95" s="8"/>
      <c r="AC95" s="205"/>
      <c r="AD95" s="9"/>
      <c r="AE95" s="7"/>
      <c r="AF95" s="8"/>
      <c r="AG95" s="8"/>
      <c r="AH95" s="8"/>
      <c r="AI95" s="8"/>
      <c r="AJ95" s="8"/>
      <c r="AK95" s="10"/>
      <c r="AL95" s="113"/>
      <c r="AM95" s="14"/>
      <c r="AN95" s="113"/>
      <c r="AO95" s="14"/>
      <c r="AP95" s="105"/>
      <c r="AQ95" s="109"/>
    </row>
    <row r="96" spans="3:43" x14ac:dyDescent="0.25">
      <c r="C96" s="7"/>
      <c r="D96" s="8"/>
      <c r="E96" s="8"/>
      <c r="F96" s="8"/>
      <c r="G96" s="8"/>
      <c r="H96" s="8"/>
      <c r="I96" s="8"/>
      <c r="J96" s="8"/>
      <c r="K96" s="8"/>
      <c r="L96" s="8"/>
      <c r="M96" s="8"/>
      <c r="N96" s="8"/>
      <c r="O96" s="8"/>
      <c r="P96" s="8"/>
      <c r="Q96" s="8"/>
      <c r="R96" s="8"/>
      <c r="S96" s="205"/>
      <c r="T96" s="9"/>
      <c r="U96" s="8"/>
      <c r="V96" s="8"/>
      <c r="W96" s="8"/>
      <c r="X96" s="8"/>
      <c r="Y96" s="8"/>
      <c r="Z96" s="8"/>
      <c r="AA96" s="8"/>
      <c r="AB96" s="8"/>
      <c r="AC96" s="205"/>
      <c r="AD96" s="9"/>
      <c r="AE96" s="7"/>
      <c r="AF96" s="8"/>
      <c r="AG96" s="8"/>
      <c r="AH96" s="8"/>
      <c r="AI96" s="8"/>
      <c r="AJ96" s="8"/>
      <c r="AK96" s="10"/>
      <c r="AL96" s="113"/>
      <c r="AM96" s="14"/>
      <c r="AN96" s="113"/>
      <c r="AO96" s="14"/>
      <c r="AP96" s="105"/>
      <c r="AQ96" s="109"/>
    </row>
    <row r="97" spans="3:43" x14ac:dyDescent="0.25">
      <c r="C97" s="12"/>
      <c r="D97" s="13"/>
      <c r="E97" s="13"/>
      <c r="F97" s="13"/>
      <c r="G97" s="13"/>
      <c r="H97" s="13"/>
      <c r="I97" s="13"/>
      <c r="J97" s="13"/>
      <c r="K97" s="13"/>
      <c r="L97" s="13"/>
      <c r="M97" s="13"/>
      <c r="N97" s="13"/>
      <c r="O97" s="13"/>
      <c r="P97" s="13"/>
      <c r="Q97" s="13"/>
      <c r="R97" s="13"/>
      <c r="S97" s="206"/>
      <c r="T97" s="14"/>
      <c r="U97" s="13"/>
      <c r="V97" s="13"/>
      <c r="W97" s="13"/>
      <c r="X97" s="13"/>
      <c r="Y97" s="13"/>
      <c r="Z97" s="13"/>
      <c r="AA97" s="13"/>
      <c r="AB97" s="13"/>
      <c r="AC97" s="206"/>
      <c r="AD97" s="14"/>
      <c r="AE97" s="12"/>
      <c r="AF97" s="13"/>
      <c r="AG97" s="13"/>
      <c r="AH97" s="13"/>
      <c r="AI97" s="13"/>
      <c r="AJ97" s="13"/>
      <c r="AK97" s="15"/>
      <c r="AL97" s="113"/>
      <c r="AM97" s="14"/>
      <c r="AN97" s="113"/>
      <c r="AO97" s="14"/>
      <c r="AP97" s="105"/>
      <c r="AQ97" s="109"/>
    </row>
    <row r="98" spans="3:43" x14ac:dyDescent="0.25">
      <c r="C98" s="12"/>
      <c r="D98" s="13"/>
      <c r="E98" s="13"/>
      <c r="F98" s="13"/>
      <c r="G98" s="13"/>
      <c r="H98" s="13"/>
      <c r="I98" s="13"/>
      <c r="J98" s="13"/>
      <c r="K98" s="13"/>
      <c r="L98" s="13"/>
      <c r="M98" s="13"/>
      <c r="N98" s="13"/>
      <c r="O98" s="13"/>
      <c r="P98" s="13"/>
      <c r="Q98" s="13"/>
      <c r="R98" s="13"/>
      <c r="S98" s="206"/>
      <c r="T98" s="14"/>
      <c r="U98" s="13"/>
      <c r="V98" s="13"/>
      <c r="W98" s="13"/>
      <c r="X98" s="13"/>
      <c r="Y98" s="13"/>
      <c r="Z98" s="13"/>
      <c r="AA98" s="13"/>
      <c r="AB98" s="13"/>
      <c r="AC98" s="206"/>
      <c r="AD98" s="14"/>
      <c r="AE98" s="12"/>
      <c r="AF98" s="13"/>
      <c r="AG98" s="13"/>
      <c r="AH98" s="13"/>
      <c r="AI98" s="13"/>
      <c r="AJ98" s="13"/>
      <c r="AK98" s="15"/>
      <c r="AL98" s="113"/>
      <c r="AM98" s="14"/>
      <c r="AN98" s="113"/>
      <c r="AO98" s="14"/>
      <c r="AP98" s="105"/>
      <c r="AQ98" s="109"/>
    </row>
    <row r="99" spans="3:43" x14ac:dyDescent="0.25">
      <c r="C99" s="12"/>
      <c r="D99" s="13"/>
      <c r="E99" s="13"/>
      <c r="F99" s="13"/>
      <c r="G99" s="13"/>
      <c r="H99" s="13"/>
      <c r="I99" s="13"/>
      <c r="J99" s="13"/>
      <c r="K99" s="13"/>
      <c r="L99" s="13"/>
      <c r="M99" s="13"/>
      <c r="N99" s="13"/>
      <c r="O99" s="13"/>
      <c r="P99" s="13"/>
      <c r="Q99" s="13"/>
      <c r="R99" s="13"/>
      <c r="S99" s="206"/>
      <c r="T99" s="14"/>
      <c r="U99" s="13"/>
      <c r="V99" s="13"/>
      <c r="W99" s="13"/>
      <c r="X99" s="13"/>
      <c r="Y99" s="13"/>
      <c r="Z99" s="13"/>
      <c r="AA99" s="13"/>
      <c r="AB99" s="13"/>
      <c r="AC99" s="206"/>
      <c r="AD99" s="14"/>
      <c r="AE99" s="12"/>
      <c r="AF99" s="13"/>
      <c r="AG99" s="13"/>
      <c r="AH99" s="13"/>
      <c r="AI99" s="13"/>
      <c r="AJ99" s="13"/>
      <c r="AK99" s="15"/>
      <c r="AL99" s="113"/>
      <c r="AM99" s="14"/>
      <c r="AN99" s="113"/>
      <c r="AO99" s="14"/>
      <c r="AP99" s="105"/>
      <c r="AQ99" s="109"/>
    </row>
    <row r="100" spans="3:43" x14ac:dyDescent="0.25">
      <c r="C100" s="12"/>
      <c r="D100" s="13"/>
      <c r="E100" s="13"/>
      <c r="F100" s="13"/>
      <c r="G100" s="13"/>
      <c r="H100" s="13"/>
      <c r="I100" s="13"/>
      <c r="J100" s="13"/>
      <c r="K100" s="13"/>
      <c r="L100" s="13"/>
      <c r="M100" s="13"/>
      <c r="N100" s="13"/>
      <c r="O100" s="13"/>
      <c r="P100" s="13"/>
      <c r="Q100" s="13"/>
      <c r="R100" s="13"/>
      <c r="S100" s="206"/>
      <c r="T100" s="14"/>
      <c r="U100" s="13"/>
      <c r="V100" s="13"/>
      <c r="W100" s="13"/>
      <c r="X100" s="13"/>
      <c r="Y100" s="13"/>
      <c r="Z100" s="13"/>
      <c r="AA100" s="13"/>
      <c r="AB100" s="13"/>
      <c r="AC100" s="206"/>
      <c r="AD100" s="14"/>
      <c r="AE100" s="12"/>
      <c r="AF100" s="13"/>
      <c r="AG100" s="13"/>
      <c r="AH100" s="13"/>
      <c r="AI100" s="13"/>
      <c r="AJ100" s="13"/>
      <c r="AK100" s="15"/>
      <c r="AL100" s="113"/>
      <c r="AM100" s="14"/>
      <c r="AN100" s="113"/>
      <c r="AO100" s="14"/>
      <c r="AP100" s="105"/>
      <c r="AQ100" s="109"/>
    </row>
    <row r="101" spans="3:43" x14ac:dyDescent="0.25">
      <c r="C101" s="12"/>
      <c r="D101" s="13"/>
      <c r="E101" s="13"/>
      <c r="F101" s="13"/>
      <c r="G101" s="13"/>
      <c r="H101" s="13"/>
      <c r="I101" s="13"/>
      <c r="J101" s="13"/>
      <c r="K101" s="13"/>
      <c r="L101" s="13"/>
      <c r="M101" s="13"/>
      <c r="N101" s="13"/>
      <c r="O101" s="13"/>
      <c r="P101" s="13"/>
      <c r="Q101" s="13"/>
      <c r="R101" s="13"/>
      <c r="S101" s="206"/>
      <c r="T101" s="14"/>
      <c r="U101" s="13"/>
      <c r="V101" s="13"/>
      <c r="W101" s="13"/>
      <c r="X101" s="13"/>
      <c r="Y101" s="13"/>
      <c r="Z101" s="13"/>
      <c r="AA101" s="13"/>
      <c r="AB101" s="13"/>
      <c r="AC101" s="206"/>
      <c r="AD101" s="14"/>
      <c r="AE101" s="12"/>
      <c r="AF101" s="13"/>
      <c r="AG101" s="13"/>
      <c r="AH101" s="13"/>
      <c r="AI101" s="13"/>
      <c r="AJ101" s="13"/>
      <c r="AK101" s="15"/>
      <c r="AL101" s="113"/>
      <c r="AM101" s="14"/>
      <c r="AN101" s="113"/>
      <c r="AO101" s="14"/>
      <c r="AP101" s="105"/>
      <c r="AQ101" s="109"/>
    </row>
    <row r="102" spans="3:43" x14ac:dyDescent="0.25">
      <c r="C102" s="12"/>
      <c r="D102" s="13"/>
      <c r="E102" s="13"/>
      <c r="F102" s="13"/>
      <c r="G102" s="13"/>
      <c r="H102" s="13"/>
      <c r="I102" s="13"/>
      <c r="J102" s="13"/>
      <c r="K102" s="13"/>
      <c r="L102" s="13"/>
      <c r="M102" s="13"/>
      <c r="N102" s="13"/>
      <c r="O102" s="13"/>
      <c r="P102" s="13"/>
      <c r="Q102" s="13"/>
      <c r="R102" s="13"/>
      <c r="S102" s="206"/>
      <c r="T102" s="14"/>
      <c r="U102" s="13"/>
      <c r="V102" s="13"/>
      <c r="W102" s="13"/>
      <c r="X102" s="13"/>
      <c r="Y102" s="13"/>
      <c r="Z102" s="13"/>
      <c r="AA102" s="13"/>
      <c r="AB102" s="13"/>
      <c r="AC102" s="206"/>
      <c r="AD102" s="14"/>
      <c r="AE102" s="12"/>
      <c r="AF102" s="13"/>
      <c r="AG102" s="13"/>
      <c r="AH102" s="13"/>
      <c r="AI102" s="13"/>
      <c r="AJ102" s="13"/>
      <c r="AK102" s="15"/>
      <c r="AL102" s="113"/>
      <c r="AM102" s="14"/>
      <c r="AN102" s="113"/>
      <c r="AO102" s="14"/>
      <c r="AP102" s="105"/>
      <c r="AQ102" s="109"/>
    </row>
    <row r="103" spans="3:43" x14ac:dyDescent="0.25">
      <c r="C103" s="12"/>
      <c r="D103" s="13"/>
      <c r="E103" s="13"/>
      <c r="F103" s="13"/>
      <c r="G103" s="13"/>
      <c r="H103" s="13"/>
      <c r="I103" s="13"/>
      <c r="J103" s="13"/>
      <c r="K103" s="13"/>
      <c r="L103" s="13"/>
      <c r="M103" s="13"/>
      <c r="N103" s="13"/>
      <c r="O103" s="13"/>
      <c r="P103" s="13"/>
      <c r="Q103" s="13"/>
      <c r="R103" s="13"/>
      <c r="S103" s="206"/>
      <c r="T103" s="14"/>
      <c r="U103" s="13"/>
      <c r="V103" s="13"/>
      <c r="W103" s="13"/>
      <c r="X103" s="13"/>
      <c r="Y103" s="13"/>
      <c r="Z103" s="13"/>
      <c r="AA103" s="13"/>
      <c r="AB103" s="13"/>
      <c r="AC103" s="206"/>
      <c r="AD103" s="14"/>
      <c r="AE103" s="12"/>
      <c r="AF103" s="13"/>
      <c r="AG103" s="13"/>
      <c r="AH103" s="13"/>
      <c r="AI103" s="13"/>
      <c r="AJ103" s="13"/>
      <c r="AK103" s="15"/>
      <c r="AL103" s="113"/>
      <c r="AM103" s="14"/>
      <c r="AN103" s="113"/>
      <c r="AO103" s="14"/>
      <c r="AP103" s="105"/>
      <c r="AQ103" s="109"/>
    </row>
    <row r="104" spans="3:43" x14ac:dyDescent="0.25">
      <c r="C104" s="12"/>
      <c r="D104" s="13"/>
      <c r="E104" s="13"/>
      <c r="F104" s="13"/>
      <c r="G104" s="13"/>
      <c r="H104" s="13"/>
      <c r="I104" s="13"/>
      <c r="J104" s="13"/>
      <c r="K104" s="13"/>
      <c r="L104" s="13"/>
      <c r="M104" s="13"/>
      <c r="N104" s="13"/>
      <c r="O104" s="13"/>
      <c r="P104" s="13"/>
      <c r="Q104" s="13"/>
      <c r="R104" s="13"/>
      <c r="S104" s="206"/>
      <c r="T104" s="14"/>
      <c r="U104" s="13"/>
      <c r="V104" s="13"/>
      <c r="W104" s="13"/>
      <c r="X104" s="13"/>
      <c r="Y104" s="13"/>
      <c r="Z104" s="13"/>
      <c r="AA104" s="13"/>
      <c r="AB104" s="13"/>
      <c r="AC104" s="206"/>
      <c r="AD104" s="14"/>
      <c r="AE104" s="12"/>
      <c r="AF104" s="13"/>
      <c r="AG104" s="13"/>
      <c r="AH104" s="13"/>
      <c r="AI104" s="13"/>
      <c r="AJ104" s="13"/>
      <c r="AK104" s="15"/>
      <c r="AL104" s="113"/>
      <c r="AM104" s="14"/>
      <c r="AN104" s="113"/>
      <c r="AO104" s="14"/>
      <c r="AP104" s="105"/>
      <c r="AQ104" s="109"/>
    </row>
    <row r="105" spans="3:43" x14ac:dyDescent="0.25">
      <c r="C105" s="12"/>
      <c r="D105" s="13"/>
      <c r="E105" s="13"/>
      <c r="F105" s="13"/>
      <c r="G105" s="13"/>
      <c r="H105" s="13"/>
      <c r="I105" s="13"/>
      <c r="J105" s="13"/>
      <c r="K105" s="13"/>
      <c r="L105" s="13"/>
      <c r="M105" s="13"/>
      <c r="N105" s="13"/>
      <c r="O105" s="13"/>
      <c r="P105" s="13"/>
      <c r="Q105" s="13"/>
      <c r="R105" s="13"/>
      <c r="S105" s="206"/>
      <c r="T105" s="14"/>
      <c r="U105" s="13"/>
      <c r="V105" s="13"/>
      <c r="W105" s="13"/>
      <c r="X105" s="13"/>
      <c r="Y105" s="13"/>
      <c r="Z105" s="13"/>
      <c r="AA105" s="13"/>
      <c r="AB105" s="13"/>
      <c r="AC105" s="206"/>
      <c r="AD105" s="14"/>
      <c r="AE105" s="12"/>
      <c r="AF105" s="13"/>
      <c r="AG105" s="13"/>
      <c r="AH105" s="13"/>
      <c r="AI105" s="13"/>
      <c r="AJ105" s="13"/>
      <c r="AK105" s="15"/>
      <c r="AL105" s="113"/>
      <c r="AM105" s="14"/>
      <c r="AN105" s="113"/>
      <c r="AO105" s="14"/>
      <c r="AP105" s="105"/>
      <c r="AQ105" s="109"/>
    </row>
    <row r="106" spans="3:43" x14ac:dyDescent="0.25">
      <c r="C106" s="12"/>
      <c r="D106" s="13"/>
      <c r="E106" s="13"/>
      <c r="F106" s="13"/>
      <c r="G106" s="13"/>
      <c r="H106" s="13"/>
      <c r="I106" s="13"/>
      <c r="J106" s="13"/>
      <c r="K106" s="13"/>
      <c r="L106" s="13"/>
      <c r="M106" s="13"/>
      <c r="N106" s="13"/>
      <c r="O106" s="13"/>
      <c r="P106" s="13"/>
      <c r="Q106" s="13"/>
      <c r="R106" s="13"/>
      <c r="S106" s="206"/>
      <c r="T106" s="14"/>
      <c r="U106" s="13"/>
      <c r="V106" s="13"/>
      <c r="W106" s="13"/>
      <c r="X106" s="13"/>
      <c r="Y106" s="13"/>
      <c r="Z106" s="13"/>
      <c r="AA106" s="13"/>
      <c r="AB106" s="13"/>
      <c r="AC106" s="206"/>
      <c r="AD106" s="14"/>
      <c r="AE106" s="12"/>
      <c r="AF106" s="13"/>
      <c r="AG106" s="13"/>
      <c r="AH106" s="13"/>
      <c r="AI106" s="13"/>
      <c r="AJ106" s="13"/>
      <c r="AK106" s="15"/>
      <c r="AL106" s="113"/>
      <c r="AM106" s="14"/>
      <c r="AN106" s="113"/>
      <c r="AO106" s="14"/>
      <c r="AP106" s="105"/>
      <c r="AQ106" s="109"/>
    </row>
    <row r="107" spans="3:43" x14ac:dyDescent="0.25">
      <c r="C107" s="12"/>
      <c r="D107" s="13"/>
      <c r="E107" s="13"/>
      <c r="F107" s="13"/>
      <c r="G107" s="13"/>
      <c r="H107" s="13"/>
      <c r="I107" s="13"/>
      <c r="J107" s="13"/>
      <c r="K107" s="13"/>
      <c r="L107" s="13"/>
      <c r="M107" s="13"/>
      <c r="N107" s="13"/>
      <c r="O107" s="13"/>
      <c r="P107" s="13"/>
      <c r="Q107" s="13"/>
      <c r="R107" s="13"/>
      <c r="S107" s="206"/>
      <c r="T107" s="14"/>
      <c r="U107" s="13"/>
      <c r="V107" s="13"/>
      <c r="W107" s="13"/>
      <c r="X107" s="13"/>
      <c r="Y107" s="13"/>
      <c r="Z107" s="13"/>
      <c r="AA107" s="13"/>
      <c r="AB107" s="13"/>
      <c r="AC107" s="206"/>
      <c r="AD107" s="14"/>
      <c r="AE107" s="12"/>
      <c r="AF107" s="13"/>
      <c r="AG107" s="13"/>
      <c r="AH107" s="13"/>
      <c r="AI107" s="13"/>
      <c r="AJ107" s="13"/>
      <c r="AK107" s="15"/>
      <c r="AL107" s="113"/>
      <c r="AM107" s="14"/>
      <c r="AN107" s="113"/>
      <c r="AO107" s="14"/>
      <c r="AP107" s="105"/>
      <c r="AQ107" s="109"/>
    </row>
    <row r="108" spans="3:43" x14ac:dyDescent="0.25">
      <c r="C108" s="12"/>
      <c r="D108" s="13"/>
      <c r="E108" s="13"/>
      <c r="F108" s="13"/>
      <c r="G108" s="13"/>
      <c r="H108" s="13"/>
      <c r="I108" s="13"/>
      <c r="J108" s="13"/>
      <c r="K108" s="13"/>
      <c r="L108" s="13"/>
      <c r="M108" s="13"/>
      <c r="N108" s="13"/>
      <c r="O108" s="13"/>
      <c r="P108" s="13"/>
      <c r="Q108" s="13"/>
      <c r="R108" s="13"/>
      <c r="S108" s="206"/>
      <c r="T108" s="14"/>
      <c r="U108" s="13"/>
      <c r="V108" s="13"/>
      <c r="W108" s="13"/>
      <c r="X108" s="13"/>
      <c r="Y108" s="13"/>
      <c r="Z108" s="13"/>
      <c r="AA108" s="13"/>
      <c r="AB108" s="13"/>
      <c r="AC108" s="206"/>
      <c r="AD108" s="14"/>
      <c r="AE108" s="12"/>
      <c r="AF108" s="13"/>
      <c r="AG108" s="13"/>
      <c r="AH108" s="13"/>
      <c r="AI108" s="13"/>
      <c r="AJ108" s="13"/>
      <c r="AK108" s="15"/>
      <c r="AL108" s="113"/>
      <c r="AM108" s="14"/>
      <c r="AN108" s="113"/>
      <c r="AO108" s="14"/>
      <c r="AP108" s="105"/>
      <c r="AQ108" s="109"/>
    </row>
    <row r="109" spans="3:43" x14ac:dyDescent="0.25">
      <c r="C109" s="12"/>
      <c r="D109" s="13"/>
      <c r="E109" s="13"/>
      <c r="F109" s="13"/>
      <c r="G109" s="13"/>
      <c r="H109" s="13"/>
      <c r="I109" s="13"/>
      <c r="J109" s="13"/>
      <c r="K109" s="13"/>
      <c r="L109" s="13"/>
      <c r="M109" s="13"/>
      <c r="N109" s="13"/>
      <c r="O109" s="13"/>
      <c r="P109" s="13"/>
      <c r="Q109" s="13"/>
      <c r="R109" s="13"/>
      <c r="S109" s="206"/>
      <c r="T109" s="14"/>
      <c r="U109" s="13"/>
      <c r="V109" s="13"/>
      <c r="W109" s="13"/>
      <c r="X109" s="13"/>
      <c r="Y109" s="13"/>
      <c r="Z109" s="13"/>
      <c r="AA109" s="13"/>
      <c r="AB109" s="13"/>
      <c r="AC109" s="206"/>
      <c r="AD109" s="14"/>
      <c r="AE109" s="12"/>
      <c r="AF109" s="13"/>
      <c r="AG109" s="13"/>
      <c r="AH109" s="13"/>
      <c r="AI109" s="13"/>
      <c r="AJ109" s="13"/>
      <c r="AK109" s="15"/>
      <c r="AL109" s="113"/>
      <c r="AM109" s="14"/>
      <c r="AN109" s="113"/>
      <c r="AO109" s="14"/>
      <c r="AP109" s="105"/>
      <c r="AQ109" s="109"/>
    </row>
    <row r="110" spans="3:43" x14ac:dyDescent="0.25">
      <c r="C110" s="12"/>
      <c r="D110" s="13"/>
      <c r="E110" s="13"/>
      <c r="F110" s="13"/>
      <c r="G110" s="13"/>
      <c r="H110" s="13"/>
      <c r="I110" s="13"/>
      <c r="J110" s="13"/>
      <c r="K110" s="13"/>
      <c r="L110" s="13"/>
      <c r="M110" s="13"/>
      <c r="N110" s="13"/>
      <c r="O110" s="13"/>
      <c r="P110" s="13"/>
      <c r="Q110" s="13"/>
      <c r="R110" s="13"/>
      <c r="S110" s="206"/>
      <c r="T110" s="14"/>
      <c r="U110" s="13"/>
      <c r="V110" s="13"/>
      <c r="W110" s="13"/>
      <c r="X110" s="13"/>
      <c r="Y110" s="13"/>
      <c r="Z110" s="13"/>
      <c r="AA110" s="13"/>
      <c r="AB110" s="13"/>
      <c r="AC110" s="206"/>
      <c r="AD110" s="14"/>
      <c r="AE110" s="12"/>
      <c r="AF110" s="13"/>
      <c r="AG110" s="13"/>
      <c r="AH110" s="13"/>
      <c r="AI110" s="13"/>
      <c r="AJ110" s="13"/>
      <c r="AK110" s="15"/>
      <c r="AL110" s="113"/>
      <c r="AM110" s="14"/>
      <c r="AN110" s="113"/>
      <c r="AO110" s="14"/>
      <c r="AP110" s="105"/>
      <c r="AQ110" s="109"/>
    </row>
    <row r="111" spans="3:43" x14ac:dyDescent="0.25">
      <c r="C111" s="12"/>
      <c r="D111" s="13"/>
      <c r="E111" s="13"/>
      <c r="F111" s="13"/>
      <c r="G111" s="13"/>
      <c r="H111" s="13"/>
      <c r="I111" s="13"/>
      <c r="J111" s="13"/>
      <c r="K111" s="13"/>
      <c r="L111" s="13"/>
      <c r="M111" s="13"/>
      <c r="N111" s="13"/>
      <c r="O111" s="13"/>
      <c r="P111" s="13"/>
      <c r="Q111" s="13"/>
      <c r="R111" s="13"/>
      <c r="S111" s="206"/>
      <c r="T111" s="14"/>
      <c r="U111" s="13"/>
      <c r="V111" s="13"/>
      <c r="W111" s="13"/>
      <c r="X111" s="13"/>
      <c r="Y111" s="13"/>
      <c r="Z111" s="13"/>
      <c r="AA111" s="13"/>
      <c r="AB111" s="13"/>
      <c r="AC111" s="206"/>
      <c r="AD111" s="14"/>
      <c r="AE111" s="12"/>
      <c r="AF111" s="13"/>
      <c r="AG111" s="13"/>
      <c r="AH111" s="13"/>
      <c r="AI111" s="13"/>
      <c r="AJ111" s="13"/>
      <c r="AK111" s="15"/>
      <c r="AL111" s="113"/>
      <c r="AM111" s="14"/>
      <c r="AN111" s="113"/>
      <c r="AO111" s="14"/>
      <c r="AP111" s="105"/>
      <c r="AQ111" s="109"/>
    </row>
    <row r="112" spans="3:43" x14ac:dyDescent="0.25">
      <c r="C112" s="12"/>
      <c r="D112" s="13"/>
      <c r="E112" s="13"/>
      <c r="F112" s="13"/>
      <c r="G112" s="13"/>
      <c r="H112" s="13"/>
      <c r="I112" s="13"/>
      <c r="J112" s="13"/>
      <c r="K112" s="13"/>
      <c r="L112" s="13"/>
      <c r="M112" s="13"/>
      <c r="N112" s="13"/>
      <c r="O112" s="13"/>
      <c r="P112" s="13"/>
      <c r="Q112" s="13"/>
      <c r="R112" s="13"/>
      <c r="S112" s="206"/>
      <c r="T112" s="14"/>
      <c r="U112" s="13"/>
      <c r="V112" s="13"/>
      <c r="W112" s="13"/>
      <c r="X112" s="13"/>
      <c r="Y112" s="13"/>
      <c r="Z112" s="13"/>
      <c r="AA112" s="13"/>
      <c r="AB112" s="13"/>
      <c r="AC112" s="206"/>
      <c r="AD112" s="14"/>
      <c r="AE112" s="12"/>
      <c r="AF112" s="13"/>
      <c r="AG112" s="13"/>
      <c r="AH112" s="13"/>
      <c r="AI112" s="13"/>
      <c r="AJ112" s="13"/>
      <c r="AK112" s="15"/>
      <c r="AL112" s="113"/>
      <c r="AM112" s="14"/>
      <c r="AN112" s="113"/>
      <c r="AO112" s="14"/>
      <c r="AP112" s="105"/>
      <c r="AQ112" s="109"/>
    </row>
    <row r="113" spans="3:43" x14ac:dyDescent="0.25">
      <c r="C113" s="12"/>
      <c r="D113" s="13"/>
      <c r="E113" s="13"/>
      <c r="F113" s="13"/>
      <c r="G113" s="13"/>
      <c r="H113" s="13"/>
      <c r="I113" s="13"/>
      <c r="J113" s="13"/>
      <c r="K113" s="13"/>
      <c r="L113" s="13"/>
      <c r="M113" s="13"/>
      <c r="N113" s="13"/>
      <c r="O113" s="13"/>
      <c r="P113" s="13"/>
      <c r="Q113" s="13"/>
      <c r="R113" s="13"/>
      <c r="S113" s="206"/>
      <c r="T113" s="14"/>
      <c r="U113" s="13"/>
      <c r="V113" s="13"/>
      <c r="W113" s="13"/>
      <c r="X113" s="13"/>
      <c r="Y113" s="13"/>
      <c r="Z113" s="13"/>
      <c r="AA113" s="13"/>
      <c r="AB113" s="13"/>
      <c r="AC113" s="206"/>
      <c r="AD113" s="14"/>
      <c r="AE113" s="12"/>
      <c r="AF113" s="13"/>
      <c r="AG113" s="13"/>
      <c r="AH113" s="13"/>
      <c r="AI113" s="13"/>
      <c r="AJ113" s="13"/>
      <c r="AK113" s="15"/>
      <c r="AL113" s="113"/>
      <c r="AM113" s="14"/>
      <c r="AN113" s="113"/>
      <c r="AO113" s="14"/>
      <c r="AP113" s="105"/>
      <c r="AQ113" s="109"/>
    </row>
    <row r="114" spans="3:43" x14ac:dyDescent="0.25">
      <c r="C114" s="12"/>
      <c r="D114" s="13"/>
      <c r="E114" s="13"/>
      <c r="F114" s="13"/>
      <c r="G114" s="13"/>
      <c r="H114" s="13"/>
      <c r="I114" s="13"/>
      <c r="J114" s="13"/>
      <c r="K114" s="13"/>
      <c r="L114" s="13"/>
      <c r="M114" s="13"/>
      <c r="N114" s="13"/>
      <c r="O114" s="13"/>
      <c r="P114" s="13"/>
      <c r="Q114" s="13"/>
      <c r="R114" s="13"/>
      <c r="S114" s="206"/>
      <c r="T114" s="14"/>
      <c r="U114" s="13"/>
      <c r="V114" s="13"/>
      <c r="W114" s="13"/>
      <c r="X114" s="13"/>
      <c r="Y114" s="13"/>
      <c r="Z114" s="13"/>
      <c r="AA114" s="13"/>
      <c r="AB114" s="13"/>
      <c r="AC114" s="206"/>
      <c r="AD114" s="14"/>
      <c r="AE114" s="12"/>
      <c r="AF114" s="13"/>
      <c r="AG114" s="13"/>
      <c r="AH114" s="13"/>
      <c r="AI114" s="13"/>
      <c r="AJ114" s="13"/>
      <c r="AK114" s="15"/>
      <c r="AL114" s="113"/>
      <c r="AM114" s="14"/>
      <c r="AN114" s="113"/>
      <c r="AO114" s="14"/>
      <c r="AP114" s="105"/>
      <c r="AQ114" s="109"/>
    </row>
    <row r="115" spans="3:43" x14ac:dyDescent="0.25">
      <c r="C115" s="12"/>
      <c r="D115" s="13"/>
      <c r="E115" s="13"/>
      <c r="F115" s="13"/>
      <c r="G115" s="13"/>
      <c r="H115" s="13"/>
      <c r="I115" s="13"/>
      <c r="J115" s="13"/>
      <c r="K115" s="13"/>
      <c r="L115" s="13"/>
      <c r="M115" s="13"/>
      <c r="N115" s="13"/>
      <c r="O115" s="13"/>
      <c r="P115" s="13"/>
      <c r="Q115" s="13"/>
      <c r="R115" s="13"/>
      <c r="S115" s="206"/>
      <c r="T115" s="14"/>
      <c r="U115" s="13"/>
      <c r="V115" s="13"/>
      <c r="W115" s="13"/>
      <c r="X115" s="13"/>
      <c r="Y115" s="13"/>
      <c r="Z115" s="13"/>
      <c r="AA115" s="13"/>
      <c r="AB115" s="13"/>
      <c r="AC115" s="206"/>
      <c r="AD115" s="14"/>
      <c r="AE115" s="12"/>
      <c r="AF115" s="13"/>
      <c r="AG115" s="13"/>
      <c r="AH115" s="13"/>
      <c r="AI115" s="13"/>
      <c r="AJ115" s="13"/>
      <c r="AK115" s="15"/>
      <c r="AL115" s="113"/>
      <c r="AM115" s="14"/>
      <c r="AN115" s="113"/>
      <c r="AO115" s="14"/>
      <c r="AP115" s="105"/>
      <c r="AQ115" s="109"/>
    </row>
    <row r="116" spans="3:43" x14ac:dyDescent="0.25">
      <c r="C116" s="12"/>
      <c r="D116" s="13"/>
      <c r="E116" s="13"/>
      <c r="F116" s="13"/>
      <c r="G116" s="13"/>
      <c r="H116" s="13"/>
      <c r="I116" s="13"/>
      <c r="J116" s="13"/>
      <c r="K116" s="13"/>
      <c r="L116" s="13"/>
      <c r="M116" s="13"/>
      <c r="N116" s="13"/>
      <c r="O116" s="13"/>
      <c r="P116" s="13"/>
      <c r="Q116" s="13"/>
      <c r="R116" s="13"/>
      <c r="S116" s="206"/>
      <c r="T116" s="14"/>
      <c r="U116" s="13"/>
      <c r="V116" s="13"/>
      <c r="W116" s="13"/>
      <c r="X116" s="13"/>
      <c r="Y116" s="13"/>
      <c r="Z116" s="13"/>
      <c r="AA116" s="13"/>
      <c r="AB116" s="13"/>
      <c r="AC116" s="206"/>
      <c r="AD116" s="14"/>
      <c r="AE116" s="12"/>
      <c r="AF116" s="13"/>
      <c r="AG116" s="13"/>
      <c r="AH116" s="13"/>
      <c r="AI116" s="13"/>
      <c r="AJ116" s="13"/>
      <c r="AK116" s="15"/>
      <c r="AL116" s="113"/>
      <c r="AM116" s="14"/>
      <c r="AN116" s="113"/>
      <c r="AO116" s="14"/>
      <c r="AP116" s="105"/>
      <c r="AQ116" s="109"/>
    </row>
    <row r="117" spans="3:43" x14ac:dyDescent="0.25">
      <c r="AL117" s="113"/>
      <c r="AM117" s="14"/>
      <c r="AN117" s="113"/>
      <c r="AO117" s="14"/>
      <c r="AP117" s="105"/>
      <c r="AQ117" s="109"/>
    </row>
    <row r="118" spans="3:43" x14ac:dyDescent="0.25">
      <c r="AL118" s="113"/>
      <c r="AM118" s="14"/>
      <c r="AN118" s="113"/>
      <c r="AO118" s="14"/>
      <c r="AP118" s="105"/>
      <c r="AQ118" s="109"/>
    </row>
    <row r="119" spans="3:43" x14ac:dyDescent="0.25">
      <c r="AL119" s="113"/>
      <c r="AM119" s="14"/>
      <c r="AN119" s="113"/>
      <c r="AO119" s="14"/>
      <c r="AP119" s="105"/>
      <c r="AQ119" s="109"/>
    </row>
    <row r="120" spans="3:43" x14ac:dyDescent="0.25">
      <c r="AL120" s="113"/>
      <c r="AM120" s="14"/>
      <c r="AN120" s="113"/>
      <c r="AO120" s="14"/>
      <c r="AP120" s="105"/>
      <c r="AQ120" s="109"/>
    </row>
    <row r="121" spans="3:43" x14ac:dyDescent="0.25">
      <c r="AL121" s="113"/>
      <c r="AM121" s="14"/>
      <c r="AN121" s="113"/>
      <c r="AO121" s="14"/>
      <c r="AP121" s="105"/>
      <c r="AQ121" s="109"/>
    </row>
    <row r="122" spans="3:43" x14ac:dyDescent="0.25">
      <c r="AL122" s="113"/>
      <c r="AM122" s="14"/>
      <c r="AN122" s="113"/>
      <c r="AO122" s="14"/>
      <c r="AP122" s="105"/>
      <c r="AQ122" s="109"/>
    </row>
    <row r="123" spans="3:43" x14ac:dyDescent="0.25">
      <c r="AL123" s="113"/>
      <c r="AM123" s="14"/>
      <c r="AN123" s="113"/>
      <c r="AO123" s="14"/>
      <c r="AP123" s="105"/>
      <c r="AQ123" s="109"/>
    </row>
    <row r="124" spans="3:43" x14ac:dyDescent="0.25">
      <c r="AL124" s="113"/>
      <c r="AM124" s="14"/>
      <c r="AN124" s="113"/>
      <c r="AO124" s="14"/>
      <c r="AP124" s="105"/>
      <c r="AQ124" s="109"/>
    </row>
    <row r="125" spans="3:43" x14ac:dyDescent="0.25">
      <c r="AL125" s="113"/>
      <c r="AM125" s="14"/>
      <c r="AN125" s="113"/>
      <c r="AO125" s="14"/>
      <c r="AP125" s="105"/>
      <c r="AQ125" s="109"/>
    </row>
    <row r="126" spans="3:43" x14ac:dyDescent="0.25">
      <c r="AL126" s="113"/>
      <c r="AM126" s="14"/>
      <c r="AN126" s="113"/>
      <c r="AO126" s="14"/>
      <c r="AP126" s="105"/>
      <c r="AQ126" s="109"/>
    </row>
    <row r="127" spans="3:43" x14ac:dyDescent="0.25">
      <c r="AL127" s="113"/>
      <c r="AM127" s="14"/>
      <c r="AN127" s="113"/>
      <c r="AO127" s="14"/>
      <c r="AP127" s="105"/>
      <c r="AQ127" s="109"/>
    </row>
    <row r="128" spans="3:43" x14ac:dyDescent="0.25">
      <c r="AL128" s="113"/>
      <c r="AM128" s="14"/>
      <c r="AN128" s="113"/>
      <c r="AO128" s="14"/>
      <c r="AP128" s="105"/>
      <c r="AQ128" s="109"/>
    </row>
    <row r="129" spans="38:43" x14ac:dyDescent="0.25">
      <c r="AL129" s="113"/>
      <c r="AM129" s="14"/>
      <c r="AN129" s="113"/>
      <c r="AO129" s="14"/>
      <c r="AP129" s="105"/>
      <c r="AQ129" s="109"/>
    </row>
    <row r="130" spans="38:43" x14ac:dyDescent="0.25">
      <c r="AL130" s="111"/>
      <c r="AM130" s="112"/>
      <c r="AN130" s="123"/>
      <c r="AO130" s="124"/>
      <c r="AP130" s="110"/>
      <c r="AQ130" s="112"/>
    </row>
    <row r="131" spans="38:43" x14ac:dyDescent="0.25">
      <c r="AN131" s="125"/>
      <c r="AO131" s="126"/>
    </row>
    <row r="132" spans="38:43" x14ac:dyDescent="0.25">
      <c r="AN132" s="125"/>
      <c r="AO132" s="126"/>
    </row>
    <row r="133" spans="38:43" x14ac:dyDescent="0.25">
      <c r="AN133" s="125"/>
      <c r="AO133" s="126"/>
    </row>
    <row r="134" spans="38:43" x14ac:dyDescent="0.25">
      <c r="AN134" s="125"/>
      <c r="AO134" s="126"/>
    </row>
    <row r="135" spans="38:43" x14ac:dyDescent="0.25">
      <c r="AN135" s="125"/>
      <c r="AO135" s="126"/>
    </row>
    <row r="136" spans="38:43" x14ac:dyDescent="0.25">
      <c r="AN136" s="125"/>
      <c r="AO136" s="126"/>
    </row>
    <row r="137" spans="38:43" x14ac:dyDescent="0.25">
      <c r="AN137" s="125"/>
      <c r="AO137" s="126"/>
    </row>
    <row r="138" spans="38:43" x14ac:dyDescent="0.25">
      <c r="AN138" s="125"/>
      <c r="AO138" s="126"/>
    </row>
    <row r="139" spans="38:43" x14ac:dyDescent="0.25">
      <c r="AN139" s="125"/>
      <c r="AO139" s="126"/>
    </row>
    <row r="140" spans="38:43" x14ac:dyDescent="0.25">
      <c r="AN140" s="125"/>
      <c r="AO140" s="126"/>
    </row>
    <row r="141" spans="38:43" x14ac:dyDescent="0.25">
      <c r="AN141" s="125"/>
      <c r="AO141" s="126"/>
    </row>
    <row r="142" spans="38:43" x14ac:dyDescent="0.25">
      <c r="AN142" s="125"/>
      <c r="AO142" s="126"/>
    </row>
    <row r="143" spans="38:43" x14ac:dyDescent="0.25">
      <c r="AN143" s="125"/>
      <c r="AO143" s="126"/>
    </row>
    <row r="144" spans="38:43" x14ac:dyDescent="0.25">
      <c r="AN144" s="125"/>
      <c r="AO144" s="126"/>
    </row>
    <row r="145" spans="40:41" x14ac:dyDescent="0.25">
      <c r="AN145" s="125"/>
      <c r="AO145" s="126"/>
    </row>
    <row r="146" spans="40:41" x14ac:dyDescent="0.25">
      <c r="AN146" s="125"/>
      <c r="AO146" s="126"/>
    </row>
    <row r="147" spans="40:41" x14ac:dyDescent="0.25">
      <c r="AN147" s="125"/>
      <c r="AO147" s="126"/>
    </row>
    <row r="148" spans="40:41" x14ac:dyDescent="0.25">
      <c r="AN148" s="125"/>
      <c r="AO148" s="126"/>
    </row>
    <row r="149" spans="40:41" x14ac:dyDescent="0.25">
      <c r="AN149" s="125"/>
      <c r="AO149" s="126"/>
    </row>
    <row r="150" spans="40:41" x14ac:dyDescent="0.25">
      <c r="AN150" s="125"/>
      <c r="AO150" s="126"/>
    </row>
    <row r="151" spans="40:41" x14ac:dyDescent="0.25">
      <c r="AN151" s="125"/>
      <c r="AO151" s="126"/>
    </row>
    <row r="152" spans="40:41" x14ac:dyDescent="0.25">
      <c r="AN152" s="125"/>
      <c r="AO152" s="126"/>
    </row>
    <row r="153" spans="40:41" x14ac:dyDescent="0.25">
      <c r="AN153" s="125"/>
      <c r="AO153" s="126"/>
    </row>
    <row r="154" spans="40:41" x14ac:dyDescent="0.25">
      <c r="AN154" s="125"/>
      <c r="AO154" s="126"/>
    </row>
    <row r="155" spans="40:41" x14ac:dyDescent="0.25">
      <c r="AN155" s="125"/>
      <c r="AO155" s="126"/>
    </row>
    <row r="156" spans="40:41" x14ac:dyDescent="0.25">
      <c r="AN156" s="125"/>
      <c r="AO156" s="126"/>
    </row>
    <row r="157" spans="40:41" x14ac:dyDescent="0.25">
      <c r="AN157" s="125"/>
      <c r="AO157" s="126"/>
    </row>
    <row r="158" spans="40:41" x14ac:dyDescent="0.25">
      <c r="AN158" s="125"/>
      <c r="AO158" s="126"/>
    </row>
    <row r="159" spans="40:41" x14ac:dyDescent="0.25">
      <c r="AN159" s="125"/>
      <c r="AO159" s="126"/>
    </row>
    <row r="160" spans="40:41" x14ac:dyDescent="0.25">
      <c r="AN160" s="125"/>
      <c r="AO160" s="126"/>
    </row>
    <row r="161" spans="40:41" x14ac:dyDescent="0.25">
      <c r="AN161" s="125"/>
      <c r="AO161" s="126"/>
    </row>
    <row r="162" spans="40:41" x14ac:dyDescent="0.25">
      <c r="AN162" s="125"/>
      <c r="AO162" s="126"/>
    </row>
    <row r="163" spans="40:41" x14ac:dyDescent="0.25">
      <c r="AN163" s="125"/>
      <c r="AO163" s="126"/>
    </row>
    <row r="164" spans="40:41" x14ac:dyDescent="0.25">
      <c r="AN164" s="125"/>
      <c r="AO164" s="126"/>
    </row>
    <row r="165" spans="40:41" x14ac:dyDescent="0.25">
      <c r="AN165" s="125"/>
      <c r="AO165" s="126"/>
    </row>
    <row r="166" spans="40:41" x14ac:dyDescent="0.25">
      <c r="AN166" s="125"/>
      <c r="AO166" s="126"/>
    </row>
    <row r="167" spans="40:41" x14ac:dyDescent="0.25">
      <c r="AN167" s="125"/>
      <c r="AO167" s="126"/>
    </row>
    <row r="168" spans="40:41" x14ac:dyDescent="0.25">
      <c r="AN168" s="125"/>
      <c r="AO168" s="126"/>
    </row>
    <row r="169" spans="40:41" x14ac:dyDescent="0.25">
      <c r="AN169" s="125"/>
      <c r="AO169" s="126"/>
    </row>
    <row r="170" spans="40:41" x14ac:dyDescent="0.25">
      <c r="AN170" s="125"/>
      <c r="AO170" s="126"/>
    </row>
    <row r="171" spans="40:41" x14ac:dyDescent="0.25">
      <c r="AN171" s="125"/>
      <c r="AO171" s="126"/>
    </row>
    <row r="172" spans="40:41" x14ac:dyDescent="0.25">
      <c r="AN172" s="125"/>
      <c r="AO172" s="126"/>
    </row>
    <row r="173" spans="40:41" x14ac:dyDescent="0.25">
      <c r="AN173" s="125"/>
      <c r="AO173" s="126"/>
    </row>
    <row r="174" spans="40:41" x14ac:dyDescent="0.25">
      <c r="AN174" s="125"/>
      <c r="AO174" s="126"/>
    </row>
    <row r="175" spans="40:41" x14ac:dyDescent="0.25">
      <c r="AN175" s="125"/>
      <c r="AO175" s="126"/>
    </row>
    <row r="176" spans="40:41" x14ac:dyDescent="0.25">
      <c r="AN176" s="125"/>
      <c r="AO176" s="126"/>
    </row>
    <row r="177" spans="40:41" x14ac:dyDescent="0.25">
      <c r="AN177" s="125"/>
      <c r="AO177" s="126"/>
    </row>
    <row r="178" spans="40:41" x14ac:dyDescent="0.25">
      <c r="AN178" s="125"/>
      <c r="AO178" s="126"/>
    </row>
    <row r="179" spans="40:41" x14ac:dyDescent="0.25">
      <c r="AN179" s="125"/>
      <c r="AO179" s="126"/>
    </row>
    <row r="180" spans="40:41" x14ac:dyDescent="0.25">
      <c r="AN180" s="125"/>
      <c r="AO180" s="126"/>
    </row>
    <row r="181" spans="40:41" x14ac:dyDescent="0.25">
      <c r="AN181" s="125"/>
      <c r="AO181" s="126"/>
    </row>
    <row r="182" spans="40:41" x14ac:dyDescent="0.25">
      <c r="AN182" s="125"/>
      <c r="AO182" s="126"/>
    </row>
    <row r="183" spans="40:41" x14ac:dyDescent="0.25">
      <c r="AN183" s="125"/>
      <c r="AO183" s="126"/>
    </row>
    <row r="184" spans="40:41" x14ac:dyDescent="0.25">
      <c r="AN184" s="125"/>
      <c r="AO184" s="126"/>
    </row>
    <row r="185" spans="40:41" x14ac:dyDescent="0.25">
      <c r="AN185" s="125"/>
      <c r="AO185" s="126"/>
    </row>
    <row r="186" spans="40:41" x14ac:dyDescent="0.25">
      <c r="AN186" s="125"/>
      <c r="AO186" s="126"/>
    </row>
  </sheetData>
  <mergeCells count="7">
    <mergeCell ref="AL1:AO1"/>
    <mergeCell ref="C1:G1"/>
    <mergeCell ref="H1:K1"/>
    <mergeCell ref="L1:T1"/>
    <mergeCell ref="U1:V1"/>
    <mergeCell ref="AE1:AK1"/>
    <mergeCell ref="W1:AD1"/>
  </mergeCells>
  <hyperlinks>
    <hyperlink ref="A1" location="Contents!A1" display="CONTENTS"/>
    <hyperlink ref="B4" r:id="rId1"/>
    <hyperlink ref="B5" r:id="rId2"/>
    <hyperlink ref="B8" r:id="rId3"/>
    <hyperlink ref="A2" r:id="rId4"/>
    <hyperlink ref="B9" r:id="rId5"/>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86"/>
  <sheetViews>
    <sheetView workbookViewId="0">
      <pane xSplit="2" ySplit="2" topLeftCell="AI3" activePane="bottomRight" state="frozen"/>
      <selection pane="topRight" activeCell="C1" sqref="C1"/>
      <selection pane="bottomLeft" activeCell="A3" sqref="A3"/>
      <selection pane="bottomRight"/>
    </sheetView>
  </sheetViews>
  <sheetFormatPr defaultRowHeight="15" x14ac:dyDescent="0.25"/>
  <cols>
    <col min="1" max="1" width="27.28515625" style="2" customWidth="1"/>
    <col min="2" max="2" width="23.85546875" style="2" customWidth="1"/>
    <col min="3" max="3" width="11.85546875" customWidth="1"/>
    <col min="4" max="4" width="10.28515625" customWidth="1"/>
    <col min="5" max="5" width="25" customWidth="1"/>
    <col min="9" max="9" width="12.28515625" customWidth="1"/>
    <col min="10" max="11" width="12.7109375" customWidth="1"/>
    <col min="12" max="12" width="11.5703125" customWidth="1"/>
    <col min="13" max="13" width="13.140625" customWidth="1"/>
    <col min="16" max="16" width="15.5703125" customWidth="1"/>
    <col min="17" max="17" width="11.85546875" customWidth="1"/>
    <col min="19" max="19" width="13.5703125" customWidth="1"/>
    <col min="20" max="20" width="28" style="2" customWidth="1"/>
    <col min="21" max="22" width="12.7109375" customWidth="1"/>
    <col min="23" max="23" width="11.5703125" customWidth="1"/>
    <col min="24" max="24" width="13.140625" customWidth="1"/>
    <col min="27" max="27" width="15.5703125" customWidth="1"/>
    <col min="28" max="28" width="11.85546875" customWidth="1"/>
    <col min="29" max="29" width="9.140625" style="53"/>
    <col min="30" max="30" width="10.85546875" style="126" customWidth="1"/>
    <col min="31" max="31" width="12.42578125" customWidth="1"/>
    <col min="33" max="33" width="11.42578125" customWidth="1"/>
    <col min="34" max="34" width="17" customWidth="1"/>
    <col min="35" max="35" width="11.42578125" customWidth="1"/>
    <col min="36" max="36" width="13.140625" customWidth="1"/>
    <col min="37" max="37" width="14.7109375" customWidth="1"/>
    <col min="38" max="38" width="10.140625" customWidth="1"/>
    <col min="39" max="39" width="8.85546875" style="2" customWidth="1"/>
    <col min="40" max="40" width="10.85546875" style="2" customWidth="1"/>
    <col min="41" max="41" width="10" style="2" customWidth="1"/>
    <col min="42" max="42" width="14" style="102" customWidth="1"/>
    <col min="43" max="43" width="15.7109375" style="2" customWidth="1"/>
    <col min="44" max="44" width="16" customWidth="1"/>
  </cols>
  <sheetData>
    <row r="1" spans="1:43" s="1" customFormat="1" ht="20.25" thickBot="1" x14ac:dyDescent="0.35">
      <c r="A1" s="39" t="s">
        <v>0</v>
      </c>
      <c r="B1" s="67" t="s">
        <v>101</v>
      </c>
      <c r="C1" s="664" t="s">
        <v>2</v>
      </c>
      <c r="D1" s="664"/>
      <c r="E1" s="664"/>
      <c r="F1" s="664"/>
      <c r="G1" s="665"/>
      <c r="H1" s="666" t="s">
        <v>3</v>
      </c>
      <c r="I1" s="664"/>
      <c r="J1" s="664"/>
      <c r="K1" s="665"/>
      <c r="L1" s="662" t="s">
        <v>4</v>
      </c>
      <c r="M1" s="663"/>
      <c r="N1" s="663"/>
      <c r="O1" s="663"/>
      <c r="P1" s="663"/>
      <c r="Q1" s="663"/>
      <c r="R1" s="663"/>
      <c r="S1" s="663"/>
      <c r="T1" s="680"/>
      <c r="U1" s="662" t="s">
        <v>70</v>
      </c>
      <c r="V1" s="665"/>
      <c r="W1" s="662" t="s">
        <v>68</v>
      </c>
      <c r="X1" s="663"/>
      <c r="Y1" s="663"/>
      <c r="Z1" s="663"/>
      <c r="AA1" s="663"/>
      <c r="AB1" s="663"/>
      <c r="AC1" s="663"/>
      <c r="AD1" s="680"/>
      <c r="AE1" s="663" t="s">
        <v>5</v>
      </c>
      <c r="AF1" s="663"/>
      <c r="AG1" s="663"/>
      <c r="AH1" s="663"/>
      <c r="AI1" s="663"/>
      <c r="AJ1" s="663"/>
      <c r="AK1" s="681"/>
      <c r="AL1" s="677" t="s">
        <v>71</v>
      </c>
      <c r="AM1" s="678"/>
      <c r="AN1" s="678"/>
      <c r="AO1" s="679"/>
      <c r="AP1" s="100" t="s">
        <v>103</v>
      </c>
      <c r="AQ1" s="82" t="s">
        <v>94</v>
      </c>
    </row>
    <row r="2" spans="1:43" ht="62.25" customHeight="1" thickTop="1" thickBot="1" x14ac:dyDescent="0.3">
      <c r="A2" s="272" t="s">
        <v>145</v>
      </c>
      <c r="B2" s="92"/>
      <c r="C2" s="93" t="s">
        <v>6</v>
      </c>
      <c r="D2" s="93" t="s">
        <v>7</v>
      </c>
      <c r="E2" s="94" t="s">
        <v>8</v>
      </c>
      <c r="F2" s="95" t="s">
        <v>9</v>
      </c>
      <c r="G2" s="96" t="s">
        <v>10</v>
      </c>
      <c r="H2" s="93" t="s">
        <v>11</v>
      </c>
      <c r="I2" s="93" t="s">
        <v>12</v>
      </c>
      <c r="J2" s="94" t="s">
        <v>60</v>
      </c>
      <c r="K2" s="97" t="s">
        <v>69</v>
      </c>
      <c r="L2" s="93" t="s">
        <v>13</v>
      </c>
      <c r="M2" s="93" t="s">
        <v>14</v>
      </c>
      <c r="N2" s="93" t="s">
        <v>15</v>
      </c>
      <c r="O2" s="94" t="s">
        <v>16</v>
      </c>
      <c r="P2" s="93" t="s">
        <v>17</v>
      </c>
      <c r="Q2" s="93" t="s">
        <v>18</v>
      </c>
      <c r="R2" s="93" t="s">
        <v>19</v>
      </c>
      <c r="S2" s="93" t="s">
        <v>155</v>
      </c>
      <c r="T2" s="98" t="s">
        <v>20</v>
      </c>
      <c r="U2" s="94" t="s">
        <v>60</v>
      </c>
      <c r="V2" s="97" t="s">
        <v>69</v>
      </c>
      <c r="W2" s="93" t="s">
        <v>13</v>
      </c>
      <c r="X2" s="93" t="s">
        <v>14</v>
      </c>
      <c r="Y2" s="93" t="s">
        <v>15</v>
      </c>
      <c r="Z2" s="94" t="s">
        <v>16</v>
      </c>
      <c r="AA2" s="93" t="s">
        <v>17</v>
      </c>
      <c r="AB2" s="93" t="s">
        <v>18</v>
      </c>
      <c r="AC2" s="93" t="s">
        <v>19</v>
      </c>
      <c r="AD2" s="98" t="s">
        <v>155</v>
      </c>
      <c r="AE2" s="88" t="s">
        <v>21</v>
      </c>
      <c r="AF2" s="88" t="s">
        <v>22</v>
      </c>
      <c r="AG2" s="89" t="s">
        <v>23</v>
      </c>
      <c r="AH2" s="88" t="s">
        <v>24</v>
      </c>
      <c r="AI2" s="88" t="s">
        <v>25</v>
      </c>
      <c r="AJ2" s="88" t="s">
        <v>26</v>
      </c>
      <c r="AK2" s="90" t="s">
        <v>27</v>
      </c>
      <c r="AL2" s="114" t="s">
        <v>105</v>
      </c>
      <c r="AM2" s="99" t="s">
        <v>106</v>
      </c>
      <c r="AN2" s="115" t="s">
        <v>107</v>
      </c>
      <c r="AO2" s="91" t="s">
        <v>108</v>
      </c>
      <c r="AP2" s="101" t="s">
        <v>104</v>
      </c>
      <c r="AQ2" s="91" t="s">
        <v>102</v>
      </c>
    </row>
    <row r="3" spans="1:43" ht="15.75" thickTop="1" x14ac:dyDescent="0.25">
      <c r="A3" s="2" t="str">
        <f>IF(K3=SUM(L3:S3), " ","Error")</f>
        <v xml:space="preserve"> </v>
      </c>
      <c r="B3" s="78" t="s">
        <v>28</v>
      </c>
      <c r="C3" s="3">
        <f t="shared" ref="C3:L3" si="0">SUM(C4:C5)</f>
        <v>830</v>
      </c>
      <c r="D3" s="3">
        <f t="shared" si="0"/>
        <v>265</v>
      </c>
      <c r="E3" s="3">
        <f t="shared" si="0"/>
        <v>155</v>
      </c>
      <c r="F3" s="3">
        <f t="shared" si="0"/>
        <v>410</v>
      </c>
      <c r="G3" s="4">
        <f t="shared" si="0"/>
        <v>0</v>
      </c>
      <c r="H3" s="3">
        <f t="shared" si="0"/>
        <v>6</v>
      </c>
      <c r="I3" s="3">
        <f t="shared" si="0"/>
        <v>5</v>
      </c>
      <c r="J3" s="3">
        <f t="shared" si="0"/>
        <v>2</v>
      </c>
      <c r="K3" s="4">
        <f t="shared" si="0"/>
        <v>3</v>
      </c>
      <c r="L3" s="3">
        <f t="shared" si="0"/>
        <v>3</v>
      </c>
      <c r="M3" s="3">
        <f t="shared" ref="M3:S3" si="1">SUM(M4:M5)</f>
        <v>0</v>
      </c>
      <c r="N3" s="3">
        <f t="shared" si="1"/>
        <v>0</v>
      </c>
      <c r="O3" s="3">
        <f t="shared" si="1"/>
        <v>0</v>
      </c>
      <c r="P3" s="3">
        <f t="shared" si="1"/>
        <v>0</v>
      </c>
      <c r="Q3" s="3">
        <f t="shared" si="1"/>
        <v>0</v>
      </c>
      <c r="R3" s="3">
        <f t="shared" si="1"/>
        <v>0</v>
      </c>
      <c r="S3" s="3">
        <f t="shared" si="1"/>
        <v>0</v>
      </c>
      <c r="T3" s="4"/>
      <c r="U3" s="43">
        <f>IF(I3=0,"NA",J3/I3)</f>
        <v>0.4</v>
      </c>
      <c r="V3" s="45">
        <f>IF(I3=0,"NA",K3/I3)</f>
        <v>0.6</v>
      </c>
      <c r="W3" s="43">
        <f>+IF(L3=0,"NA",L3/I3)</f>
        <v>0.6</v>
      </c>
      <c r="X3" s="43">
        <f>+IF(I3=0,"NA",M3/I3)</f>
        <v>0</v>
      </c>
      <c r="Y3" s="43">
        <f>+IF(I3=0,"NA",N3/I3)</f>
        <v>0</v>
      </c>
      <c r="Z3" s="43">
        <f>+IF(I3=0,"NA",O3/I3)</f>
        <v>0</v>
      </c>
      <c r="AA3" s="43">
        <f>+IF(I3=0,"NA",P3/I3)</f>
        <v>0</v>
      </c>
      <c r="AB3" s="43">
        <f>+IF(I3=0,"NA",Q3/I3)</f>
        <v>0</v>
      </c>
      <c r="AC3" s="297">
        <f>+IF(I3=0,"NA",R3/I3)</f>
        <v>0</v>
      </c>
      <c r="AD3" s="45">
        <f>+IF(I3=0,"NA",S3/I3)</f>
        <v>0</v>
      </c>
      <c r="AE3" s="146"/>
      <c r="AF3" s="85">
        <f>IF(C3=0,"NA",(H3/C3)*100000)</f>
        <v>722.89156626506031</v>
      </c>
      <c r="AG3" s="167"/>
      <c r="AH3" s="85">
        <f>IF(C3=0,"NA",(I3/C3)*100000)</f>
        <v>602.40963855421694</v>
      </c>
      <c r="AI3" s="167"/>
      <c r="AJ3" s="85">
        <f>IF(C3=0,"NA",(J3/C3)*100000)</f>
        <v>240.96385542168676</v>
      </c>
      <c r="AK3" s="166"/>
      <c r="AL3" s="119">
        <f>AM3*7</f>
        <v>9.5890410958904104E-2</v>
      </c>
      <c r="AM3" s="120">
        <f>I3/365</f>
        <v>1.3698630136986301E-2</v>
      </c>
      <c r="AN3" s="119">
        <f>AO3*7</f>
        <v>3.8356164383561646E-2</v>
      </c>
      <c r="AO3" s="120">
        <f>J3/365</f>
        <v>5.4794520547945206E-3</v>
      </c>
      <c r="AP3" s="447">
        <f>'Vital Stats'!Q41</f>
        <v>761.07034252473352</v>
      </c>
      <c r="AQ3" s="163"/>
    </row>
    <row r="4" spans="1:43" x14ac:dyDescent="0.25">
      <c r="B4" s="145" t="s">
        <v>29</v>
      </c>
      <c r="C4" s="7">
        <f>SUM(D4:G4)</f>
        <v>378</v>
      </c>
      <c r="D4" s="8">
        <v>129</v>
      </c>
      <c r="E4" s="8">
        <v>53</v>
      </c>
      <c r="F4" s="8">
        <v>196</v>
      </c>
      <c r="G4" s="9" t="s">
        <v>125</v>
      </c>
      <c r="H4" s="7">
        <v>2</v>
      </c>
      <c r="I4" s="8">
        <v>2</v>
      </c>
      <c r="J4" s="8">
        <v>0</v>
      </c>
      <c r="K4" s="9">
        <v>2</v>
      </c>
      <c r="L4" s="7">
        <v>2</v>
      </c>
      <c r="M4" s="8">
        <v>0</v>
      </c>
      <c r="N4" s="8">
        <v>0</v>
      </c>
      <c r="O4" s="8">
        <v>0</v>
      </c>
      <c r="P4" s="8">
        <v>0</v>
      </c>
      <c r="Q4" s="8">
        <v>0</v>
      </c>
      <c r="R4" s="8">
        <v>0</v>
      </c>
      <c r="S4" s="205">
        <v>0</v>
      </c>
      <c r="T4" s="9"/>
      <c r="U4" s="40">
        <f>IF(I4=0,"NA",J4/I4)</f>
        <v>0</v>
      </c>
      <c r="V4" s="41">
        <f>IF(I4=0,"NA",K4/I4)</f>
        <v>1</v>
      </c>
      <c r="W4" s="42">
        <f>IF(I4=0,"NA",L4/I4)</f>
        <v>1</v>
      </c>
      <c r="X4" s="42">
        <f>IF(I4=0,"NA",M4/I4)</f>
        <v>0</v>
      </c>
      <c r="Y4" s="42">
        <f>IF(I4=0,"NA",N4/I4)</f>
        <v>0</v>
      </c>
      <c r="Z4" s="42">
        <f>IF(I4=0,"NA",O4/I4)</f>
        <v>0</v>
      </c>
      <c r="AA4" s="42">
        <f>IF(I4=0,"NA",P4/I4)</f>
        <v>0</v>
      </c>
      <c r="AB4" s="42">
        <f>IF(I4=0,"NA",Q4/I4)</f>
        <v>0</v>
      </c>
      <c r="AC4" s="298">
        <f>IF(I4=0,"NA",R4/I4)</f>
        <v>0</v>
      </c>
      <c r="AD4" s="44">
        <f>IF(I4=0,"NA",S4/I4)</f>
        <v>0</v>
      </c>
      <c r="AE4" s="147"/>
      <c r="AF4" s="8">
        <f>IF(C4=0,"NA",(H4/C4)*100000)</f>
        <v>529.10052910052912</v>
      </c>
      <c r="AG4" s="149"/>
      <c r="AH4" s="8">
        <f>IF(C4=0,"NA",(I4/C4)*100000)</f>
        <v>529.10052910052912</v>
      </c>
      <c r="AI4" s="149"/>
      <c r="AJ4" s="8">
        <f>IF(C4=0,"NA",(J4/C4)*100000)</f>
        <v>0</v>
      </c>
      <c r="AK4" s="151"/>
      <c r="AL4" s="116">
        <f>AM4*7</f>
        <v>7.650273224043716E-2</v>
      </c>
      <c r="AM4" s="117">
        <f>I4/_xlfn.DAYS("10 June 2016","10 December 2015")</f>
        <v>1.092896174863388E-2</v>
      </c>
      <c r="AN4" s="116">
        <f>AO4*7</f>
        <v>0</v>
      </c>
      <c r="AO4" s="117">
        <f>J4/_xlfn.DAYS("10 June 2016","10 December 2015")</f>
        <v>0</v>
      </c>
      <c r="AP4" s="448"/>
      <c r="AQ4" s="164"/>
    </row>
    <row r="5" spans="1:43" x14ac:dyDescent="0.25">
      <c r="B5" s="145" t="s">
        <v>30</v>
      </c>
      <c r="C5" s="7">
        <f>SUM(D5:G5)</f>
        <v>452</v>
      </c>
      <c r="D5" s="8">
        <v>136</v>
      </c>
      <c r="E5" s="8">
        <v>102</v>
      </c>
      <c r="F5" s="8">
        <v>214</v>
      </c>
      <c r="G5" s="9" t="s">
        <v>125</v>
      </c>
      <c r="H5" s="7">
        <v>4</v>
      </c>
      <c r="I5" s="8">
        <v>3</v>
      </c>
      <c r="J5" s="8">
        <v>2</v>
      </c>
      <c r="K5" s="9">
        <v>1</v>
      </c>
      <c r="L5" s="7">
        <v>1</v>
      </c>
      <c r="M5" s="8">
        <v>0</v>
      </c>
      <c r="N5" s="8">
        <v>0</v>
      </c>
      <c r="O5" s="8">
        <v>0</v>
      </c>
      <c r="P5" s="8">
        <v>0</v>
      </c>
      <c r="Q5" s="8">
        <v>0</v>
      </c>
      <c r="R5" s="8">
        <v>0</v>
      </c>
      <c r="S5" s="205">
        <v>0</v>
      </c>
      <c r="T5" s="9"/>
      <c r="U5" s="40">
        <f>IF(I5=0,"NA",J5/I5)</f>
        <v>0.66666666666666663</v>
      </c>
      <c r="V5" s="41">
        <f>IF(I5=0,"NA",K5/I5)</f>
        <v>0.33333333333333331</v>
      </c>
      <c r="W5" s="42">
        <f>IF(I5=0,"NA",L5/I5)</f>
        <v>0.33333333333333331</v>
      </c>
      <c r="X5" s="42">
        <f>IF(I5=0,"NA",M5/I5)</f>
        <v>0</v>
      </c>
      <c r="Y5" s="42">
        <f>IF(I5=0,"NA",N5/I5)</f>
        <v>0</v>
      </c>
      <c r="Z5" s="42">
        <f>IF(I5=0,"NA",O5/I5)</f>
        <v>0</v>
      </c>
      <c r="AA5" s="42">
        <f>IF(I5=0,"NA",P5/I5)</f>
        <v>0</v>
      </c>
      <c r="AB5" s="42">
        <f>IF(I5=0,"NA",Q5/I5)</f>
        <v>0</v>
      </c>
      <c r="AC5" s="298">
        <f>IF(I5=0,"NA",R5/I5)</f>
        <v>0</v>
      </c>
      <c r="AD5" s="44">
        <f>IF(I5=0,"NA",S5/I5)</f>
        <v>0</v>
      </c>
      <c r="AE5" s="147"/>
      <c r="AF5" s="8">
        <f>IF(C5=0,"NA",(H5/C5)*100000)</f>
        <v>884.95575221238937</v>
      </c>
      <c r="AG5" s="149"/>
      <c r="AH5" s="8">
        <f>IF(C5=0,"NA",(I5/C5)*100000)</f>
        <v>663.71681415929197</v>
      </c>
      <c r="AI5" s="149"/>
      <c r="AJ5" s="8">
        <f>IF(C5=0,"NA",(J5/C5)*100000)</f>
        <v>442.47787610619469</v>
      </c>
      <c r="AK5" s="151"/>
      <c r="AL5" s="116">
        <f>AM5*7</f>
        <v>0.11475409836065574</v>
      </c>
      <c r="AM5" s="117">
        <f>I5/_xlfn.DAYS("10 December 2016","10 June 2016")</f>
        <v>1.6393442622950821E-2</v>
      </c>
      <c r="AN5" s="116">
        <f>AO5*7</f>
        <v>7.650273224043716E-2</v>
      </c>
      <c r="AO5" s="117">
        <f>J5/_xlfn.DAYS("10 December 2016","10 June 2016")</f>
        <v>1.092896174863388E-2</v>
      </c>
      <c r="AP5" s="448"/>
      <c r="AQ5" s="164"/>
    </row>
    <row r="6" spans="1:43" x14ac:dyDescent="0.25">
      <c r="B6" s="79"/>
      <c r="C6" s="7"/>
      <c r="D6" s="8"/>
      <c r="E6" s="8"/>
      <c r="F6" s="8"/>
      <c r="G6" s="9"/>
      <c r="H6" s="7"/>
      <c r="I6" s="8"/>
      <c r="J6" s="8"/>
      <c r="K6" s="9"/>
      <c r="L6" s="7"/>
      <c r="M6" s="8"/>
      <c r="N6" s="8"/>
      <c r="O6" s="8"/>
      <c r="P6" s="8"/>
      <c r="Q6" s="8"/>
      <c r="R6" s="8"/>
      <c r="S6" s="205"/>
      <c r="T6" s="9"/>
      <c r="U6" s="40"/>
      <c r="V6" s="41"/>
      <c r="W6" s="7"/>
      <c r="X6" s="8"/>
      <c r="Y6" s="8"/>
      <c r="Z6" s="8"/>
      <c r="AA6" s="8"/>
      <c r="AB6" s="8"/>
      <c r="AC6" s="205"/>
      <c r="AD6" s="9"/>
      <c r="AE6" s="7"/>
      <c r="AF6" s="8"/>
      <c r="AG6" s="8"/>
      <c r="AH6" s="8"/>
      <c r="AI6" s="8"/>
      <c r="AJ6" s="8"/>
      <c r="AK6" s="10"/>
      <c r="AL6" s="116"/>
      <c r="AM6" s="117"/>
      <c r="AN6" s="116"/>
      <c r="AO6" s="117"/>
      <c r="AP6" s="448"/>
      <c r="AQ6" s="107"/>
    </row>
    <row r="7" spans="1:43" x14ac:dyDescent="0.25">
      <c r="A7" s="2" t="str">
        <f>IF(K7=SUM(L7:S7), " ","Error")</f>
        <v xml:space="preserve"> </v>
      </c>
      <c r="B7" s="80" t="s">
        <v>31</v>
      </c>
      <c r="C7" s="3">
        <f t="shared" ref="C7:L7" si="2">SUM(C8:C9)</f>
        <v>413</v>
      </c>
      <c r="D7" s="3">
        <f t="shared" si="2"/>
        <v>137</v>
      </c>
      <c r="E7" s="3">
        <f t="shared" si="2"/>
        <v>104</v>
      </c>
      <c r="F7" s="3">
        <f t="shared" si="2"/>
        <v>172</v>
      </c>
      <c r="G7" s="4">
        <f t="shared" si="2"/>
        <v>0</v>
      </c>
      <c r="H7" s="3">
        <f t="shared" si="2"/>
        <v>5</v>
      </c>
      <c r="I7" s="3">
        <f t="shared" si="2"/>
        <v>6</v>
      </c>
      <c r="J7" s="3">
        <f t="shared" si="2"/>
        <v>3</v>
      </c>
      <c r="K7" s="4">
        <f t="shared" si="2"/>
        <v>3</v>
      </c>
      <c r="L7" s="3">
        <f t="shared" si="2"/>
        <v>0</v>
      </c>
      <c r="M7" s="3">
        <f t="shared" ref="M7:S7" si="3">SUM(M8:M9)</f>
        <v>1</v>
      </c>
      <c r="N7" s="3">
        <f t="shared" si="3"/>
        <v>0</v>
      </c>
      <c r="O7" s="3">
        <f t="shared" si="3"/>
        <v>0</v>
      </c>
      <c r="P7" s="3">
        <f t="shared" si="3"/>
        <v>0</v>
      </c>
      <c r="Q7" s="3">
        <f t="shared" si="3"/>
        <v>0</v>
      </c>
      <c r="R7" s="3">
        <f t="shared" si="3"/>
        <v>0</v>
      </c>
      <c r="S7" s="3">
        <f t="shared" si="3"/>
        <v>2</v>
      </c>
      <c r="T7" s="11"/>
      <c r="U7" s="43">
        <f>IF(I7=0,"NA",J7/I7)</f>
        <v>0.5</v>
      </c>
      <c r="V7" s="46">
        <f>IF(I7=0,"NA",K7/I7)</f>
        <v>0.5</v>
      </c>
      <c r="W7" s="43" t="str">
        <f>+IF(L7=0,"NA",L7/I7)</f>
        <v>NA</v>
      </c>
      <c r="X7" s="43">
        <f>+IF(I7=0,"NA",M7/I7)</f>
        <v>0.16666666666666666</v>
      </c>
      <c r="Y7" s="43">
        <f>+IF(I7=0,"NA",N7/I7)</f>
        <v>0</v>
      </c>
      <c r="Z7" s="43">
        <f>+IF(I7=0,"NA",O7/I7)</f>
        <v>0</v>
      </c>
      <c r="AA7" s="43">
        <f>+IF(I7=0,"NA",P7/I7)</f>
        <v>0</v>
      </c>
      <c r="AB7" s="43">
        <f>+IF(I7=0,"NA",Q7/I7)</f>
        <v>0</v>
      </c>
      <c r="AC7" s="297">
        <f>+IF(I7=0,"NA",R7/I7)</f>
        <v>0</v>
      </c>
      <c r="AD7" s="45">
        <f>+IF(I7=0,"NA",S7/I7)</f>
        <v>0.33333333333333331</v>
      </c>
      <c r="AE7" s="146"/>
      <c r="AF7" s="5">
        <f>IF(C7=0,"NA",(H7/C7)*100000)</f>
        <v>1210.6537530266344</v>
      </c>
      <c r="AG7" s="148"/>
      <c r="AH7" s="5">
        <f>IF(C7=0,"NA",(I7/C7)*100000)</f>
        <v>1452.7845036319613</v>
      </c>
      <c r="AI7" s="148"/>
      <c r="AJ7" s="5">
        <f>IF(C7=0,"NA",(J7/C7)*100000)</f>
        <v>726.39225181598067</v>
      </c>
      <c r="AK7" s="150"/>
      <c r="AL7" s="121">
        <f>AM7*7</f>
        <v>0.11506849315068492</v>
      </c>
      <c r="AM7" s="118">
        <f>I7/_xlfn.DAYS("10 December 2017","10 December 2016")</f>
        <v>1.643835616438356E-2</v>
      </c>
      <c r="AN7" s="122">
        <f>AO7*7</f>
        <v>5.7534246575342458E-2</v>
      </c>
      <c r="AO7" s="118">
        <f>J7/_xlfn.DAYS("10 December 2017","10 December 2016")</f>
        <v>8.21917808219178E-3</v>
      </c>
      <c r="AP7" s="449">
        <f>'Vital Stats'!Q41</f>
        <v>761.07034252473352</v>
      </c>
      <c r="AQ7" s="165"/>
    </row>
    <row r="8" spans="1:43" x14ac:dyDescent="0.25">
      <c r="B8" s="144" t="s">
        <v>32</v>
      </c>
      <c r="C8" s="7">
        <f>SUM(D8:G8)</f>
        <v>413</v>
      </c>
      <c r="D8" s="8">
        <v>137</v>
      </c>
      <c r="E8" s="8">
        <v>104</v>
      </c>
      <c r="F8" s="8">
        <v>172</v>
      </c>
      <c r="G8" s="9" t="s">
        <v>125</v>
      </c>
      <c r="H8" s="7">
        <v>5</v>
      </c>
      <c r="I8" s="8">
        <v>3</v>
      </c>
      <c r="J8" s="8">
        <v>2</v>
      </c>
      <c r="K8" s="9">
        <v>1</v>
      </c>
      <c r="L8" s="7">
        <v>0</v>
      </c>
      <c r="M8" s="8">
        <v>1</v>
      </c>
      <c r="N8" s="8">
        <v>0</v>
      </c>
      <c r="O8" s="8">
        <v>0</v>
      </c>
      <c r="P8" s="8">
        <v>0</v>
      </c>
      <c r="Q8" s="8">
        <v>0</v>
      </c>
      <c r="R8" s="8">
        <v>0</v>
      </c>
      <c r="S8" s="205">
        <v>0</v>
      </c>
      <c r="T8" s="9"/>
      <c r="U8" s="40">
        <f>IF(I8=0,"NA",J8/I8)</f>
        <v>0.66666666666666663</v>
      </c>
      <c r="V8" s="41">
        <f>IF(I8=0,"NA",K8/I8)</f>
        <v>0.33333333333333331</v>
      </c>
      <c r="W8" s="42">
        <f>IF(I8=0,"NA",L8/I8)</f>
        <v>0</v>
      </c>
      <c r="X8" s="42">
        <f>IF(I8=0,"NA",M8/I8)</f>
        <v>0.33333333333333331</v>
      </c>
      <c r="Y8" s="42">
        <f>IF(I8=0,"NA",N8/I8)</f>
        <v>0</v>
      </c>
      <c r="Z8" s="42">
        <f>IF(I8=0,"NA",O8/I8)</f>
        <v>0</v>
      </c>
      <c r="AA8" s="42">
        <f>IF(I8=0,"NA",P8/I8)</f>
        <v>0</v>
      </c>
      <c r="AB8" s="42">
        <f>IF(I8=0,"NA",Q8/I8)</f>
        <v>0</v>
      </c>
      <c r="AC8" s="298">
        <f>IF(I8=0,"NA",R8/I8)</f>
        <v>0</v>
      </c>
      <c r="AD8" s="44">
        <f>IF(I8=0,"NA",S8/I8)</f>
        <v>0</v>
      </c>
      <c r="AE8" s="147"/>
      <c r="AF8" s="8">
        <f>IF(C8=0,"NA",(H8/C8)*100000)</f>
        <v>1210.6537530266344</v>
      </c>
      <c r="AG8" s="149"/>
      <c r="AH8" s="8">
        <f>IF(C8=0,"NA",(I8/C8)*100000)</f>
        <v>726.39225181598067</v>
      </c>
      <c r="AI8" s="149"/>
      <c r="AJ8" s="8">
        <f>IF(C8=0,"NA",(J8/C8)*100000)</f>
        <v>484.26150121065376</v>
      </c>
      <c r="AK8" s="151"/>
      <c r="AL8" s="116">
        <f>AM8*7</f>
        <v>0.11538461538461539</v>
      </c>
      <c r="AM8" s="117">
        <f>I8/_xlfn.DAYS("10 June 2017","10 December 2016")</f>
        <v>1.6483516483516484E-2</v>
      </c>
      <c r="AN8" s="116">
        <f>AO8*7</f>
        <v>7.6923076923076927E-2</v>
      </c>
      <c r="AO8" s="117">
        <f>J8/_xlfn.DAYS("10 June 2017","10 December 2016")</f>
        <v>1.098901098901099E-2</v>
      </c>
      <c r="AP8" s="448"/>
      <c r="AQ8" s="164"/>
    </row>
    <row r="9" spans="1:43" x14ac:dyDescent="0.25">
      <c r="B9" s="144" t="s">
        <v>33</v>
      </c>
      <c r="C9" s="7">
        <f>SUM(D9:G9)</f>
        <v>0</v>
      </c>
      <c r="D9" s="8" t="s">
        <v>125</v>
      </c>
      <c r="E9" s="8" t="s">
        <v>125</v>
      </c>
      <c r="F9" s="8" t="s">
        <v>125</v>
      </c>
      <c r="G9" s="9" t="s">
        <v>125</v>
      </c>
      <c r="H9" s="7">
        <v>0</v>
      </c>
      <c r="I9" s="8">
        <v>3</v>
      </c>
      <c r="J9" s="8">
        <v>1</v>
      </c>
      <c r="K9" s="9">
        <v>2</v>
      </c>
      <c r="L9" s="7">
        <v>0</v>
      </c>
      <c r="M9" s="8">
        <v>0</v>
      </c>
      <c r="N9" s="8">
        <v>0</v>
      </c>
      <c r="O9" s="8">
        <v>0</v>
      </c>
      <c r="P9" s="8">
        <v>0</v>
      </c>
      <c r="Q9" s="8">
        <v>0</v>
      </c>
      <c r="R9" s="8">
        <v>0</v>
      </c>
      <c r="S9" s="205">
        <v>2</v>
      </c>
      <c r="T9" s="9"/>
      <c r="U9" s="40">
        <f>IF(I9=0,"NA",J9/I9)</f>
        <v>0.33333333333333331</v>
      </c>
      <c r="V9" s="41">
        <f>IF(I9=0,"NA",K9/I9)</f>
        <v>0.66666666666666663</v>
      </c>
      <c r="W9" s="42">
        <f>IF(I9=0,"NA",L9/I9)</f>
        <v>0</v>
      </c>
      <c r="X9" s="42">
        <f>IF(I9=0,"NA",M9/I9)</f>
        <v>0</v>
      </c>
      <c r="Y9" s="42">
        <f>IF(I9=0,"NA",N9/I9)</f>
        <v>0</v>
      </c>
      <c r="Z9" s="42">
        <f>IF(I9=0,"NA",O9/I9)</f>
        <v>0</v>
      </c>
      <c r="AA9" s="42">
        <f>IF(I9=0,"NA",P9/I9)</f>
        <v>0</v>
      </c>
      <c r="AB9" s="42">
        <f>IF(I9=0,"NA",Q9/I9)</f>
        <v>0</v>
      </c>
      <c r="AC9" s="298">
        <f>IF(I9=0,"NA",R9/I9)</f>
        <v>0</v>
      </c>
      <c r="AD9" s="44">
        <f>IF(I9=0,"NA",S9/I9)</f>
        <v>0.66666666666666663</v>
      </c>
      <c r="AE9" s="147"/>
      <c r="AF9" s="8" t="str">
        <f>IF(C9=0,"NA",(H9/C9)*100000)</f>
        <v>NA</v>
      </c>
      <c r="AG9" s="149"/>
      <c r="AH9" s="8" t="str">
        <f>IF(C9=0,"NA",(I9/C9)*100000)</f>
        <v>NA</v>
      </c>
      <c r="AI9" s="149"/>
      <c r="AJ9" s="8" t="str">
        <f>IF(C9=0,"NA",(J9/C9)*100000)</f>
        <v>NA</v>
      </c>
      <c r="AK9" s="151"/>
      <c r="AL9" s="116">
        <f>AM9*7</f>
        <v>0.11475409836065574</v>
      </c>
      <c r="AM9" s="117">
        <f>I9/_xlfn.DAYS("10 December 2017","10 June 2017")</f>
        <v>1.6393442622950821E-2</v>
      </c>
      <c r="AN9" s="116">
        <f>AO9*7</f>
        <v>3.825136612021858E-2</v>
      </c>
      <c r="AO9" s="117">
        <f>J9/_xlfn.DAYS("10 December 2017","10 June 2017")</f>
        <v>5.4644808743169399E-3</v>
      </c>
      <c r="AP9" s="448"/>
      <c r="AQ9" s="164"/>
    </row>
    <row r="10" spans="1:43" x14ac:dyDescent="0.25">
      <c r="C10" s="7"/>
      <c r="D10" s="8"/>
      <c r="E10" s="8"/>
      <c r="F10" s="8"/>
      <c r="G10" s="9"/>
      <c r="H10" s="7"/>
      <c r="I10" s="8"/>
      <c r="J10" s="8"/>
      <c r="K10" s="9"/>
      <c r="L10" s="7"/>
      <c r="M10" s="8"/>
      <c r="N10" s="8"/>
      <c r="O10" s="8"/>
      <c r="P10" s="8"/>
      <c r="Q10" s="8"/>
      <c r="R10" s="8"/>
      <c r="S10" s="205"/>
      <c r="T10" s="9"/>
      <c r="U10" s="8"/>
      <c r="V10" s="9"/>
      <c r="W10" s="7"/>
      <c r="X10" s="8"/>
      <c r="Y10" s="8"/>
      <c r="Z10" s="8"/>
      <c r="AA10" s="8"/>
      <c r="AB10" s="8"/>
      <c r="AC10" s="205"/>
      <c r="AD10" s="9"/>
      <c r="AE10" s="7"/>
      <c r="AF10" s="8"/>
      <c r="AG10" s="8"/>
      <c r="AH10" s="8"/>
      <c r="AI10" s="8"/>
      <c r="AJ10" s="8"/>
      <c r="AK10" s="10"/>
      <c r="AL10" s="113"/>
      <c r="AM10" s="14"/>
      <c r="AN10" s="113"/>
      <c r="AO10" s="14"/>
      <c r="AP10" s="105"/>
      <c r="AQ10" s="109"/>
    </row>
    <row r="11" spans="1:43" x14ac:dyDescent="0.25">
      <c r="C11" s="7"/>
      <c r="D11" s="8"/>
      <c r="E11" s="8"/>
      <c r="F11" s="8"/>
      <c r="G11" s="9"/>
      <c r="H11" s="7"/>
      <c r="I11" s="8"/>
      <c r="J11" s="8"/>
      <c r="K11" s="9"/>
      <c r="L11" s="7"/>
      <c r="M11" s="8"/>
      <c r="N11" s="8"/>
      <c r="O11" s="8"/>
      <c r="P11" s="8"/>
      <c r="Q11" s="8"/>
      <c r="R11" s="8"/>
      <c r="S11" s="205"/>
      <c r="T11" s="9"/>
      <c r="U11" s="8"/>
      <c r="V11" s="9"/>
      <c r="W11" s="7"/>
      <c r="X11" s="8"/>
      <c r="Y11" s="8"/>
      <c r="Z11" s="8"/>
      <c r="AA11" s="8"/>
      <c r="AB11" s="8"/>
      <c r="AC11" s="205"/>
      <c r="AD11" s="9"/>
      <c r="AE11" s="7"/>
      <c r="AF11" s="8"/>
      <c r="AG11" s="8"/>
      <c r="AH11" s="8"/>
      <c r="AI11" s="8"/>
      <c r="AJ11" s="8"/>
      <c r="AK11" s="10"/>
      <c r="AL11" s="113"/>
      <c r="AM11" s="14"/>
      <c r="AN11" s="113"/>
      <c r="AO11" s="14"/>
      <c r="AP11" s="105"/>
      <c r="AQ11" s="109"/>
    </row>
    <row r="12" spans="1:43" x14ac:dyDescent="0.25">
      <c r="C12" s="7"/>
      <c r="D12" s="8"/>
      <c r="E12" s="8"/>
      <c r="F12" s="8"/>
      <c r="G12" s="9"/>
      <c r="H12" s="7"/>
      <c r="I12" s="8"/>
      <c r="J12" s="8"/>
      <c r="K12" s="9"/>
      <c r="L12" s="7"/>
      <c r="M12" s="8"/>
      <c r="N12" s="8"/>
      <c r="O12" s="8"/>
      <c r="P12" s="8"/>
      <c r="Q12" s="8"/>
      <c r="R12" s="8"/>
      <c r="S12" s="205"/>
      <c r="T12" s="9"/>
      <c r="U12" s="8"/>
      <c r="V12" s="9"/>
      <c r="W12" s="7"/>
      <c r="X12" s="8"/>
      <c r="Y12" s="8"/>
      <c r="Z12" s="8"/>
      <c r="AA12" s="8"/>
      <c r="AB12" s="8"/>
      <c r="AC12" s="205"/>
      <c r="AD12" s="9"/>
      <c r="AE12" s="7"/>
      <c r="AF12" s="8"/>
      <c r="AG12" s="8"/>
      <c r="AH12" s="8"/>
      <c r="AI12" s="8"/>
      <c r="AJ12" s="8"/>
      <c r="AK12" s="10"/>
      <c r="AL12" s="113"/>
      <c r="AM12" s="14"/>
      <c r="AN12" s="113"/>
      <c r="AO12" s="14"/>
      <c r="AP12" s="105"/>
      <c r="AQ12" s="109"/>
    </row>
    <row r="13" spans="1:43" x14ac:dyDescent="0.25">
      <c r="C13" s="7"/>
      <c r="D13" s="8"/>
      <c r="E13" s="8"/>
      <c r="F13" s="8"/>
      <c r="G13" s="9"/>
      <c r="H13" s="7"/>
      <c r="I13" s="8"/>
      <c r="J13" s="8"/>
      <c r="K13" s="9"/>
      <c r="L13" s="7"/>
      <c r="M13" s="8"/>
      <c r="N13" s="8"/>
      <c r="O13" s="8"/>
      <c r="P13" s="8"/>
      <c r="Q13" s="8"/>
      <c r="R13" s="8"/>
      <c r="S13" s="205"/>
      <c r="T13" s="9"/>
      <c r="U13" s="8"/>
      <c r="V13" s="9"/>
      <c r="W13" s="7"/>
      <c r="X13" s="8"/>
      <c r="Y13" s="8"/>
      <c r="Z13" s="8"/>
      <c r="AA13" s="8"/>
      <c r="AB13" s="8"/>
      <c r="AC13" s="205"/>
      <c r="AD13" s="9"/>
      <c r="AE13" s="7"/>
      <c r="AF13" s="8"/>
      <c r="AG13" s="8"/>
      <c r="AH13" s="8"/>
      <c r="AI13" s="8"/>
      <c r="AJ13" s="8"/>
      <c r="AK13" s="10"/>
      <c r="AL13" s="113"/>
      <c r="AM13" s="14"/>
      <c r="AN13" s="113"/>
      <c r="AO13" s="14"/>
      <c r="AP13" s="105"/>
      <c r="AQ13" s="109"/>
    </row>
    <row r="14" spans="1:43" x14ac:dyDescent="0.25">
      <c r="C14" s="7"/>
      <c r="D14" s="8"/>
      <c r="E14" s="8"/>
      <c r="F14" s="8"/>
      <c r="G14" s="9"/>
      <c r="H14" s="7"/>
      <c r="I14" s="8"/>
      <c r="J14" s="8"/>
      <c r="K14" s="9"/>
      <c r="L14" s="7"/>
      <c r="M14" s="8"/>
      <c r="N14" s="8"/>
      <c r="O14" s="8"/>
      <c r="P14" s="8"/>
      <c r="Q14" s="8"/>
      <c r="R14" s="8"/>
      <c r="S14" s="205"/>
      <c r="T14" s="9"/>
      <c r="U14" s="8"/>
      <c r="V14" s="9"/>
      <c r="W14" s="7"/>
      <c r="X14" s="8"/>
      <c r="Y14" s="8"/>
      <c r="Z14" s="8"/>
      <c r="AA14" s="8"/>
      <c r="AB14" s="8"/>
      <c r="AC14" s="205"/>
      <c r="AD14" s="9"/>
      <c r="AE14" s="7"/>
      <c r="AF14" s="8"/>
      <c r="AG14" s="8"/>
      <c r="AH14" s="8"/>
      <c r="AI14" s="8"/>
      <c r="AJ14" s="8"/>
      <c r="AK14" s="10"/>
      <c r="AL14" s="113"/>
      <c r="AM14" s="14"/>
      <c r="AN14" s="113"/>
      <c r="AO14" s="14"/>
      <c r="AP14" s="105"/>
      <c r="AQ14" s="109"/>
    </row>
    <row r="15" spans="1:43" x14ac:dyDescent="0.25">
      <c r="C15" s="7"/>
      <c r="D15" s="8"/>
      <c r="E15" s="8"/>
      <c r="F15" s="8"/>
      <c r="G15" s="9"/>
      <c r="H15" s="7"/>
      <c r="I15" s="8"/>
      <c r="J15" s="8"/>
      <c r="K15" s="9"/>
      <c r="L15" s="7"/>
      <c r="M15" s="8"/>
      <c r="N15" s="8"/>
      <c r="O15" s="8"/>
      <c r="P15" s="8"/>
      <c r="Q15" s="8"/>
      <c r="R15" s="8"/>
      <c r="S15" s="205"/>
      <c r="T15" s="9"/>
      <c r="U15" s="8"/>
      <c r="V15" s="9"/>
      <c r="W15" s="7"/>
      <c r="X15" s="8"/>
      <c r="Y15" s="8"/>
      <c r="Z15" s="8"/>
      <c r="AA15" s="8"/>
      <c r="AB15" s="8"/>
      <c r="AC15" s="205"/>
      <c r="AD15" s="9"/>
      <c r="AE15" s="7"/>
      <c r="AF15" s="8"/>
      <c r="AG15" s="8"/>
      <c r="AH15" s="8"/>
      <c r="AI15" s="8"/>
      <c r="AJ15" s="8"/>
      <c r="AK15" s="10"/>
      <c r="AL15" s="113"/>
      <c r="AM15" s="14"/>
      <c r="AN15" s="113"/>
      <c r="AO15" s="14"/>
      <c r="AP15" s="105"/>
      <c r="AQ15" s="109"/>
    </row>
    <row r="16" spans="1:43" x14ac:dyDescent="0.25">
      <c r="C16" s="7"/>
      <c r="D16" s="8"/>
      <c r="E16" s="8"/>
      <c r="F16" s="8"/>
      <c r="G16" s="9"/>
      <c r="H16" s="7"/>
      <c r="I16" s="8"/>
      <c r="J16" s="8"/>
      <c r="K16" s="9"/>
      <c r="L16" s="7"/>
      <c r="M16" s="8"/>
      <c r="N16" s="8"/>
      <c r="O16" s="8"/>
      <c r="P16" s="8"/>
      <c r="Q16" s="8"/>
      <c r="R16" s="8"/>
      <c r="S16" s="205"/>
      <c r="T16" s="9"/>
      <c r="U16" s="8"/>
      <c r="V16" s="9"/>
      <c r="W16" s="7"/>
      <c r="X16" s="8"/>
      <c r="Y16" s="8"/>
      <c r="Z16" s="8"/>
      <c r="AA16" s="8"/>
      <c r="AB16" s="8"/>
      <c r="AC16" s="205"/>
      <c r="AD16" s="9"/>
      <c r="AE16" s="7"/>
      <c r="AF16" s="8"/>
      <c r="AG16" s="8"/>
      <c r="AH16" s="8"/>
      <c r="AI16" s="8"/>
      <c r="AJ16" s="8"/>
      <c r="AK16" s="10"/>
      <c r="AL16" s="113"/>
      <c r="AM16" s="14"/>
      <c r="AN16" s="113"/>
      <c r="AO16" s="14"/>
      <c r="AP16" s="105"/>
      <c r="AQ16" s="109"/>
    </row>
    <row r="17" spans="3:43" x14ac:dyDescent="0.25">
      <c r="C17" s="7"/>
      <c r="D17" s="8"/>
      <c r="E17" s="8"/>
      <c r="F17" s="8"/>
      <c r="G17" s="9"/>
      <c r="H17" s="7"/>
      <c r="I17" s="8"/>
      <c r="J17" s="8"/>
      <c r="K17" s="9"/>
      <c r="L17" s="7"/>
      <c r="M17" s="8"/>
      <c r="N17" s="8"/>
      <c r="O17" s="8"/>
      <c r="P17" s="8"/>
      <c r="Q17" s="8"/>
      <c r="R17" s="8"/>
      <c r="S17" s="205"/>
      <c r="T17" s="9"/>
      <c r="U17" s="8"/>
      <c r="V17" s="9"/>
      <c r="W17" s="7"/>
      <c r="X17" s="8"/>
      <c r="Y17" s="8"/>
      <c r="Z17" s="8"/>
      <c r="AA17" s="8"/>
      <c r="AB17" s="8"/>
      <c r="AC17" s="205"/>
      <c r="AD17" s="9"/>
      <c r="AE17" s="7"/>
      <c r="AF17" s="8"/>
      <c r="AG17" s="8"/>
      <c r="AH17" s="8"/>
      <c r="AI17" s="8"/>
      <c r="AJ17" s="8"/>
      <c r="AK17" s="10"/>
      <c r="AL17" s="113"/>
      <c r="AM17" s="14"/>
      <c r="AN17" s="113"/>
      <c r="AO17" s="14"/>
      <c r="AP17" s="105"/>
      <c r="AQ17" s="109"/>
    </row>
    <row r="18" spans="3:43" x14ac:dyDescent="0.25">
      <c r="C18" s="7"/>
      <c r="D18" s="8"/>
      <c r="E18" s="8"/>
      <c r="F18" s="8"/>
      <c r="G18" s="9"/>
      <c r="H18" s="7"/>
      <c r="I18" s="8"/>
      <c r="J18" s="8"/>
      <c r="K18" s="9"/>
      <c r="L18" s="7"/>
      <c r="M18" s="8"/>
      <c r="N18" s="8"/>
      <c r="O18" s="8"/>
      <c r="P18" s="8"/>
      <c r="Q18" s="8"/>
      <c r="R18" s="8"/>
      <c r="S18" s="205"/>
      <c r="T18" s="9"/>
      <c r="U18" s="8"/>
      <c r="V18" s="9"/>
      <c r="W18" s="7"/>
      <c r="X18" s="8"/>
      <c r="Y18" s="8"/>
      <c r="Z18" s="8"/>
      <c r="AA18" s="8"/>
      <c r="AB18" s="8"/>
      <c r="AC18" s="205"/>
      <c r="AD18" s="9"/>
      <c r="AE18" s="7"/>
      <c r="AF18" s="8"/>
      <c r="AG18" s="8"/>
      <c r="AH18" s="8"/>
      <c r="AI18" s="8"/>
      <c r="AJ18" s="8"/>
      <c r="AK18" s="10"/>
      <c r="AL18" s="113"/>
      <c r="AM18" s="14"/>
      <c r="AN18" s="113"/>
      <c r="AO18" s="14"/>
      <c r="AP18" s="105"/>
      <c r="AQ18" s="109"/>
    </row>
    <row r="19" spans="3:43" x14ac:dyDescent="0.25">
      <c r="C19" s="7"/>
      <c r="D19" s="8"/>
      <c r="E19" s="8"/>
      <c r="F19" s="8"/>
      <c r="G19" s="9"/>
      <c r="H19" s="7"/>
      <c r="I19" s="8"/>
      <c r="J19" s="8"/>
      <c r="K19" s="9"/>
      <c r="L19" s="7"/>
      <c r="M19" s="8"/>
      <c r="N19" s="8"/>
      <c r="O19" s="8"/>
      <c r="P19" s="8"/>
      <c r="Q19" s="8"/>
      <c r="R19" s="8"/>
      <c r="S19" s="205"/>
      <c r="T19" s="9"/>
      <c r="U19" s="8"/>
      <c r="V19" s="9"/>
      <c r="W19" s="7"/>
      <c r="X19" s="8"/>
      <c r="Y19" s="8"/>
      <c r="Z19" s="8"/>
      <c r="AA19" s="8"/>
      <c r="AB19" s="8"/>
      <c r="AC19" s="205"/>
      <c r="AD19" s="9"/>
      <c r="AE19" s="7"/>
      <c r="AF19" s="8"/>
      <c r="AG19" s="8"/>
      <c r="AH19" s="8"/>
      <c r="AI19" s="8"/>
      <c r="AJ19" s="8"/>
      <c r="AK19" s="10"/>
      <c r="AL19" s="113"/>
      <c r="AM19" s="14"/>
      <c r="AN19" s="113"/>
      <c r="AO19" s="14"/>
      <c r="AP19" s="105"/>
      <c r="AQ19" s="109"/>
    </row>
    <row r="20" spans="3:43" x14ac:dyDescent="0.25">
      <c r="C20" s="7"/>
      <c r="D20" s="8"/>
      <c r="E20" s="8"/>
      <c r="F20" s="8"/>
      <c r="G20" s="9"/>
      <c r="H20" s="7"/>
      <c r="I20" s="8"/>
      <c r="J20" s="8"/>
      <c r="K20" s="9"/>
      <c r="L20" s="7"/>
      <c r="M20" s="8"/>
      <c r="N20" s="8"/>
      <c r="O20" s="8"/>
      <c r="P20" s="8"/>
      <c r="Q20" s="8"/>
      <c r="R20" s="8"/>
      <c r="S20" s="205"/>
      <c r="T20" s="9"/>
      <c r="U20" s="8"/>
      <c r="V20" s="9"/>
      <c r="W20" s="7"/>
      <c r="X20" s="8"/>
      <c r="Y20" s="8"/>
      <c r="Z20" s="8"/>
      <c r="AA20" s="8"/>
      <c r="AB20" s="8"/>
      <c r="AC20" s="205"/>
      <c r="AD20" s="9"/>
      <c r="AE20" s="7"/>
      <c r="AF20" s="8"/>
      <c r="AG20" s="8"/>
      <c r="AH20" s="8"/>
      <c r="AI20" s="8"/>
      <c r="AJ20" s="8"/>
      <c r="AK20" s="10"/>
      <c r="AL20" s="113"/>
      <c r="AM20" s="14"/>
      <c r="AN20" s="113"/>
      <c r="AO20" s="14"/>
      <c r="AP20" s="105"/>
      <c r="AQ20" s="109"/>
    </row>
    <row r="21" spans="3:43" x14ac:dyDescent="0.25">
      <c r="C21" s="7"/>
      <c r="D21" s="8"/>
      <c r="E21" s="8"/>
      <c r="F21" s="8"/>
      <c r="G21" s="9"/>
      <c r="H21" s="7"/>
      <c r="I21" s="8"/>
      <c r="J21" s="8"/>
      <c r="K21" s="9"/>
      <c r="L21" s="7"/>
      <c r="M21" s="8"/>
      <c r="N21" s="8"/>
      <c r="O21" s="8"/>
      <c r="P21" s="8"/>
      <c r="Q21" s="8"/>
      <c r="R21" s="8"/>
      <c r="S21" s="205"/>
      <c r="T21" s="9"/>
      <c r="U21" s="8"/>
      <c r="V21" s="9"/>
      <c r="W21" s="7"/>
      <c r="X21" s="8"/>
      <c r="Y21" s="8"/>
      <c r="Z21" s="8"/>
      <c r="AA21" s="8"/>
      <c r="AB21" s="8"/>
      <c r="AC21" s="205"/>
      <c r="AD21" s="9"/>
      <c r="AE21" s="7"/>
      <c r="AF21" s="8"/>
      <c r="AG21" s="8"/>
      <c r="AH21" s="8"/>
      <c r="AI21" s="8"/>
      <c r="AJ21" s="8"/>
      <c r="AK21" s="10"/>
      <c r="AL21" s="113"/>
      <c r="AM21" s="14"/>
      <c r="AN21" s="113"/>
      <c r="AO21" s="14"/>
      <c r="AP21" s="105"/>
      <c r="AQ21" s="109"/>
    </row>
    <row r="22" spans="3:43" x14ac:dyDescent="0.25">
      <c r="C22" s="7"/>
      <c r="D22" s="8"/>
      <c r="E22" s="8"/>
      <c r="F22" s="8"/>
      <c r="G22" s="9"/>
      <c r="H22" s="7"/>
      <c r="I22" s="8"/>
      <c r="J22" s="8"/>
      <c r="K22" s="9"/>
      <c r="L22" s="7"/>
      <c r="M22" s="8"/>
      <c r="N22" s="8"/>
      <c r="O22" s="8"/>
      <c r="P22" s="8"/>
      <c r="Q22" s="8"/>
      <c r="R22" s="8"/>
      <c r="S22" s="205"/>
      <c r="T22" s="9"/>
      <c r="U22" s="8"/>
      <c r="V22" s="9"/>
      <c r="W22" s="7"/>
      <c r="X22" s="8"/>
      <c r="Y22" s="8"/>
      <c r="Z22" s="8"/>
      <c r="AA22" s="8"/>
      <c r="AB22" s="8"/>
      <c r="AC22" s="205"/>
      <c r="AD22" s="9"/>
      <c r="AE22" s="7"/>
      <c r="AF22" s="8"/>
      <c r="AG22" s="8"/>
      <c r="AH22" s="8"/>
      <c r="AI22" s="8"/>
      <c r="AJ22" s="8"/>
      <c r="AK22" s="10"/>
      <c r="AL22" s="113"/>
      <c r="AM22" s="14"/>
      <c r="AN22" s="113"/>
      <c r="AO22" s="14"/>
      <c r="AP22" s="105"/>
      <c r="AQ22" s="109"/>
    </row>
    <row r="23" spans="3:43" x14ac:dyDescent="0.25">
      <c r="C23" s="7"/>
      <c r="D23" s="8"/>
      <c r="E23" s="8"/>
      <c r="F23" s="8"/>
      <c r="G23" s="9"/>
      <c r="H23" s="7"/>
      <c r="I23" s="8"/>
      <c r="J23" s="8"/>
      <c r="K23" s="9"/>
      <c r="L23" s="7"/>
      <c r="M23" s="8"/>
      <c r="N23" s="8"/>
      <c r="O23" s="8"/>
      <c r="P23" s="8"/>
      <c r="Q23" s="8"/>
      <c r="R23" s="8"/>
      <c r="S23" s="205"/>
      <c r="T23" s="9"/>
      <c r="U23" s="8"/>
      <c r="V23" s="9"/>
      <c r="W23" s="7"/>
      <c r="X23" s="8"/>
      <c r="Y23" s="8"/>
      <c r="Z23" s="8"/>
      <c r="AA23" s="8"/>
      <c r="AB23" s="8"/>
      <c r="AC23" s="205"/>
      <c r="AD23" s="9"/>
      <c r="AE23" s="7"/>
      <c r="AF23" s="8"/>
      <c r="AG23" s="8"/>
      <c r="AH23" s="8"/>
      <c r="AI23" s="8"/>
      <c r="AJ23" s="8"/>
      <c r="AK23" s="10"/>
      <c r="AL23" s="113"/>
      <c r="AM23" s="14"/>
      <c r="AN23" s="113"/>
      <c r="AO23" s="14"/>
      <c r="AP23" s="105"/>
      <c r="AQ23" s="109"/>
    </row>
    <row r="24" spans="3:43" x14ac:dyDescent="0.25">
      <c r="C24" s="7"/>
      <c r="D24" s="8"/>
      <c r="E24" s="8"/>
      <c r="F24" s="8"/>
      <c r="G24" s="9"/>
      <c r="H24" s="7"/>
      <c r="I24" s="8"/>
      <c r="J24" s="8"/>
      <c r="K24" s="9"/>
      <c r="L24" s="7"/>
      <c r="M24" s="8"/>
      <c r="N24" s="8"/>
      <c r="O24" s="8"/>
      <c r="P24" s="8"/>
      <c r="Q24" s="8"/>
      <c r="R24" s="8"/>
      <c r="S24" s="205"/>
      <c r="T24" s="9"/>
      <c r="U24" s="8"/>
      <c r="V24" s="9"/>
      <c r="W24" s="7"/>
      <c r="X24" s="8"/>
      <c r="Y24" s="8"/>
      <c r="Z24" s="8"/>
      <c r="AA24" s="8"/>
      <c r="AB24" s="8"/>
      <c r="AC24" s="205"/>
      <c r="AD24" s="9"/>
      <c r="AE24" s="7"/>
      <c r="AF24" s="8"/>
      <c r="AG24" s="8"/>
      <c r="AH24" s="8"/>
      <c r="AI24" s="8"/>
      <c r="AJ24" s="8"/>
      <c r="AK24" s="10"/>
      <c r="AL24" s="113"/>
      <c r="AM24" s="14"/>
      <c r="AN24" s="113"/>
      <c r="AO24" s="14"/>
      <c r="AP24" s="105"/>
      <c r="AQ24" s="109"/>
    </row>
    <row r="25" spans="3:43" x14ac:dyDescent="0.25">
      <c r="C25" s="7"/>
      <c r="D25" s="8"/>
      <c r="E25" s="8"/>
      <c r="F25" s="8"/>
      <c r="G25" s="9"/>
      <c r="H25" s="7"/>
      <c r="I25" s="8"/>
      <c r="J25" s="8"/>
      <c r="K25" s="9"/>
      <c r="L25" s="7"/>
      <c r="M25" s="8"/>
      <c r="N25" s="8"/>
      <c r="O25" s="8"/>
      <c r="P25" s="8"/>
      <c r="Q25" s="8"/>
      <c r="R25" s="8"/>
      <c r="S25" s="205"/>
      <c r="T25" s="9"/>
      <c r="U25" s="8"/>
      <c r="V25" s="9"/>
      <c r="W25" s="7"/>
      <c r="X25" s="8"/>
      <c r="Y25" s="8"/>
      <c r="Z25" s="8"/>
      <c r="AA25" s="8"/>
      <c r="AB25" s="8"/>
      <c r="AC25" s="205"/>
      <c r="AD25" s="9"/>
      <c r="AE25" s="7"/>
      <c r="AF25" s="8"/>
      <c r="AG25" s="8"/>
      <c r="AH25" s="8"/>
      <c r="AI25" s="8"/>
      <c r="AJ25" s="8"/>
      <c r="AK25" s="10"/>
      <c r="AL25" s="113"/>
      <c r="AM25" s="14"/>
      <c r="AN25" s="113"/>
      <c r="AO25" s="14"/>
      <c r="AP25" s="105"/>
      <c r="AQ25" s="109"/>
    </row>
    <row r="26" spans="3:43" x14ac:dyDescent="0.25">
      <c r="C26" s="7"/>
      <c r="D26" s="8"/>
      <c r="E26" s="8"/>
      <c r="F26" s="8"/>
      <c r="G26" s="9"/>
      <c r="H26" s="7"/>
      <c r="I26" s="8"/>
      <c r="J26" s="8"/>
      <c r="K26" s="9"/>
      <c r="L26" s="7"/>
      <c r="M26" s="8"/>
      <c r="N26" s="8"/>
      <c r="O26" s="8"/>
      <c r="P26" s="8"/>
      <c r="Q26" s="8"/>
      <c r="R26" s="8"/>
      <c r="S26" s="205"/>
      <c r="T26" s="9"/>
      <c r="U26" s="8"/>
      <c r="V26" s="9"/>
      <c r="W26" s="7"/>
      <c r="X26" s="8"/>
      <c r="Y26" s="8"/>
      <c r="Z26" s="8"/>
      <c r="AA26" s="8"/>
      <c r="AB26" s="8"/>
      <c r="AC26" s="205"/>
      <c r="AD26" s="9"/>
      <c r="AE26" s="7"/>
      <c r="AF26" s="8"/>
      <c r="AG26" s="8"/>
      <c r="AH26" s="8"/>
      <c r="AI26" s="8"/>
      <c r="AJ26" s="8"/>
      <c r="AK26" s="10"/>
      <c r="AL26" s="113"/>
      <c r="AM26" s="14"/>
      <c r="AN26" s="113"/>
      <c r="AO26" s="14"/>
      <c r="AP26" s="105"/>
      <c r="AQ26" s="109"/>
    </row>
    <row r="27" spans="3:43" x14ac:dyDescent="0.25">
      <c r="C27" s="7"/>
      <c r="D27" s="8"/>
      <c r="E27" s="8"/>
      <c r="F27" s="8"/>
      <c r="G27" s="9"/>
      <c r="H27" s="7"/>
      <c r="I27" s="8"/>
      <c r="J27" s="8"/>
      <c r="K27" s="9"/>
      <c r="L27" s="7"/>
      <c r="M27" s="8"/>
      <c r="N27" s="8"/>
      <c r="O27" s="8"/>
      <c r="P27" s="8"/>
      <c r="Q27" s="8"/>
      <c r="R27" s="8"/>
      <c r="S27" s="205"/>
      <c r="T27" s="9"/>
      <c r="U27" s="8"/>
      <c r="V27" s="9"/>
      <c r="W27" s="7"/>
      <c r="X27" s="8"/>
      <c r="Y27" s="8"/>
      <c r="Z27" s="8"/>
      <c r="AA27" s="8"/>
      <c r="AB27" s="8"/>
      <c r="AC27" s="205"/>
      <c r="AD27" s="9"/>
      <c r="AE27" s="7"/>
      <c r="AF27" s="8"/>
      <c r="AG27" s="8"/>
      <c r="AH27" s="8"/>
      <c r="AI27" s="8"/>
      <c r="AJ27" s="8"/>
      <c r="AK27" s="10"/>
      <c r="AL27" s="113"/>
      <c r="AM27" s="14"/>
      <c r="AN27" s="113"/>
      <c r="AO27" s="14"/>
      <c r="AP27" s="105"/>
      <c r="AQ27" s="109"/>
    </row>
    <row r="28" spans="3:43" x14ac:dyDescent="0.25">
      <c r="C28" s="7"/>
      <c r="D28" s="8"/>
      <c r="E28" s="8"/>
      <c r="F28" s="8"/>
      <c r="G28" s="9"/>
      <c r="H28" s="7"/>
      <c r="I28" s="8"/>
      <c r="J28" s="8"/>
      <c r="K28" s="9"/>
      <c r="L28" s="7"/>
      <c r="M28" s="8"/>
      <c r="N28" s="8"/>
      <c r="O28" s="8"/>
      <c r="P28" s="8"/>
      <c r="Q28" s="8"/>
      <c r="R28" s="8"/>
      <c r="S28" s="205"/>
      <c r="T28" s="9"/>
      <c r="U28" s="8"/>
      <c r="V28" s="9"/>
      <c r="W28" s="7"/>
      <c r="X28" s="8"/>
      <c r="Y28" s="8"/>
      <c r="Z28" s="8"/>
      <c r="AA28" s="8"/>
      <c r="AB28" s="8"/>
      <c r="AC28" s="205"/>
      <c r="AD28" s="9"/>
      <c r="AE28" s="7"/>
      <c r="AF28" s="8"/>
      <c r="AG28" s="8"/>
      <c r="AH28" s="8"/>
      <c r="AI28" s="8"/>
      <c r="AJ28" s="8"/>
      <c r="AK28" s="10"/>
      <c r="AL28" s="113"/>
      <c r="AM28" s="14"/>
      <c r="AN28" s="113"/>
      <c r="AO28" s="14"/>
      <c r="AP28" s="105"/>
      <c r="AQ28" s="109"/>
    </row>
    <row r="29" spans="3:43" x14ac:dyDescent="0.25">
      <c r="C29" s="7"/>
      <c r="D29" s="8"/>
      <c r="E29" s="8"/>
      <c r="F29" s="8"/>
      <c r="G29" s="9"/>
      <c r="H29" s="7"/>
      <c r="I29" s="8"/>
      <c r="J29" s="8"/>
      <c r="K29" s="9"/>
      <c r="L29" s="7"/>
      <c r="M29" s="8"/>
      <c r="N29" s="8"/>
      <c r="O29" s="8"/>
      <c r="P29" s="8"/>
      <c r="Q29" s="8"/>
      <c r="R29" s="8"/>
      <c r="S29" s="205"/>
      <c r="T29" s="9"/>
      <c r="U29" s="8"/>
      <c r="V29" s="9"/>
      <c r="W29" s="7"/>
      <c r="X29" s="8"/>
      <c r="Y29" s="8"/>
      <c r="Z29" s="8"/>
      <c r="AA29" s="8"/>
      <c r="AB29" s="8"/>
      <c r="AC29" s="205"/>
      <c r="AD29" s="9"/>
      <c r="AE29" s="7"/>
      <c r="AF29" s="8"/>
      <c r="AG29" s="8"/>
      <c r="AH29" s="8"/>
      <c r="AI29" s="8"/>
      <c r="AJ29" s="8"/>
      <c r="AK29" s="10"/>
      <c r="AL29" s="113"/>
      <c r="AM29" s="14"/>
      <c r="AN29" s="113"/>
      <c r="AO29" s="14"/>
      <c r="AP29" s="105"/>
      <c r="AQ29" s="109"/>
    </row>
    <row r="30" spans="3:43" x14ac:dyDescent="0.25">
      <c r="C30" s="7"/>
      <c r="D30" s="8"/>
      <c r="E30" s="8"/>
      <c r="F30" s="8"/>
      <c r="G30" s="9"/>
      <c r="H30" s="7"/>
      <c r="I30" s="8"/>
      <c r="J30" s="8"/>
      <c r="K30" s="9"/>
      <c r="L30" s="7"/>
      <c r="M30" s="8"/>
      <c r="N30" s="8"/>
      <c r="O30" s="8"/>
      <c r="P30" s="8"/>
      <c r="Q30" s="8"/>
      <c r="R30" s="8"/>
      <c r="S30" s="205"/>
      <c r="T30" s="9"/>
      <c r="U30" s="8"/>
      <c r="V30" s="9"/>
      <c r="W30" s="7"/>
      <c r="X30" s="8"/>
      <c r="Y30" s="8"/>
      <c r="Z30" s="8"/>
      <c r="AA30" s="8"/>
      <c r="AB30" s="8"/>
      <c r="AC30" s="205"/>
      <c r="AD30" s="9"/>
      <c r="AE30" s="7"/>
      <c r="AF30" s="8"/>
      <c r="AG30" s="8"/>
      <c r="AH30" s="8"/>
      <c r="AI30" s="8"/>
      <c r="AJ30" s="8"/>
      <c r="AK30" s="10"/>
      <c r="AL30" s="113"/>
      <c r="AM30" s="14"/>
      <c r="AN30" s="113"/>
      <c r="AO30" s="14"/>
      <c r="AP30" s="105"/>
      <c r="AQ30" s="109"/>
    </row>
    <row r="31" spans="3:43" x14ac:dyDescent="0.25">
      <c r="C31" s="7"/>
      <c r="D31" s="8"/>
      <c r="E31" s="8"/>
      <c r="F31" s="8"/>
      <c r="G31" s="9"/>
      <c r="H31" s="7"/>
      <c r="I31" s="8"/>
      <c r="J31" s="8"/>
      <c r="K31" s="9"/>
      <c r="L31" s="7"/>
      <c r="M31" s="8"/>
      <c r="N31" s="8"/>
      <c r="O31" s="8"/>
      <c r="P31" s="8"/>
      <c r="Q31" s="8"/>
      <c r="R31" s="8"/>
      <c r="S31" s="205"/>
      <c r="T31" s="9"/>
      <c r="U31" s="8"/>
      <c r="V31" s="9"/>
      <c r="W31" s="7"/>
      <c r="X31" s="8"/>
      <c r="Y31" s="8"/>
      <c r="Z31" s="8"/>
      <c r="AA31" s="8"/>
      <c r="AB31" s="8"/>
      <c r="AC31" s="205"/>
      <c r="AD31" s="9"/>
      <c r="AE31" s="7"/>
      <c r="AF31" s="8"/>
      <c r="AG31" s="8"/>
      <c r="AH31" s="8"/>
      <c r="AI31" s="8"/>
      <c r="AJ31" s="8"/>
      <c r="AK31" s="10"/>
      <c r="AL31" s="113"/>
      <c r="AM31" s="14"/>
      <c r="AN31" s="113"/>
      <c r="AO31" s="14"/>
      <c r="AP31" s="105"/>
      <c r="AQ31" s="109"/>
    </row>
    <row r="32" spans="3:43" x14ac:dyDescent="0.25">
      <c r="C32" s="7"/>
      <c r="D32" s="8"/>
      <c r="E32" s="8"/>
      <c r="F32" s="8"/>
      <c r="G32" s="9"/>
      <c r="H32" s="7"/>
      <c r="I32" s="8"/>
      <c r="J32" s="8"/>
      <c r="K32" s="9"/>
      <c r="L32" s="7"/>
      <c r="M32" s="8"/>
      <c r="N32" s="8"/>
      <c r="O32" s="8"/>
      <c r="P32" s="8"/>
      <c r="Q32" s="8"/>
      <c r="R32" s="8"/>
      <c r="S32" s="205"/>
      <c r="T32" s="9"/>
      <c r="U32" s="8"/>
      <c r="V32" s="9"/>
      <c r="W32" s="7"/>
      <c r="X32" s="8"/>
      <c r="Y32" s="8"/>
      <c r="Z32" s="8"/>
      <c r="AA32" s="8"/>
      <c r="AB32" s="8"/>
      <c r="AC32" s="205"/>
      <c r="AD32" s="9"/>
      <c r="AE32" s="7"/>
      <c r="AF32" s="8"/>
      <c r="AG32" s="8"/>
      <c r="AH32" s="8"/>
      <c r="AI32" s="8"/>
      <c r="AJ32" s="8"/>
      <c r="AK32" s="10"/>
      <c r="AL32" s="113"/>
      <c r="AM32" s="14"/>
      <c r="AN32" s="113"/>
      <c r="AO32" s="14"/>
      <c r="AP32" s="105"/>
      <c r="AQ32" s="109"/>
    </row>
    <row r="33" spans="3:43" x14ac:dyDescent="0.25">
      <c r="C33" s="7"/>
      <c r="D33" s="8"/>
      <c r="E33" s="8"/>
      <c r="F33" s="8"/>
      <c r="G33" s="9"/>
      <c r="H33" s="7"/>
      <c r="I33" s="8"/>
      <c r="J33" s="8"/>
      <c r="K33" s="9"/>
      <c r="L33" s="7"/>
      <c r="M33" s="8"/>
      <c r="N33" s="8"/>
      <c r="O33" s="8"/>
      <c r="P33" s="8"/>
      <c r="Q33" s="8"/>
      <c r="R33" s="8"/>
      <c r="S33" s="205"/>
      <c r="T33" s="9"/>
      <c r="U33" s="8"/>
      <c r="V33" s="9"/>
      <c r="W33" s="7"/>
      <c r="X33" s="8"/>
      <c r="Y33" s="8"/>
      <c r="Z33" s="8"/>
      <c r="AA33" s="8"/>
      <c r="AB33" s="8"/>
      <c r="AC33" s="205"/>
      <c r="AD33" s="9"/>
      <c r="AE33" s="7"/>
      <c r="AF33" s="8"/>
      <c r="AG33" s="8"/>
      <c r="AH33" s="8"/>
      <c r="AI33" s="8"/>
      <c r="AJ33" s="8"/>
      <c r="AK33" s="10"/>
      <c r="AL33" s="113"/>
      <c r="AM33" s="14"/>
      <c r="AN33" s="113"/>
      <c r="AO33" s="14"/>
      <c r="AP33" s="105"/>
      <c r="AQ33" s="109"/>
    </row>
    <row r="34" spans="3:43" x14ac:dyDescent="0.25">
      <c r="C34" s="7"/>
      <c r="D34" s="8"/>
      <c r="E34" s="8"/>
      <c r="F34" s="8"/>
      <c r="G34" s="9"/>
      <c r="H34" s="7"/>
      <c r="I34" s="8"/>
      <c r="J34" s="8"/>
      <c r="K34" s="9"/>
      <c r="L34" s="7"/>
      <c r="M34" s="8"/>
      <c r="N34" s="8"/>
      <c r="O34" s="8"/>
      <c r="P34" s="8"/>
      <c r="Q34" s="8"/>
      <c r="R34" s="8"/>
      <c r="S34" s="205"/>
      <c r="T34" s="9"/>
      <c r="U34" s="8"/>
      <c r="V34" s="9"/>
      <c r="W34" s="7"/>
      <c r="X34" s="8"/>
      <c r="Y34" s="8"/>
      <c r="Z34" s="8"/>
      <c r="AA34" s="8"/>
      <c r="AB34" s="8"/>
      <c r="AC34" s="205"/>
      <c r="AD34" s="9"/>
      <c r="AE34" s="7"/>
      <c r="AF34" s="8"/>
      <c r="AG34" s="8"/>
      <c r="AH34" s="8"/>
      <c r="AI34" s="8"/>
      <c r="AJ34" s="8"/>
      <c r="AK34" s="10"/>
      <c r="AL34" s="113"/>
      <c r="AM34" s="14"/>
      <c r="AN34" s="113"/>
      <c r="AO34" s="14"/>
      <c r="AP34" s="105"/>
      <c r="AQ34" s="109"/>
    </row>
    <row r="35" spans="3:43" x14ac:dyDescent="0.25">
      <c r="C35" s="7"/>
      <c r="D35" s="8"/>
      <c r="E35" s="8"/>
      <c r="F35" s="8"/>
      <c r="G35" s="9"/>
      <c r="H35" s="7"/>
      <c r="I35" s="8"/>
      <c r="J35" s="8"/>
      <c r="K35" s="9"/>
      <c r="L35" s="7"/>
      <c r="M35" s="8"/>
      <c r="N35" s="8"/>
      <c r="O35" s="8"/>
      <c r="P35" s="8"/>
      <c r="Q35" s="8"/>
      <c r="R35" s="8"/>
      <c r="S35" s="205"/>
      <c r="T35" s="9"/>
      <c r="U35" s="8"/>
      <c r="V35" s="9"/>
      <c r="W35" s="7"/>
      <c r="X35" s="8"/>
      <c r="Y35" s="8"/>
      <c r="Z35" s="8"/>
      <c r="AA35" s="8"/>
      <c r="AB35" s="8"/>
      <c r="AC35" s="205"/>
      <c r="AD35" s="9"/>
      <c r="AE35" s="7"/>
      <c r="AF35" s="8"/>
      <c r="AG35" s="8"/>
      <c r="AH35" s="8"/>
      <c r="AI35" s="8"/>
      <c r="AJ35" s="8"/>
      <c r="AK35" s="10"/>
      <c r="AL35" s="113"/>
      <c r="AM35" s="14"/>
      <c r="AN35" s="113"/>
      <c r="AO35" s="14"/>
      <c r="AP35" s="105"/>
      <c r="AQ35" s="109"/>
    </row>
    <row r="36" spans="3:43" x14ac:dyDescent="0.25">
      <c r="C36" s="7"/>
      <c r="D36" s="8"/>
      <c r="E36" s="8"/>
      <c r="F36" s="8"/>
      <c r="G36" s="9"/>
      <c r="H36" s="7"/>
      <c r="I36" s="8"/>
      <c r="J36" s="8"/>
      <c r="K36" s="9"/>
      <c r="L36" s="7"/>
      <c r="M36" s="8"/>
      <c r="N36" s="8"/>
      <c r="O36" s="8"/>
      <c r="P36" s="8"/>
      <c r="Q36" s="8"/>
      <c r="R36" s="8"/>
      <c r="S36" s="205"/>
      <c r="T36" s="9"/>
      <c r="U36" s="8"/>
      <c r="V36" s="9"/>
      <c r="W36" s="7"/>
      <c r="X36" s="8"/>
      <c r="Y36" s="8"/>
      <c r="Z36" s="8"/>
      <c r="AA36" s="8"/>
      <c r="AB36" s="8"/>
      <c r="AC36" s="205"/>
      <c r="AD36" s="9"/>
      <c r="AE36" s="7"/>
      <c r="AF36" s="8"/>
      <c r="AG36" s="8"/>
      <c r="AH36" s="8"/>
      <c r="AI36" s="8"/>
      <c r="AJ36" s="8"/>
      <c r="AK36" s="10"/>
      <c r="AL36" s="113"/>
      <c r="AM36" s="14"/>
      <c r="AN36" s="113"/>
      <c r="AO36" s="14"/>
      <c r="AP36" s="105"/>
      <c r="AQ36" s="109"/>
    </row>
    <row r="37" spans="3:43" x14ac:dyDescent="0.25">
      <c r="C37" s="7"/>
      <c r="D37" s="8"/>
      <c r="E37" s="8"/>
      <c r="F37" s="8"/>
      <c r="G37" s="9"/>
      <c r="H37" s="7"/>
      <c r="I37" s="8"/>
      <c r="J37" s="8"/>
      <c r="K37" s="9"/>
      <c r="L37" s="7"/>
      <c r="M37" s="8"/>
      <c r="N37" s="8"/>
      <c r="O37" s="8"/>
      <c r="P37" s="8"/>
      <c r="Q37" s="8"/>
      <c r="R37" s="8"/>
      <c r="S37" s="205"/>
      <c r="T37" s="9"/>
      <c r="U37" s="8"/>
      <c r="V37" s="9"/>
      <c r="W37" s="7"/>
      <c r="X37" s="8"/>
      <c r="Y37" s="8"/>
      <c r="Z37" s="8"/>
      <c r="AA37" s="8"/>
      <c r="AB37" s="8"/>
      <c r="AC37" s="205"/>
      <c r="AD37" s="9"/>
      <c r="AE37" s="7"/>
      <c r="AF37" s="8"/>
      <c r="AG37" s="8"/>
      <c r="AH37" s="8"/>
      <c r="AI37" s="8"/>
      <c r="AJ37" s="8"/>
      <c r="AK37" s="10"/>
      <c r="AL37" s="113"/>
      <c r="AM37" s="14"/>
      <c r="AN37" s="113"/>
      <c r="AO37" s="14"/>
      <c r="AP37" s="105"/>
      <c r="AQ37" s="109"/>
    </row>
    <row r="38" spans="3:43" x14ac:dyDescent="0.25">
      <c r="C38" s="7"/>
      <c r="D38" s="8"/>
      <c r="E38" s="8"/>
      <c r="F38" s="8"/>
      <c r="G38" s="9"/>
      <c r="H38" s="7"/>
      <c r="I38" s="8"/>
      <c r="J38" s="8"/>
      <c r="K38" s="9"/>
      <c r="L38" s="7"/>
      <c r="M38" s="8"/>
      <c r="N38" s="8"/>
      <c r="O38" s="8"/>
      <c r="P38" s="8"/>
      <c r="Q38" s="8"/>
      <c r="R38" s="8"/>
      <c r="S38" s="205"/>
      <c r="T38" s="9"/>
      <c r="U38" s="8"/>
      <c r="V38" s="9"/>
      <c r="W38" s="7"/>
      <c r="X38" s="8"/>
      <c r="Y38" s="8"/>
      <c r="Z38" s="8"/>
      <c r="AA38" s="8"/>
      <c r="AB38" s="8"/>
      <c r="AC38" s="205"/>
      <c r="AD38" s="9"/>
      <c r="AE38" s="7"/>
      <c r="AF38" s="8"/>
      <c r="AG38" s="8"/>
      <c r="AH38" s="8"/>
      <c r="AI38" s="8"/>
      <c r="AJ38" s="8"/>
      <c r="AK38" s="10"/>
      <c r="AL38" s="113"/>
      <c r="AM38" s="14"/>
      <c r="AN38" s="113"/>
      <c r="AO38" s="14"/>
      <c r="AP38" s="105"/>
      <c r="AQ38" s="109"/>
    </row>
    <row r="39" spans="3:43" x14ac:dyDescent="0.25">
      <c r="C39" s="7"/>
      <c r="D39" s="8"/>
      <c r="E39" s="8"/>
      <c r="F39" s="8"/>
      <c r="G39" s="9"/>
      <c r="H39" s="7"/>
      <c r="I39" s="8"/>
      <c r="J39" s="8"/>
      <c r="K39" s="9"/>
      <c r="L39" s="7"/>
      <c r="M39" s="8"/>
      <c r="N39" s="8"/>
      <c r="O39" s="8"/>
      <c r="P39" s="8"/>
      <c r="Q39" s="8"/>
      <c r="R39" s="8"/>
      <c r="S39" s="205"/>
      <c r="T39" s="9"/>
      <c r="U39" s="8"/>
      <c r="V39" s="9"/>
      <c r="W39" s="7"/>
      <c r="X39" s="8"/>
      <c r="Y39" s="8"/>
      <c r="Z39" s="8"/>
      <c r="AA39" s="8"/>
      <c r="AB39" s="8"/>
      <c r="AC39" s="205"/>
      <c r="AD39" s="9"/>
      <c r="AE39" s="7"/>
      <c r="AF39" s="8"/>
      <c r="AG39" s="8"/>
      <c r="AH39" s="8"/>
      <c r="AI39" s="8"/>
      <c r="AJ39" s="8"/>
      <c r="AK39" s="10"/>
      <c r="AL39" s="113"/>
      <c r="AM39" s="14"/>
      <c r="AN39" s="113"/>
      <c r="AO39" s="14"/>
      <c r="AP39" s="105"/>
      <c r="AQ39" s="109"/>
    </row>
    <row r="40" spans="3:43" x14ac:dyDescent="0.25">
      <c r="C40" s="7"/>
      <c r="D40" s="8"/>
      <c r="E40" s="8"/>
      <c r="F40" s="8"/>
      <c r="G40" s="9"/>
      <c r="H40" s="7"/>
      <c r="I40" s="8"/>
      <c r="J40" s="8"/>
      <c r="K40" s="9"/>
      <c r="L40" s="7"/>
      <c r="M40" s="8"/>
      <c r="N40" s="8"/>
      <c r="O40" s="8"/>
      <c r="P40" s="8"/>
      <c r="Q40" s="8"/>
      <c r="R40" s="8"/>
      <c r="S40" s="205"/>
      <c r="T40" s="9"/>
      <c r="U40" s="8"/>
      <c r="V40" s="9"/>
      <c r="W40" s="7"/>
      <c r="X40" s="8"/>
      <c r="Y40" s="8"/>
      <c r="Z40" s="8"/>
      <c r="AA40" s="8"/>
      <c r="AB40" s="8"/>
      <c r="AC40" s="205"/>
      <c r="AD40" s="9"/>
      <c r="AE40" s="7"/>
      <c r="AF40" s="8"/>
      <c r="AG40" s="8"/>
      <c r="AH40" s="8"/>
      <c r="AI40" s="8"/>
      <c r="AJ40" s="8"/>
      <c r="AK40" s="10"/>
      <c r="AL40" s="113"/>
      <c r="AM40" s="14"/>
      <c r="AN40" s="113"/>
      <c r="AO40" s="14"/>
      <c r="AP40" s="105"/>
      <c r="AQ40" s="109"/>
    </row>
    <row r="41" spans="3:43" x14ac:dyDescent="0.25">
      <c r="C41" s="7"/>
      <c r="D41" s="8"/>
      <c r="E41" s="8"/>
      <c r="F41" s="8"/>
      <c r="G41" s="9"/>
      <c r="H41" s="7"/>
      <c r="I41" s="8"/>
      <c r="J41" s="8"/>
      <c r="K41" s="9"/>
      <c r="L41" s="7"/>
      <c r="M41" s="8"/>
      <c r="N41" s="8"/>
      <c r="O41" s="8"/>
      <c r="P41" s="8"/>
      <c r="Q41" s="8"/>
      <c r="R41" s="8"/>
      <c r="S41" s="205"/>
      <c r="T41" s="9"/>
      <c r="U41" s="8"/>
      <c r="V41" s="9"/>
      <c r="W41" s="7"/>
      <c r="X41" s="8"/>
      <c r="Y41" s="8"/>
      <c r="Z41" s="8"/>
      <c r="AA41" s="8"/>
      <c r="AB41" s="8"/>
      <c r="AC41" s="205"/>
      <c r="AD41" s="9"/>
      <c r="AE41" s="7"/>
      <c r="AF41" s="8"/>
      <c r="AG41" s="8"/>
      <c r="AH41" s="8"/>
      <c r="AI41" s="8"/>
      <c r="AJ41" s="8"/>
      <c r="AK41" s="10"/>
      <c r="AL41" s="113"/>
      <c r="AM41" s="14"/>
      <c r="AN41" s="113"/>
      <c r="AO41" s="14"/>
      <c r="AP41" s="105"/>
      <c r="AQ41" s="109"/>
    </row>
    <row r="42" spans="3:43" x14ac:dyDescent="0.25">
      <c r="C42" s="7"/>
      <c r="D42" s="8"/>
      <c r="E42" s="8"/>
      <c r="F42" s="8"/>
      <c r="G42" s="9"/>
      <c r="H42" s="7"/>
      <c r="I42" s="8"/>
      <c r="J42" s="8"/>
      <c r="K42" s="9"/>
      <c r="L42" s="7"/>
      <c r="M42" s="8"/>
      <c r="N42" s="8"/>
      <c r="O42" s="8"/>
      <c r="P42" s="8"/>
      <c r="Q42" s="8"/>
      <c r="R42" s="8"/>
      <c r="S42" s="205"/>
      <c r="T42" s="9"/>
      <c r="U42" s="8"/>
      <c r="V42" s="9"/>
      <c r="W42" s="7"/>
      <c r="X42" s="8"/>
      <c r="Y42" s="8"/>
      <c r="Z42" s="8"/>
      <c r="AA42" s="8"/>
      <c r="AB42" s="8"/>
      <c r="AC42" s="205"/>
      <c r="AD42" s="9"/>
      <c r="AE42" s="7"/>
      <c r="AF42" s="8"/>
      <c r="AG42" s="8"/>
      <c r="AH42" s="8"/>
      <c r="AI42" s="8"/>
      <c r="AJ42" s="8"/>
      <c r="AK42" s="10"/>
      <c r="AL42" s="113"/>
      <c r="AM42" s="14"/>
      <c r="AN42" s="113"/>
      <c r="AO42" s="14"/>
      <c r="AP42" s="105"/>
      <c r="AQ42" s="109"/>
    </row>
    <row r="43" spans="3:43" x14ac:dyDescent="0.25">
      <c r="C43" s="7"/>
      <c r="D43" s="8"/>
      <c r="E43" s="8"/>
      <c r="F43" s="8"/>
      <c r="G43" s="9"/>
      <c r="H43" s="7"/>
      <c r="I43" s="8"/>
      <c r="J43" s="8"/>
      <c r="K43" s="9"/>
      <c r="L43" s="7"/>
      <c r="M43" s="8"/>
      <c r="N43" s="8"/>
      <c r="O43" s="8"/>
      <c r="P43" s="8"/>
      <c r="Q43" s="8"/>
      <c r="R43" s="8"/>
      <c r="S43" s="205"/>
      <c r="T43" s="9"/>
      <c r="U43" s="8"/>
      <c r="V43" s="9"/>
      <c r="W43" s="7"/>
      <c r="X43" s="8"/>
      <c r="Y43" s="8"/>
      <c r="Z43" s="8"/>
      <c r="AA43" s="8"/>
      <c r="AB43" s="8"/>
      <c r="AC43" s="205"/>
      <c r="AD43" s="9"/>
      <c r="AE43" s="7"/>
      <c r="AF43" s="8"/>
      <c r="AG43" s="8"/>
      <c r="AH43" s="8"/>
      <c r="AI43" s="8"/>
      <c r="AJ43" s="8"/>
      <c r="AK43" s="10"/>
      <c r="AL43" s="113"/>
      <c r="AM43" s="14"/>
      <c r="AN43" s="113"/>
      <c r="AO43" s="14"/>
      <c r="AP43" s="105"/>
      <c r="AQ43" s="109"/>
    </row>
    <row r="44" spans="3:43" x14ac:dyDescent="0.25">
      <c r="C44" s="7"/>
      <c r="D44" s="8"/>
      <c r="E44" s="8"/>
      <c r="F44" s="8"/>
      <c r="G44" s="9"/>
      <c r="H44" s="7"/>
      <c r="I44" s="8"/>
      <c r="J44" s="8"/>
      <c r="K44" s="9"/>
      <c r="L44" s="7"/>
      <c r="M44" s="8"/>
      <c r="N44" s="8"/>
      <c r="O44" s="8"/>
      <c r="P44" s="8"/>
      <c r="Q44" s="8"/>
      <c r="R44" s="8"/>
      <c r="S44" s="205"/>
      <c r="T44" s="9"/>
      <c r="U44" s="8"/>
      <c r="V44" s="9"/>
      <c r="W44" s="7"/>
      <c r="X44" s="8"/>
      <c r="Y44" s="8"/>
      <c r="Z44" s="8"/>
      <c r="AA44" s="8"/>
      <c r="AB44" s="8"/>
      <c r="AC44" s="205"/>
      <c r="AD44" s="9"/>
      <c r="AE44" s="7"/>
      <c r="AF44" s="8"/>
      <c r="AG44" s="8"/>
      <c r="AH44" s="8"/>
      <c r="AI44" s="8"/>
      <c r="AJ44" s="8"/>
      <c r="AK44" s="10"/>
      <c r="AL44" s="113"/>
      <c r="AM44" s="14"/>
      <c r="AN44" s="113"/>
      <c r="AO44" s="14"/>
      <c r="AP44" s="105"/>
      <c r="AQ44" s="109"/>
    </row>
    <row r="45" spans="3:43" x14ac:dyDescent="0.25">
      <c r="C45" s="7"/>
      <c r="D45" s="8"/>
      <c r="E45" s="8"/>
      <c r="F45" s="8"/>
      <c r="G45" s="9"/>
      <c r="H45" s="7"/>
      <c r="I45" s="8"/>
      <c r="J45" s="8"/>
      <c r="K45" s="9"/>
      <c r="L45" s="7"/>
      <c r="M45" s="8"/>
      <c r="N45" s="8"/>
      <c r="O45" s="8"/>
      <c r="P45" s="8"/>
      <c r="Q45" s="8"/>
      <c r="R45" s="8"/>
      <c r="S45" s="205"/>
      <c r="T45" s="9"/>
      <c r="U45" s="8"/>
      <c r="V45" s="9"/>
      <c r="W45" s="7"/>
      <c r="X45" s="8"/>
      <c r="Y45" s="8"/>
      <c r="Z45" s="8"/>
      <c r="AA45" s="8"/>
      <c r="AB45" s="8"/>
      <c r="AC45" s="205"/>
      <c r="AD45" s="9"/>
      <c r="AE45" s="7"/>
      <c r="AF45" s="8"/>
      <c r="AG45" s="8"/>
      <c r="AH45" s="8"/>
      <c r="AI45" s="8"/>
      <c r="AJ45" s="8"/>
      <c r="AK45" s="10"/>
      <c r="AL45" s="113"/>
      <c r="AM45" s="14"/>
      <c r="AN45" s="113"/>
      <c r="AO45" s="14"/>
      <c r="AP45" s="105"/>
      <c r="AQ45" s="109"/>
    </row>
    <row r="46" spans="3:43" x14ac:dyDescent="0.25">
      <c r="C46" s="7"/>
      <c r="D46" s="8"/>
      <c r="E46" s="8"/>
      <c r="F46" s="8"/>
      <c r="G46" s="9"/>
      <c r="H46" s="7"/>
      <c r="I46" s="8"/>
      <c r="J46" s="8"/>
      <c r="K46" s="9"/>
      <c r="L46" s="7"/>
      <c r="M46" s="8"/>
      <c r="N46" s="8"/>
      <c r="O46" s="8"/>
      <c r="P46" s="8"/>
      <c r="Q46" s="8"/>
      <c r="R46" s="8"/>
      <c r="S46" s="205"/>
      <c r="T46" s="9"/>
      <c r="U46" s="8"/>
      <c r="V46" s="9"/>
      <c r="W46" s="7"/>
      <c r="X46" s="8"/>
      <c r="Y46" s="8"/>
      <c r="Z46" s="8"/>
      <c r="AA46" s="8"/>
      <c r="AB46" s="8"/>
      <c r="AC46" s="205"/>
      <c r="AD46" s="9"/>
      <c r="AE46" s="7"/>
      <c r="AF46" s="8"/>
      <c r="AG46" s="8"/>
      <c r="AH46" s="8"/>
      <c r="AI46" s="8"/>
      <c r="AJ46" s="8"/>
      <c r="AK46" s="10"/>
      <c r="AL46" s="113"/>
      <c r="AM46" s="14"/>
      <c r="AN46" s="113"/>
      <c r="AO46" s="14"/>
      <c r="AP46" s="105"/>
      <c r="AQ46" s="109"/>
    </row>
    <row r="47" spans="3:43" x14ac:dyDescent="0.25">
      <c r="C47" s="7"/>
      <c r="D47" s="8"/>
      <c r="E47" s="8"/>
      <c r="F47" s="8"/>
      <c r="G47" s="9"/>
      <c r="H47" s="7"/>
      <c r="I47" s="8"/>
      <c r="J47" s="8"/>
      <c r="K47" s="9"/>
      <c r="L47" s="7"/>
      <c r="M47" s="8"/>
      <c r="N47" s="8"/>
      <c r="O47" s="8"/>
      <c r="P47" s="8"/>
      <c r="Q47" s="8"/>
      <c r="R47" s="8"/>
      <c r="S47" s="205"/>
      <c r="T47" s="9"/>
      <c r="U47" s="8"/>
      <c r="V47" s="9"/>
      <c r="W47" s="7"/>
      <c r="X47" s="8"/>
      <c r="Y47" s="8"/>
      <c r="Z47" s="8"/>
      <c r="AA47" s="8"/>
      <c r="AB47" s="8"/>
      <c r="AC47" s="205"/>
      <c r="AD47" s="9"/>
      <c r="AE47" s="7"/>
      <c r="AF47" s="8"/>
      <c r="AG47" s="8"/>
      <c r="AH47" s="8"/>
      <c r="AI47" s="8"/>
      <c r="AJ47" s="8"/>
      <c r="AK47" s="10"/>
      <c r="AL47" s="113"/>
      <c r="AM47" s="14"/>
      <c r="AN47" s="113"/>
      <c r="AO47" s="14"/>
      <c r="AP47" s="105"/>
      <c r="AQ47" s="109"/>
    </row>
    <row r="48" spans="3:43" x14ac:dyDescent="0.25">
      <c r="C48" s="7"/>
      <c r="D48" s="8"/>
      <c r="E48" s="8"/>
      <c r="F48" s="8"/>
      <c r="G48" s="9"/>
      <c r="H48" s="7"/>
      <c r="I48" s="8"/>
      <c r="J48" s="8"/>
      <c r="K48" s="9"/>
      <c r="L48" s="7"/>
      <c r="M48" s="8"/>
      <c r="N48" s="8"/>
      <c r="O48" s="8"/>
      <c r="P48" s="8"/>
      <c r="Q48" s="8"/>
      <c r="R48" s="8"/>
      <c r="S48" s="205"/>
      <c r="T48" s="9"/>
      <c r="U48" s="8"/>
      <c r="V48" s="9"/>
      <c r="W48" s="7"/>
      <c r="X48" s="8"/>
      <c r="Y48" s="8"/>
      <c r="Z48" s="8"/>
      <c r="AA48" s="8"/>
      <c r="AB48" s="8"/>
      <c r="AC48" s="205"/>
      <c r="AD48" s="9"/>
      <c r="AE48" s="7"/>
      <c r="AF48" s="8"/>
      <c r="AG48" s="8"/>
      <c r="AH48" s="8"/>
      <c r="AI48" s="8"/>
      <c r="AJ48" s="8"/>
      <c r="AK48" s="10"/>
      <c r="AL48" s="113"/>
      <c r="AM48" s="14"/>
      <c r="AN48" s="113"/>
      <c r="AO48" s="14"/>
      <c r="AP48" s="105"/>
      <c r="AQ48" s="109"/>
    </row>
    <row r="49" spans="3:43" x14ac:dyDescent="0.25">
      <c r="C49" s="7"/>
      <c r="D49" s="8"/>
      <c r="E49" s="8"/>
      <c r="F49" s="8"/>
      <c r="G49" s="8"/>
      <c r="H49" s="8"/>
      <c r="I49" s="8"/>
      <c r="J49" s="8"/>
      <c r="K49" s="9"/>
      <c r="L49" s="7"/>
      <c r="M49" s="8"/>
      <c r="N49" s="8"/>
      <c r="O49" s="8"/>
      <c r="P49" s="8"/>
      <c r="Q49" s="8"/>
      <c r="R49" s="8"/>
      <c r="S49" s="205"/>
      <c r="T49" s="9"/>
      <c r="U49" s="8"/>
      <c r="V49" s="9"/>
      <c r="W49" s="7"/>
      <c r="X49" s="8"/>
      <c r="Y49" s="8"/>
      <c r="Z49" s="8"/>
      <c r="AA49" s="8"/>
      <c r="AB49" s="8"/>
      <c r="AC49" s="205"/>
      <c r="AD49" s="9"/>
      <c r="AE49" s="7"/>
      <c r="AF49" s="8"/>
      <c r="AG49" s="8"/>
      <c r="AH49" s="8"/>
      <c r="AI49" s="8"/>
      <c r="AJ49" s="8"/>
      <c r="AK49" s="10"/>
      <c r="AL49" s="113"/>
      <c r="AM49" s="14"/>
      <c r="AN49" s="113"/>
      <c r="AO49" s="14"/>
      <c r="AP49" s="105"/>
      <c r="AQ49" s="109"/>
    </row>
    <row r="50" spans="3:43" x14ac:dyDescent="0.25">
      <c r="C50" s="7"/>
      <c r="D50" s="8"/>
      <c r="E50" s="8"/>
      <c r="F50" s="8"/>
      <c r="G50" s="8"/>
      <c r="H50" s="8"/>
      <c r="I50" s="8"/>
      <c r="J50" s="8"/>
      <c r="K50" s="9"/>
      <c r="L50" s="7"/>
      <c r="M50" s="8"/>
      <c r="N50" s="8"/>
      <c r="O50" s="8"/>
      <c r="P50" s="8"/>
      <c r="Q50" s="8"/>
      <c r="R50" s="8"/>
      <c r="S50" s="205"/>
      <c r="T50" s="9"/>
      <c r="U50" s="8"/>
      <c r="V50" s="9"/>
      <c r="W50" s="7"/>
      <c r="X50" s="8"/>
      <c r="Y50" s="8"/>
      <c r="Z50" s="8"/>
      <c r="AA50" s="8"/>
      <c r="AB50" s="8"/>
      <c r="AC50" s="205"/>
      <c r="AD50" s="9"/>
      <c r="AE50" s="7"/>
      <c r="AF50" s="8"/>
      <c r="AG50" s="8"/>
      <c r="AH50" s="8"/>
      <c r="AI50" s="8"/>
      <c r="AJ50" s="8"/>
      <c r="AK50" s="10"/>
      <c r="AL50" s="113"/>
      <c r="AM50" s="14"/>
      <c r="AN50" s="113"/>
      <c r="AO50" s="14"/>
      <c r="AP50" s="105"/>
      <c r="AQ50" s="109"/>
    </row>
    <row r="51" spans="3:43" x14ac:dyDescent="0.25">
      <c r="C51" s="7"/>
      <c r="D51" s="8"/>
      <c r="E51" s="8"/>
      <c r="F51" s="8"/>
      <c r="G51" s="8"/>
      <c r="H51" s="8"/>
      <c r="I51" s="8"/>
      <c r="J51" s="8"/>
      <c r="K51" s="9"/>
      <c r="L51" s="7"/>
      <c r="M51" s="8"/>
      <c r="N51" s="8"/>
      <c r="O51" s="8"/>
      <c r="P51" s="8"/>
      <c r="Q51" s="8"/>
      <c r="R51" s="8"/>
      <c r="S51" s="205"/>
      <c r="T51" s="9"/>
      <c r="U51" s="8"/>
      <c r="V51" s="9"/>
      <c r="W51" s="7"/>
      <c r="X51" s="8"/>
      <c r="Y51" s="8"/>
      <c r="Z51" s="8"/>
      <c r="AA51" s="8"/>
      <c r="AB51" s="8"/>
      <c r="AC51" s="205"/>
      <c r="AD51" s="9"/>
      <c r="AE51" s="7"/>
      <c r="AF51" s="8"/>
      <c r="AG51" s="8"/>
      <c r="AH51" s="8"/>
      <c r="AI51" s="8"/>
      <c r="AJ51" s="8"/>
      <c r="AK51" s="10"/>
      <c r="AL51" s="113"/>
      <c r="AM51" s="14"/>
      <c r="AN51" s="113"/>
      <c r="AO51" s="14"/>
      <c r="AP51" s="105"/>
      <c r="AQ51" s="109"/>
    </row>
    <row r="52" spans="3:43" x14ac:dyDescent="0.25">
      <c r="C52" s="7"/>
      <c r="D52" s="8"/>
      <c r="E52" s="8"/>
      <c r="F52" s="8"/>
      <c r="G52" s="8"/>
      <c r="H52" s="8"/>
      <c r="I52" s="8"/>
      <c r="J52" s="8"/>
      <c r="K52" s="9"/>
      <c r="L52" s="7"/>
      <c r="M52" s="8"/>
      <c r="N52" s="8"/>
      <c r="O52" s="8"/>
      <c r="P52" s="8"/>
      <c r="Q52" s="8"/>
      <c r="R52" s="8"/>
      <c r="S52" s="205"/>
      <c r="T52" s="9"/>
      <c r="U52" s="8"/>
      <c r="V52" s="9"/>
      <c r="W52" s="7"/>
      <c r="X52" s="8"/>
      <c r="Y52" s="8"/>
      <c r="Z52" s="8"/>
      <c r="AA52" s="8"/>
      <c r="AB52" s="8"/>
      <c r="AC52" s="205"/>
      <c r="AD52" s="9"/>
      <c r="AE52" s="7"/>
      <c r="AF52" s="8"/>
      <c r="AG52" s="8"/>
      <c r="AH52" s="8"/>
      <c r="AI52" s="8"/>
      <c r="AJ52" s="8"/>
      <c r="AK52" s="10"/>
      <c r="AL52" s="113"/>
      <c r="AM52" s="14"/>
      <c r="AN52" s="113"/>
      <c r="AO52" s="14"/>
      <c r="AP52" s="105"/>
      <c r="AQ52" s="109"/>
    </row>
    <row r="53" spans="3:43" x14ac:dyDescent="0.25">
      <c r="C53" s="7"/>
      <c r="D53" s="8"/>
      <c r="E53" s="8"/>
      <c r="F53" s="8"/>
      <c r="G53" s="8"/>
      <c r="H53" s="8"/>
      <c r="I53" s="8"/>
      <c r="J53" s="8"/>
      <c r="K53" s="9"/>
      <c r="L53" s="7"/>
      <c r="M53" s="8"/>
      <c r="N53" s="8"/>
      <c r="O53" s="8"/>
      <c r="P53" s="8"/>
      <c r="Q53" s="8"/>
      <c r="R53" s="8"/>
      <c r="S53" s="205"/>
      <c r="T53" s="9"/>
      <c r="U53" s="8"/>
      <c r="V53" s="9"/>
      <c r="W53" s="7"/>
      <c r="X53" s="8"/>
      <c r="Y53" s="8"/>
      <c r="Z53" s="8"/>
      <c r="AA53" s="8"/>
      <c r="AB53" s="8"/>
      <c r="AC53" s="205"/>
      <c r="AD53" s="9"/>
      <c r="AE53" s="7"/>
      <c r="AF53" s="8"/>
      <c r="AG53" s="8"/>
      <c r="AH53" s="8"/>
      <c r="AI53" s="8"/>
      <c r="AJ53" s="8"/>
      <c r="AK53" s="10"/>
      <c r="AL53" s="113"/>
      <c r="AM53" s="14"/>
      <c r="AN53" s="113"/>
      <c r="AO53" s="14"/>
      <c r="AP53" s="105"/>
      <c r="AQ53" s="109"/>
    </row>
    <row r="54" spans="3:43" x14ac:dyDescent="0.25">
      <c r="C54" s="7"/>
      <c r="D54" s="8"/>
      <c r="E54" s="8"/>
      <c r="F54" s="8"/>
      <c r="G54" s="8"/>
      <c r="H54" s="8"/>
      <c r="I54" s="8"/>
      <c r="J54" s="8"/>
      <c r="K54" s="9"/>
      <c r="L54" s="7"/>
      <c r="M54" s="8"/>
      <c r="N54" s="8"/>
      <c r="O54" s="8"/>
      <c r="P54" s="8"/>
      <c r="Q54" s="8"/>
      <c r="R54" s="8"/>
      <c r="S54" s="205"/>
      <c r="T54" s="9"/>
      <c r="U54" s="8"/>
      <c r="V54" s="9"/>
      <c r="W54" s="7"/>
      <c r="X54" s="8"/>
      <c r="Y54" s="8"/>
      <c r="Z54" s="8"/>
      <c r="AA54" s="8"/>
      <c r="AB54" s="8"/>
      <c r="AC54" s="205"/>
      <c r="AD54" s="9"/>
      <c r="AE54" s="7"/>
      <c r="AF54" s="8"/>
      <c r="AG54" s="8"/>
      <c r="AH54" s="8"/>
      <c r="AI54" s="8"/>
      <c r="AJ54" s="8"/>
      <c r="AK54" s="10"/>
      <c r="AL54" s="113"/>
      <c r="AM54" s="14"/>
      <c r="AN54" s="113"/>
      <c r="AO54" s="14"/>
      <c r="AP54" s="105"/>
      <c r="AQ54" s="109"/>
    </row>
    <row r="55" spans="3:43" x14ac:dyDescent="0.25">
      <c r="C55" s="7"/>
      <c r="D55" s="8"/>
      <c r="E55" s="8"/>
      <c r="F55" s="8"/>
      <c r="G55" s="8"/>
      <c r="H55" s="8"/>
      <c r="I55" s="8"/>
      <c r="J55" s="8"/>
      <c r="K55" s="8"/>
      <c r="L55" s="8"/>
      <c r="M55" s="8"/>
      <c r="N55" s="8"/>
      <c r="O55" s="8"/>
      <c r="P55" s="8"/>
      <c r="Q55" s="8"/>
      <c r="R55" s="8"/>
      <c r="S55" s="205"/>
      <c r="T55" s="9"/>
      <c r="U55" s="8"/>
      <c r="V55" s="8"/>
      <c r="W55" s="8"/>
      <c r="X55" s="8"/>
      <c r="Y55" s="8"/>
      <c r="Z55" s="8"/>
      <c r="AA55" s="8"/>
      <c r="AB55" s="8"/>
      <c r="AC55" s="205"/>
      <c r="AD55" s="9"/>
      <c r="AE55" s="7"/>
      <c r="AF55" s="8"/>
      <c r="AG55" s="8"/>
      <c r="AH55" s="8"/>
      <c r="AI55" s="8"/>
      <c r="AJ55" s="8"/>
      <c r="AK55" s="10"/>
      <c r="AL55" s="113"/>
      <c r="AM55" s="14"/>
      <c r="AN55" s="113"/>
      <c r="AO55" s="14"/>
      <c r="AP55" s="105"/>
      <c r="AQ55" s="109"/>
    </row>
    <row r="56" spans="3:43" x14ac:dyDescent="0.25">
      <c r="C56" s="7"/>
      <c r="D56" s="8"/>
      <c r="E56" s="8"/>
      <c r="F56" s="8"/>
      <c r="G56" s="8"/>
      <c r="H56" s="8"/>
      <c r="I56" s="8"/>
      <c r="J56" s="8"/>
      <c r="K56" s="8"/>
      <c r="L56" s="8"/>
      <c r="M56" s="8"/>
      <c r="N56" s="8"/>
      <c r="O56" s="8"/>
      <c r="P56" s="8"/>
      <c r="Q56" s="8"/>
      <c r="R56" s="8"/>
      <c r="S56" s="205"/>
      <c r="T56" s="9"/>
      <c r="U56" s="8"/>
      <c r="V56" s="8"/>
      <c r="W56" s="8"/>
      <c r="X56" s="8"/>
      <c r="Y56" s="8"/>
      <c r="Z56" s="8"/>
      <c r="AA56" s="8"/>
      <c r="AB56" s="8"/>
      <c r="AC56" s="205"/>
      <c r="AD56" s="9"/>
      <c r="AE56" s="7"/>
      <c r="AF56" s="8"/>
      <c r="AG56" s="8"/>
      <c r="AH56" s="8"/>
      <c r="AI56" s="8"/>
      <c r="AJ56" s="8"/>
      <c r="AK56" s="10"/>
      <c r="AL56" s="113"/>
      <c r="AM56" s="14"/>
      <c r="AN56" s="113"/>
      <c r="AO56" s="14"/>
      <c r="AP56" s="105"/>
      <c r="AQ56" s="109"/>
    </row>
    <row r="57" spans="3:43" x14ac:dyDescent="0.25">
      <c r="C57" s="7"/>
      <c r="D57" s="8"/>
      <c r="E57" s="8"/>
      <c r="F57" s="8"/>
      <c r="G57" s="8"/>
      <c r="H57" s="8"/>
      <c r="I57" s="8"/>
      <c r="J57" s="8"/>
      <c r="K57" s="8"/>
      <c r="L57" s="8"/>
      <c r="M57" s="8"/>
      <c r="N57" s="8"/>
      <c r="O57" s="8"/>
      <c r="P57" s="8"/>
      <c r="Q57" s="8"/>
      <c r="R57" s="8"/>
      <c r="S57" s="205"/>
      <c r="T57" s="9"/>
      <c r="U57" s="8"/>
      <c r="V57" s="8"/>
      <c r="W57" s="8"/>
      <c r="X57" s="8"/>
      <c r="Y57" s="8"/>
      <c r="Z57" s="8"/>
      <c r="AA57" s="8"/>
      <c r="AB57" s="8"/>
      <c r="AC57" s="205"/>
      <c r="AD57" s="9"/>
      <c r="AE57" s="7"/>
      <c r="AF57" s="8"/>
      <c r="AG57" s="8"/>
      <c r="AH57" s="8"/>
      <c r="AI57" s="8"/>
      <c r="AJ57" s="8"/>
      <c r="AK57" s="10"/>
      <c r="AL57" s="113"/>
      <c r="AM57" s="14"/>
      <c r="AN57" s="113"/>
      <c r="AO57" s="14"/>
      <c r="AP57" s="105"/>
      <c r="AQ57" s="109"/>
    </row>
    <row r="58" spans="3:43" x14ac:dyDescent="0.25">
      <c r="C58" s="7"/>
      <c r="D58" s="8"/>
      <c r="E58" s="8"/>
      <c r="F58" s="8"/>
      <c r="G58" s="8"/>
      <c r="H58" s="8"/>
      <c r="I58" s="8"/>
      <c r="J58" s="8"/>
      <c r="K58" s="8"/>
      <c r="L58" s="8"/>
      <c r="M58" s="8"/>
      <c r="N58" s="8"/>
      <c r="O58" s="8"/>
      <c r="P58" s="8"/>
      <c r="Q58" s="8"/>
      <c r="R58" s="8"/>
      <c r="S58" s="205"/>
      <c r="T58" s="9"/>
      <c r="U58" s="8"/>
      <c r="V58" s="8"/>
      <c r="W58" s="8"/>
      <c r="X58" s="8"/>
      <c r="Y58" s="8"/>
      <c r="Z58" s="8"/>
      <c r="AA58" s="8"/>
      <c r="AB58" s="8"/>
      <c r="AC58" s="205"/>
      <c r="AD58" s="9"/>
      <c r="AE58" s="7"/>
      <c r="AF58" s="8"/>
      <c r="AG58" s="8"/>
      <c r="AH58" s="8"/>
      <c r="AI58" s="8"/>
      <c r="AJ58" s="8"/>
      <c r="AK58" s="10"/>
      <c r="AL58" s="113"/>
      <c r="AM58" s="14"/>
      <c r="AN58" s="113"/>
      <c r="AO58" s="14"/>
      <c r="AP58" s="105"/>
      <c r="AQ58" s="109"/>
    </row>
    <row r="59" spans="3:43" x14ac:dyDescent="0.25">
      <c r="C59" s="7"/>
      <c r="D59" s="8"/>
      <c r="E59" s="8"/>
      <c r="F59" s="8"/>
      <c r="G59" s="8"/>
      <c r="H59" s="8"/>
      <c r="I59" s="8"/>
      <c r="J59" s="8"/>
      <c r="K59" s="8"/>
      <c r="L59" s="8"/>
      <c r="M59" s="8"/>
      <c r="N59" s="8"/>
      <c r="O59" s="8"/>
      <c r="P59" s="8"/>
      <c r="Q59" s="8"/>
      <c r="R59" s="8"/>
      <c r="S59" s="205"/>
      <c r="T59" s="9"/>
      <c r="U59" s="8"/>
      <c r="V59" s="8"/>
      <c r="W59" s="8"/>
      <c r="X59" s="8"/>
      <c r="Y59" s="8"/>
      <c r="Z59" s="8"/>
      <c r="AA59" s="8"/>
      <c r="AB59" s="8"/>
      <c r="AC59" s="205"/>
      <c r="AD59" s="9"/>
      <c r="AE59" s="7"/>
      <c r="AF59" s="8"/>
      <c r="AG59" s="8"/>
      <c r="AH59" s="8"/>
      <c r="AI59" s="8"/>
      <c r="AJ59" s="8"/>
      <c r="AK59" s="10"/>
      <c r="AL59" s="113"/>
      <c r="AM59" s="14"/>
      <c r="AN59" s="113"/>
      <c r="AO59" s="14"/>
      <c r="AP59" s="105"/>
      <c r="AQ59" s="109"/>
    </row>
    <row r="60" spans="3:43" x14ac:dyDescent="0.25">
      <c r="C60" s="7"/>
      <c r="D60" s="8"/>
      <c r="E60" s="8"/>
      <c r="F60" s="8"/>
      <c r="G60" s="8"/>
      <c r="H60" s="8"/>
      <c r="I60" s="8"/>
      <c r="J60" s="8"/>
      <c r="K60" s="8"/>
      <c r="L60" s="8"/>
      <c r="M60" s="8"/>
      <c r="N60" s="8"/>
      <c r="O60" s="8"/>
      <c r="P60" s="8"/>
      <c r="Q60" s="8"/>
      <c r="R60" s="8"/>
      <c r="S60" s="205"/>
      <c r="T60" s="9"/>
      <c r="U60" s="8"/>
      <c r="V60" s="8"/>
      <c r="W60" s="8"/>
      <c r="X60" s="8"/>
      <c r="Y60" s="8"/>
      <c r="Z60" s="8"/>
      <c r="AA60" s="8"/>
      <c r="AB60" s="8"/>
      <c r="AC60" s="205"/>
      <c r="AD60" s="9"/>
      <c r="AE60" s="7"/>
      <c r="AF60" s="8"/>
      <c r="AG60" s="8"/>
      <c r="AH60" s="8"/>
      <c r="AI60" s="8"/>
      <c r="AJ60" s="8"/>
      <c r="AK60" s="10"/>
      <c r="AL60" s="113"/>
      <c r="AM60" s="14"/>
      <c r="AN60" s="113"/>
      <c r="AO60" s="14"/>
      <c r="AP60" s="105"/>
      <c r="AQ60" s="109"/>
    </row>
    <row r="61" spans="3:43" x14ac:dyDescent="0.25">
      <c r="C61" s="7"/>
      <c r="D61" s="8"/>
      <c r="E61" s="8"/>
      <c r="F61" s="8"/>
      <c r="G61" s="8"/>
      <c r="H61" s="8"/>
      <c r="I61" s="8"/>
      <c r="J61" s="8"/>
      <c r="K61" s="8"/>
      <c r="L61" s="8"/>
      <c r="M61" s="8"/>
      <c r="N61" s="8"/>
      <c r="O61" s="8"/>
      <c r="P61" s="8"/>
      <c r="Q61" s="8"/>
      <c r="R61" s="8"/>
      <c r="S61" s="205"/>
      <c r="T61" s="9"/>
      <c r="U61" s="8"/>
      <c r="V61" s="8"/>
      <c r="W61" s="8"/>
      <c r="X61" s="8"/>
      <c r="Y61" s="8"/>
      <c r="Z61" s="8"/>
      <c r="AA61" s="8"/>
      <c r="AB61" s="8"/>
      <c r="AC61" s="205"/>
      <c r="AD61" s="9"/>
      <c r="AE61" s="7"/>
      <c r="AF61" s="8"/>
      <c r="AG61" s="8"/>
      <c r="AH61" s="8"/>
      <c r="AI61" s="8"/>
      <c r="AJ61" s="8"/>
      <c r="AK61" s="10"/>
      <c r="AL61" s="113"/>
      <c r="AM61" s="14"/>
      <c r="AN61" s="113"/>
      <c r="AO61" s="14"/>
      <c r="AP61" s="105"/>
      <c r="AQ61" s="109"/>
    </row>
    <row r="62" spans="3:43" x14ac:dyDescent="0.25">
      <c r="C62" s="7"/>
      <c r="D62" s="8"/>
      <c r="E62" s="8"/>
      <c r="F62" s="8"/>
      <c r="G62" s="8"/>
      <c r="H62" s="8"/>
      <c r="I62" s="8"/>
      <c r="J62" s="8"/>
      <c r="K62" s="8"/>
      <c r="L62" s="8"/>
      <c r="M62" s="8"/>
      <c r="N62" s="8"/>
      <c r="O62" s="8"/>
      <c r="P62" s="8"/>
      <c r="Q62" s="8"/>
      <c r="R62" s="8"/>
      <c r="S62" s="205"/>
      <c r="T62" s="9"/>
      <c r="U62" s="8"/>
      <c r="V62" s="8"/>
      <c r="W62" s="8"/>
      <c r="X62" s="8"/>
      <c r="Y62" s="8"/>
      <c r="Z62" s="8"/>
      <c r="AA62" s="8"/>
      <c r="AB62" s="8"/>
      <c r="AC62" s="205"/>
      <c r="AD62" s="9"/>
      <c r="AE62" s="7"/>
      <c r="AF62" s="8"/>
      <c r="AG62" s="8"/>
      <c r="AH62" s="8"/>
      <c r="AI62" s="8"/>
      <c r="AJ62" s="8"/>
      <c r="AK62" s="10"/>
      <c r="AL62" s="113"/>
      <c r="AM62" s="14"/>
      <c r="AN62" s="113"/>
      <c r="AO62" s="14"/>
      <c r="AP62" s="105"/>
      <c r="AQ62" s="109"/>
    </row>
    <row r="63" spans="3:43" x14ac:dyDescent="0.25">
      <c r="C63" s="7"/>
      <c r="D63" s="8"/>
      <c r="E63" s="8"/>
      <c r="F63" s="8"/>
      <c r="G63" s="8"/>
      <c r="H63" s="8"/>
      <c r="I63" s="8"/>
      <c r="J63" s="8"/>
      <c r="K63" s="8"/>
      <c r="L63" s="8"/>
      <c r="M63" s="8"/>
      <c r="N63" s="8"/>
      <c r="O63" s="8"/>
      <c r="P63" s="8"/>
      <c r="Q63" s="8"/>
      <c r="R63" s="8"/>
      <c r="S63" s="205"/>
      <c r="T63" s="9"/>
      <c r="U63" s="8"/>
      <c r="V63" s="8"/>
      <c r="W63" s="8"/>
      <c r="X63" s="8"/>
      <c r="Y63" s="8"/>
      <c r="Z63" s="8"/>
      <c r="AA63" s="8"/>
      <c r="AB63" s="8"/>
      <c r="AC63" s="205"/>
      <c r="AD63" s="9"/>
      <c r="AE63" s="7"/>
      <c r="AF63" s="8"/>
      <c r="AG63" s="8"/>
      <c r="AH63" s="8"/>
      <c r="AI63" s="8"/>
      <c r="AJ63" s="8"/>
      <c r="AK63" s="10"/>
      <c r="AL63" s="113"/>
      <c r="AM63" s="14"/>
      <c r="AN63" s="113"/>
      <c r="AO63" s="14"/>
      <c r="AP63" s="105"/>
      <c r="AQ63" s="109"/>
    </row>
    <row r="64" spans="3:43" x14ac:dyDescent="0.25">
      <c r="C64" s="7"/>
      <c r="D64" s="8"/>
      <c r="E64" s="8"/>
      <c r="F64" s="8"/>
      <c r="G64" s="8"/>
      <c r="H64" s="8"/>
      <c r="I64" s="8"/>
      <c r="J64" s="8"/>
      <c r="K64" s="8"/>
      <c r="L64" s="8"/>
      <c r="M64" s="8"/>
      <c r="N64" s="8"/>
      <c r="O64" s="8"/>
      <c r="P64" s="8"/>
      <c r="Q64" s="8"/>
      <c r="R64" s="8"/>
      <c r="S64" s="205"/>
      <c r="T64" s="9"/>
      <c r="U64" s="8"/>
      <c r="V64" s="8"/>
      <c r="W64" s="8"/>
      <c r="X64" s="8"/>
      <c r="Y64" s="8"/>
      <c r="Z64" s="8"/>
      <c r="AA64" s="8"/>
      <c r="AB64" s="8"/>
      <c r="AC64" s="205"/>
      <c r="AD64" s="9"/>
      <c r="AE64" s="7"/>
      <c r="AF64" s="8"/>
      <c r="AG64" s="8"/>
      <c r="AH64" s="8"/>
      <c r="AI64" s="8"/>
      <c r="AJ64" s="8"/>
      <c r="AK64" s="10"/>
      <c r="AL64" s="113"/>
      <c r="AM64" s="14"/>
      <c r="AN64" s="113"/>
      <c r="AO64" s="14"/>
      <c r="AP64" s="105"/>
      <c r="AQ64" s="109"/>
    </row>
    <row r="65" spans="3:43" x14ac:dyDescent="0.25">
      <c r="C65" s="7"/>
      <c r="D65" s="8"/>
      <c r="E65" s="8"/>
      <c r="F65" s="8"/>
      <c r="G65" s="8"/>
      <c r="H65" s="8"/>
      <c r="I65" s="8"/>
      <c r="J65" s="8"/>
      <c r="K65" s="8"/>
      <c r="L65" s="8"/>
      <c r="M65" s="8"/>
      <c r="N65" s="8"/>
      <c r="O65" s="8"/>
      <c r="P65" s="8"/>
      <c r="Q65" s="8"/>
      <c r="R65" s="8"/>
      <c r="S65" s="205"/>
      <c r="T65" s="9"/>
      <c r="U65" s="8"/>
      <c r="V65" s="8"/>
      <c r="W65" s="8"/>
      <c r="X65" s="8"/>
      <c r="Y65" s="8"/>
      <c r="Z65" s="8"/>
      <c r="AA65" s="8"/>
      <c r="AB65" s="8"/>
      <c r="AC65" s="205"/>
      <c r="AD65" s="9"/>
      <c r="AE65" s="7"/>
      <c r="AF65" s="8"/>
      <c r="AG65" s="8"/>
      <c r="AH65" s="8"/>
      <c r="AI65" s="8"/>
      <c r="AJ65" s="8"/>
      <c r="AK65" s="10"/>
      <c r="AL65" s="113"/>
      <c r="AM65" s="14"/>
      <c r="AN65" s="113"/>
      <c r="AO65" s="14"/>
      <c r="AP65" s="105"/>
      <c r="AQ65" s="109"/>
    </row>
    <row r="66" spans="3:43" x14ac:dyDescent="0.25">
      <c r="C66" s="7"/>
      <c r="D66" s="8"/>
      <c r="E66" s="8"/>
      <c r="F66" s="8"/>
      <c r="G66" s="8"/>
      <c r="H66" s="8"/>
      <c r="I66" s="8"/>
      <c r="J66" s="8"/>
      <c r="K66" s="8"/>
      <c r="L66" s="8"/>
      <c r="M66" s="8"/>
      <c r="N66" s="8"/>
      <c r="O66" s="8"/>
      <c r="P66" s="8"/>
      <c r="Q66" s="8"/>
      <c r="R66" s="8"/>
      <c r="S66" s="205"/>
      <c r="T66" s="9"/>
      <c r="U66" s="8"/>
      <c r="V66" s="8"/>
      <c r="W66" s="8"/>
      <c r="X66" s="8"/>
      <c r="Y66" s="8"/>
      <c r="Z66" s="8"/>
      <c r="AA66" s="8"/>
      <c r="AB66" s="8"/>
      <c r="AC66" s="205"/>
      <c r="AD66" s="9"/>
      <c r="AE66" s="7"/>
      <c r="AF66" s="8"/>
      <c r="AG66" s="8"/>
      <c r="AH66" s="8"/>
      <c r="AI66" s="8"/>
      <c r="AJ66" s="8"/>
      <c r="AK66" s="10"/>
      <c r="AL66" s="113"/>
      <c r="AM66" s="14"/>
      <c r="AN66" s="113"/>
      <c r="AO66" s="14"/>
      <c r="AP66" s="105"/>
      <c r="AQ66" s="109"/>
    </row>
    <row r="67" spans="3:43" x14ac:dyDescent="0.25">
      <c r="C67" s="7"/>
      <c r="D67" s="8"/>
      <c r="E67" s="8"/>
      <c r="F67" s="8"/>
      <c r="G67" s="8"/>
      <c r="H67" s="8"/>
      <c r="I67" s="8"/>
      <c r="J67" s="8"/>
      <c r="K67" s="8"/>
      <c r="L67" s="8"/>
      <c r="M67" s="8"/>
      <c r="N67" s="8"/>
      <c r="O67" s="8"/>
      <c r="P67" s="8"/>
      <c r="Q67" s="8"/>
      <c r="R67" s="8"/>
      <c r="S67" s="205"/>
      <c r="T67" s="9"/>
      <c r="U67" s="8"/>
      <c r="V67" s="8"/>
      <c r="W67" s="8"/>
      <c r="X67" s="8"/>
      <c r="Y67" s="8"/>
      <c r="Z67" s="8"/>
      <c r="AA67" s="8"/>
      <c r="AB67" s="8"/>
      <c r="AC67" s="205"/>
      <c r="AD67" s="9"/>
      <c r="AE67" s="7"/>
      <c r="AF67" s="8"/>
      <c r="AG67" s="8"/>
      <c r="AH67" s="8"/>
      <c r="AI67" s="8"/>
      <c r="AJ67" s="8"/>
      <c r="AK67" s="10"/>
      <c r="AL67" s="113"/>
      <c r="AM67" s="14"/>
      <c r="AN67" s="113"/>
      <c r="AO67" s="14"/>
      <c r="AP67" s="105"/>
      <c r="AQ67" s="109"/>
    </row>
    <row r="68" spans="3:43" x14ac:dyDescent="0.25">
      <c r="C68" s="7"/>
      <c r="D68" s="8"/>
      <c r="E68" s="8"/>
      <c r="F68" s="8"/>
      <c r="G68" s="8"/>
      <c r="H68" s="8"/>
      <c r="I68" s="8"/>
      <c r="J68" s="8"/>
      <c r="K68" s="8"/>
      <c r="L68" s="8"/>
      <c r="M68" s="8"/>
      <c r="N68" s="8"/>
      <c r="O68" s="8"/>
      <c r="P68" s="8"/>
      <c r="Q68" s="8"/>
      <c r="R68" s="8"/>
      <c r="S68" s="205"/>
      <c r="T68" s="9"/>
      <c r="U68" s="8"/>
      <c r="V68" s="8"/>
      <c r="W68" s="8"/>
      <c r="X68" s="8"/>
      <c r="Y68" s="8"/>
      <c r="Z68" s="8"/>
      <c r="AA68" s="8"/>
      <c r="AB68" s="8"/>
      <c r="AC68" s="205"/>
      <c r="AD68" s="9"/>
      <c r="AE68" s="7"/>
      <c r="AF68" s="8"/>
      <c r="AG68" s="8"/>
      <c r="AH68" s="8"/>
      <c r="AI68" s="8"/>
      <c r="AJ68" s="8"/>
      <c r="AK68" s="10"/>
      <c r="AL68" s="113"/>
      <c r="AM68" s="14"/>
      <c r="AN68" s="113"/>
      <c r="AO68" s="14"/>
      <c r="AP68" s="105"/>
      <c r="AQ68" s="109"/>
    </row>
    <row r="69" spans="3:43" x14ac:dyDescent="0.25">
      <c r="C69" s="7"/>
      <c r="D69" s="8"/>
      <c r="E69" s="8"/>
      <c r="F69" s="8"/>
      <c r="G69" s="8"/>
      <c r="H69" s="8"/>
      <c r="I69" s="8"/>
      <c r="J69" s="8"/>
      <c r="K69" s="8"/>
      <c r="L69" s="8"/>
      <c r="M69" s="8"/>
      <c r="N69" s="8"/>
      <c r="O69" s="8"/>
      <c r="P69" s="8"/>
      <c r="Q69" s="8"/>
      <c r="R69" s="8"/>
      <c r="S69" s="205"/>
      <c r="T69" s="9"/>
      <c r="U69" s="8"/>
      <c r="V69" s="8"/>
      <c r="W69" s="8"/>
      <c r="X69" s="8"/>
      <c r="Y69" s="8"/>
      <c r="Z69" s="8"/>
      <c r="AA69" s="8"/>
      <c r="AB69" s="8"/>
      <c r="AC69" s="205"/>
      <c r="AD69" s="9"/>
      <c r="AE69" s="7"/>
      <c r="AF69" s="8"/>
      <c r="AG69" s="8"/>
      <c r="AH69" s="8"/>
      <c r="AI69" s="8"/>
      <c r="AJ69" s="8"/>
      <c r="AK69" s="10"/>
      <c r="AL69" s="113"/>
      <c r="AM69" s="14"/>
      <c r="AN69" s="113"/>
      <c r="AO69" s="14"/>
      <c r="AP69" s="105"/>
      <c r="AQ69" s="109"/>
    </row>
    <row r="70" spans="3:43" x14ac:dyDescent="0.25">
      <c r="C70" s="7"/>
      <c r="D70" s="8"/>
      <c r="E70" s="8"/>
      <c r="F70" s="8"/>
      <c r="G70" s="8"/>
      <c r="H70" s="8"/>
      <c r="I70" s="8"/>
      <c r="J70" s="8"/>
      <c r="K70" s="8"/>
      <c r="L70" s="8"/>
      <c r="M70" s="8"/>
      <c r="N70" s="8"/>
      <c r="O70" s="8"/>
      <c r="P70" s="8"/>
      <c r="Q70" s="8"/>
      <c r="R70" s="8"/>
      <c r="S70" s="205"/>
      <c r="T70" s="9"/>
      <c r="U70" s="8"/>
      <c r="V70" s="8"/>
      <c r="W70" s="8"/>
      <c r="X70" s="8"/>
      <c r="Y70" s="8"/>
      <c r="Z70" s="8"/>
      <c r="AA70" s="8"/>
      <c r="AB70" s="8"/>
      <c r="AC70" s="205"/>
      <c r="AD70" s="9"/>
      <c r="AE70" s="7"/>
      <c r="AF70" s="8"/>
      <c r="AG70" s="8"/>
      <c r="AH70" s="8"/>
      <c r="AI70" s="8"/>
      <c r="AJ70" s="8"/>
      <c r="AK70" s="10"/>
      <c r="AL70" s="113"/>
      <c r="AM70" s="14"/>
      <c r="AN70" s="113"/>
      <c r="AO70" s="14"/>
      <c r="AP70" s="105"/>
      <c r="AQ70" s="109"/>
    </row>
    <row r="71" spans="3:43" x14ac:dyDescent="0.25">
      <c r="C71" s="7"/>
      <c r="D71" s="8"/>
      <c r="E71" s="8"/>
      <c r="F71" s="8"/>
      <c r="G71" s="8"/>
      <c r="H71" s="8"/>
      <c r="I71" s="8"/>
      <c r="J71" s="8"/>
      <c r="K71" s="8"/>
      <c r="L71" s="8"/>
      <c r="M71" s="8"/>
      <c r="N71" s="8"/>
      <c r="O71" s="8"/>
      <c r="P71" s="8"/>
      <c r="Q71" s="8"/>
      <c r="R71" s="8"/>
      <c r="S71" s="205"/>
      <c r="T71" s="9"/>
      <c r="U71" s="8"/>
      <c r="V71" s="8"/>
      <c r="W71" s="8"/>
      <c r="X71" s="8"/>
      <c r="Y71" s="8"/>
      <c r="Z71" s="8"/>
      <c r="AA71" s="8"/>
      <c r="AB71" s="8"/>
      <c r="AC71" s="205"/>
      <c r="AD71" s="9"/>
      <c r="AE71" s="7"/>
      <c r="AF71" s="8"/>
      <c r="AG71" s="8"/>
      <c r="AH71" s="8"/>
      <c r="AI71" s="8"/>
      <c r="AJ71" s="8"/>
      <c r="AK71" s="10"/>
      <c r="AL71" s="113"/>
      <c r="AM71" s="14"/>
      <c r="AN71" s="113"/>
      <c r="AO71" s="14"/>
      <c r="AP71" s="105"/>
      <c r="AQ71" s="109"/>
    </row>
    <row r="72" spans="3:43" x14ac:dyDescent="0.25">
      <c r="C72" s="7"/>
      <c r="D72" s="8"/>
      <c r="E72" s="8"/>
      <c r="F72" s="8"/>
      <c r="G72" s="8"/>
      <c r="H72" s="8"/>
      <c r="I72" s="8"/>
      <c r="J72" s="8"/>
      <c r="K72" s="8"/>
      <c r="L72" s="8"/>
      <c r="M72" s="8"/>
      <c r="N72" s="8"/>
      <c r="O72" s="8"/>
      <c r="P72" s="8"/>
      <c r="Q72" s="8"/>
      <c r="R72" s="8"/>
      <c r="S72" s="205"/>
      <c r="T72" s="9"/>
      <c r="U72" s="8"/>
      <c r="V72" s="8"/>
      <c r="W72" s="8"/>
      <c r="X72" s="8"/>
      <c r="Y72" s="8"/>
      <c r="Z72" s="8"/>
      <c r="AA72" s="8"/>
      <c r="AB72" s="8"/>
      <c r="AC72" s="205"/>
      <c r="AD72" s="9"/>
      <c r="AE72" s="7"/>
      <c r="AF72" s="8"/>
      <c r="AG72" s="8"/>
      <c r="AH72" s="8"/>
      <c r="AI72" s="8"/>
      <c r="AJ72" s="8"/>
      <c r="AK72" s="10"/>
      <c r="AL72" s="113"/>
      <c r="AM72" s="14"/>
      <c r="AN72" s="113"/>
      <c r="AO72" s="14"/>
      <c r="AP72" s="105"/>
      <c r="AQ72" s="109"/>
    </row>
    <row r="73" spans="3:43" x14ac:dyDescent="0.25">
      <c r="C73" s="7"/>
      <c r="D73" s="8"/>
      <c r="E73" s="8"/>
      <c r="F73" s="8"/>
      <c r="G73" s="8"/>
      <c r="H73" s="8"/>
      <c r="I73" s="8"/>
      <c r="J73" s="8"/>
      <c r="K73" s="8"/>
      <c r="L73" s="8"/>
      <c r="M73" s="8"/>
      <c r="N73" s="8"/>
      <c r="O73" s="8"/>
      <c r="P73" s="8"/>
      <c r="Q73" s="8"/>
      <c r="R73" s="8"/>
      <c r="S73" s="205"/>
      <c r="T73" s="9"/>
      <c r="U73" s="8"/>
      <c r="V73" s="8"/>
      <c r="W73" s="8"/>
      <c r="X73" s="8"/>
      <c r="Y73" s="8"/>
      <c r="Z73" s="8"/>
      <c r="AA73" s="8"/>
      <c r="AB73" s="8"/>
      <c r="AC73" s="205"/>
      <c r="AD73" s="9"/>
      <c r="AE73" s="7"/>
      <c r="AF73" s="8"/>
      <c r="AG73" s="8"/>
      <c r="AH73" s="8"/>
      <c r="AI73" s="8"/>
      <c r="AJ73" s="8"/>
      <c r="AK73" s="10"/>
      <c r="AL73" s="113"/>
      <c r="AM73" s="14"/>
      <c r="AN73" s="113"/>
      <c r="AO73" s="14"/>
      <c r="AP73" s="105"/>
      <c r="AQ73" s="109"/>
    </row>
    <row r="74" spans="3:43" x14ac:dyDescent="0.25">
      <c r="C74" s="7"/>
      <c r="D74" s="8"/>
      <c r="E74" s="8"/>
      <c r="F74" s="8"/>
      <c r="G74" s="8"/>
      <c r="H74" s="8"/>
      <c r="I74" s="8"/>
      <c r="J74" s="8"/>
      <c r="K74" s="8"/>
      <c r="L74" s="8"/>
      <c r="M74" s="8"/>
      <c r="N74" s="8"/>
      <c r="O74" s="8"/>
      <c r="P74" s="8"/>
      <c r="Q74" s="8"/>
      <c r="R74" s="8"/>
      <c r="S74" s="205"/>
      <c r="T74" s="9"/>
      <c r="U74" s="8"/>
      <c r="V74" s="8"/>
      <c r="W74" s="8"/>
      <c r="X74" s="8"/>
      <c r="Y74" s="8"/>
      <c r="Z74" s="8"/>
      <c r="AA74" s="8"/>
      <c r="AB74" s="8"/>
      <c r="AC74" s="205"/>
      <c r="AD74" s="9"/>
      <c r="AE74" s="7"/>
      <c r="AF74" s="8"/>
      <c r="AG74" s="8"/>
      <c r="AH74" s="8"/>
      <c r="AI74" s="8"/>
      <c r="AJ74" s="8"/>
      <c r="AK74" s="10"/>
      <c r="AL74" s="113"/>
      <c r="AM74" s="14"/>
      <c r="AN74" s="113"/>
      <c r="AO74" s="14"/>
      <c r="AP74" s="105"/>
      <c r="AQ74" s="109"/>
    </row>
    <row r="75" spans="3:43" x14ac:dyDescent="0.25">
      <c r="C75" s="7"/>
      <c r="D75" s="8"/>
      <c r="E75" s="8"/>
      <c r="F75" s="8"/>
      <c r="G75" s="8"/>
      <c r="H75" s="8"/>
      <c r="I75" s="8"/>
      <c r="J75" s="8"/>
      <c r="K75" s="8"/>
      <c r="L75" s="8"/>
      <c r="M75" s="8"/>
      <c r="N75" s="8"/>
      <c r="O75" s="8"/>
      <c r="P75" s="8"/>
      <c r="Q75" s="8"/>
      <c r="R75" s="8"/>
      <c r="S75" s="205"/>
      <c r="T75" s="9"/>
      <c r="U75" s="8"/>
      <c r="V75" s="8"/>
      <c r="W75" s="8"/>
      <c r="X75" s="8"/>
      <c r="Y75" s="8"/>
      <c r="Z75" s="8"/>
      <c r="AA75" s="8"/>
      <c r="AB75" s="8"/>
      <c r="AC75" s="205"/>
      <c r="AD75" s="9"/>
      <c r="AE75" s="7"/>
      <c r="AF75" s="8"/>
      <c r="AG75" s="8"/>
      <c r="AH75" s="8"/>
      <c r="AI75" s="8"/>
      <c r="AJ75" s="8"/>
      <c r="AK75" s="10"/>
      <c r="AL75" s="113"/>
      <c r="AM75" s="14"/>
      <c r="AN75" s="113"/>
      <c r="AO75" s="14"/>
      <c r="AP75" s="105"/>
      <c r="AQ75" s="109"/>
    </row>
    <row r="76" spans="3:43" x14ac:dyDescent="0.25">
      <c r="C76" s="7"/>
      <c r="D76" s="8"/>
      <c r="E76" s="8"/>
      <c r="F76" s="8"/>
      <c r="G76" s="8"/>
      <c r="H76" s="8"/>
      <c r="I76" s="8"/>
      <c r="J76" s="8"/>
      <c r="K76" s="8"/>
      <c r="L76" s="8"/>
      <c r="M76" s="8"/>
      <c r="N76" s="8"/>
      <c r="O76" s="8"/>
      <c r="P76" s="8"/>
      <c r="Q76" s="8"/>
      <c r="R76" s="8"/>
      <c r="S76" s="205"/>
      <c r="T76" s="9"/>
      <c r="U76" s="8"/>
      <c r="V76" s="8"/>
      <c r="W76" s="8"/>
      <c r="X76" s="8"/>
      <c r="Y76" s="8"/>
      <c r="Z76" s="8"/>
      <c r="AA76" s="8"/>
      <c r="AB76" s="8"/>
      <c r="AC76" s="205"/>
      <c r="AD76" s="9"/>
      <c r="AE76" s="7"/>
      <c r="AF76" s="8"/>
      <c r="AG76" s="8"/>
      <c r="AH76" s="8"/>
      <c r="AI76" s="8"/>
      <c r="AJ76" s="8"/>
      <c r="AK76" s="10"/>
      <c r="AL76" s="113"/>
      <c r="AM76" s="14"/>
      <c r="AN76" s="113"/>
      <c r="AO76" s="14"/>
      <c r="AP76" s="105"/>
      <c r="AQ76" s="109"/>
    </row>
    <row r="77" spans="3:43" x14ac:dyDescent="0.25">
      <c r="C77" s="7"/>
      <c r="D77" s="8"/>
      <c r="E77" s="8"/>
      <c r="F77" s="8"/>
      <c r="G77" s="8"/>
      <c r="H77" s="8"/>
      <c r="I77" s="8"/>
      <c r="J77" s="8"/>
      <c r="K77" s="8"/>
      <c r="L77" s="8"/>
      <c r="M77" s="8"/>
      <c r="N77" s="8"/>
      <c r="O77" s="8"/>
      <c r="P77" s="8"/>
      <c r="Q77" s="8"/>
      <c r="R77" s="8"/>
      <c r="S77" s="205"/>
      <c r="T77" s="9"/>
      <c r="U77" s="8"/>
      <c r="V77" s="8"/>
      <c r="W77" s="8"/>
      <c r="X77" s="8"/>
      <c r="Y77" s="8"/>
      <c r="Z77" s="8"/>
      <c r="AA77" s="8"/>
      <c r="AB77" s="8"/>
      <c r="AC77" s="205"/>
      <c r="AD77" s="9"/>
      <c r="AE77" s="7"/>
      <c r="AF77" s="8"/>
      <c r="AG77" s="8"/>
      <c r="AH77" s="8"/>
      <c r="AI77" s="8"/>
      <c r="AJ77" s="8"/>
      <c r="AK77" s="10"/>
      <c r="AL77" s="113"/>
      <c r="AM77" s="14"/>
      <c r="AN77" s="113"/>
      <c r="AO77" s="14"/>
      <c r="AP77" s="105"/>
      <c r="AQ77" s="109"/>
    </row>
    <row r="78" spans="3:43" x14ac:dyDescent="0.25">
      <c r="C78" s="7"/>
      <c r="D78" s="8"/>
      <c r="E78" s="8"/>
      <c r="F78" s="8"/>
      <c r="G78" s="8"/>
      <c r="H78" s="8"/>
      <c r="I78" s="8"/>
      <c r="J78" s="8"/>
      <c r="K78" s="8"/>
      <c r="L78" s="8"/>
      <c r="M78" s="8"/>
      <c r="N78" s="8"/>
      <c r="O78" s="8"/>
      <c r="P78" s="8"/>
      <c r="Q78" s="8"/>
      <c r="R78" s="8"/>
      <c r="S78" s="205"/>
      <c r="T78" s="9"/>
      <c r="U78" s="8"/>
      <c r="V78" s="8"/>
      <c r="W78" s="8"/>
      <c r="X78" s="8"/>
      <c r="Y78" s="8"/>
      <c r="Z78" s="8"/>
      <c r="AA78" s="8"/>
      <c r="AB78" s="8"/>
      <c r="AC78" s="205"/>
      <c r="AD78" s="9"/>
      <c r="AE78" s="7"/>
      <c r="AF78" s="8"/>
      <c r="AG78" s="8"/>
      <c r="AH78" s="8"/>
      <c r="AI78" s="8"/>
      <c r="AJ78" s="8"/>
      <c r="AK78" s="10"/>
      <c r="AL78" s="113"/>
      <c r="AM78" s="14"/>
      <c r="AN78" s="113"/>
      <c r="AO78" s="14"/>
      <c r="AP78" s="105"/>
      <c r="AQ78" s="109"/>
    </row>
    <row r="79" spans="3:43" x14ac:dyDescent="0.25">
      <c r="C79" s="7"/>
      <c r="D79" s="8"/>
      <c r="E79" s="8"/>
      <c r="F79" s="8"/>
      <c r="G79" s="8"/>
      <c r="H79" s="8"/>
      <c r="I79" s="8"/>
      <c r="J79" s="8"/>
      <c r="K79" s="8"/>
      <c r="L79" s="8"/>
      <c r="M79" s="8"/>
      <c r="N79" s="8"/>
      <c r="O79" s="8"/>
      <c r="P79" s="8"/>
      <c r="Q79" s="8"/>
      <c r="R79" s="8"/>
      <c r="S79" s="205"/>
      <c r="T79" s="9"/>
      <c r="U79" s="8"/>
      <c r="V79" s="8"/>
      <c r="W79" s="8"/>
      <c r="X79" s="8"/>
      <c r="Y79" s="8"/>
      <c r="Z79" s="8"/>
      <c r="AA79" s="8"/>
      <c r="AB79" s="8"/>
      <c r="AC79" s="205"/>
      <c r="AD79" s="9"/>
      <c r="AE79" s="7"/>
      <c r="AF79" s="8"/>
      <c r="AG79" s="8"/>
      <c r="AH79" s="8"/>
      <c r="AI79" s="8"/>
      <c r="AJ79" s="8"/>
      <c r="AK79" s="10"/>
      <c r="AL79" s="113"/>
      <c r="AM79" s="14"/>
      <c r="AN79" s="113"/>
      <c r="AO79" s="14"/>
      <c r="AP79" s="105"/>
      <c r="AQ79" s="109"/>
    </row>
    <row r="80" spans="3:43" x14ac:dyDescent="0.25">
      <c r="C80" s="7"/>
      <c r="D80" s="8"/>
      <c r="E80" s="8"/>
      <c r="F80" s="8"/>
      <c r="G80" s="8"/>
      <c r="H80" s="8"/>
      <c r="I80" s="8"/>
      <c r="J80" s="8"/>
      <c r="K80" s="8"/>
      <c r="L80" s="8"/>
      <c r="M80" s="8"/>
      <c r="N80" s="8"/>
      <c r="O80" s="8"/>
      <c r="P80" s="8"/>
      <c r="Q80" s="8"/>
      <c r="R80" s="8"/>
      <c r="S80" s="205"/>
      <c r="T80" s="9"/>
      <c r="U80" s="8"/>
      <c r="V80" s="8"/>
      <c r="W80" s="8"/>
      <c r="X80" s="8"/>
      <c r="Y80" s="8"/>
      <c r="Z80" s="8"/>
      <c r="AA80" s="8"/>
      <c r="AB80" s="8"/>
      <c r="AC80" s="205"/>
      <c r="AD80" s="9"/>
      <c r="AE80" s="7"/>
      <c r="AF80" s="8"/>
      <c r="AG80" s="8"/>
      <c r="AH80" s="8"/>
      <c r="AI80" s="8"/>
      <c r="AJ80" s="8"/>
      <c r="AK80" s="10"/>
      <c r="AL80" s="113"/>
      <c r="AM80" s="14"/>
      <c r="AN80" s="113"/>
      <c r="AO80" s="14"/>
      <c r="AP80" s="105"/>
      <c r="AQ80" s="109"/>
    </row>
    <row r="81" spans="3:43" x14ac:dyDescent="0.25">
      <c r="C81" s="7"/>
      <c r="D81" s="8"/>
      <c r="E81" s="8"/>
      <c r="F81" s="8"/>
      <c r="G81" s="8"/>
      <c r="H81" s="8"/>
      <c r="I81" s="8"/>
      <c r="J81" s="8"/>
      <c r="K81" s="8"/>
      <c r="L81" s="8"/>
      <c r="M81" s="8"/>
      <c r="N81" s="8"/>
      <c r="O81" s="8"/>
      <c r="P81" s="8"/>
      <c r="Q81" s="8"/>
      <c r="R81" s="8"/>
      <c r="S81" s="205"/>
      <c r="T81" s="9"/>
      <c r="U81" s="8"/>
      <c r="V81" s="8"/>
      <c r="W81" s="8"/>
      <c r="X81" s="8"/>
      <c r="Y81" s="8"/>
      <c r="Z81" s="8"/>
      <c r="AA81" s="8"/>
      <c r="AB81" s="8"/>
      <c r="AC81" s="205"/>
      <c r="AD81" s="9"/>
      <c r="AE81" s="7"/>
      <c r="AF81" s="8"/>
      <c r="AG81" s="8"/>
      <c r="AH81" s="8"/>
      <c r="AI81" s="8"/>
      <c r="AJ81" s="8"/>
      <c r="AK81" s="10"/>
      <c r="AL81" s="113"/>
      <c r="AM81" s="14"/>
      <c r="AN81" s="113"/>
      <c r="AO81" s="14"/>
      <c r="AP81" s="105"/>
      <c r="AQ81" s="109"/>
    </row>
    <row r="82" spans="3:43" x14ac:dyDescent="0.25">
      <c r="C82" s="7"/>
      <c r="D82" s="8"/>
      <c r="E82" s="8"/>
      <c r="F82" s="8"/>
      <c r="G82" s="8"/>
      <c r="H82" s="8"/>
      <c r="I82" s="8"/>
      <c r="J82" s="8"/>
      <c r="K82" s="8"/>
      <c r="L82" s="8"/>
      <c r="M82" s="8"/>
      <c r="N82" s="8"/>
      <c r="O82" s="8"/>
      <c r="P82" s="8"/>
      <c r="Q82" s="8"/>
      <c r="R82" s="8"/>
      <c r="S82" s="205"/>
      <c r="T82" s="9"/>
      <c r="U82" s="8"/>
      <c r="V82" s="8"/>
      <c r="W82" s="8"/>
      <c r="X82" s="8"/>
      <c r="Y82" s="8"/>
      <c r="Z82" s="8"/>
      <c r="AA82" s="8"/>
      <c r="AB82" s="8"/>
      <c r="AC82" s="205"/>
      <c r="AD82" s="9"/>
      <c r="AE82" s="7"/>
      <c r="AF82" s="8"/>
      <c r="AG82" s="8"/>
      <c r="AH82" s="8"/>
      <c r="AI82" s="8"/>
      <c r="AJ82" s="8"/>
      <c r="AK82" s="10"/>
      <c r="AL82" s="113"/>
      <c r="AM82" s="14"/>
      <c r="AN82" s="113"/>
      <c r="AO82" s="14"/>
      <c r="AP82" s="105"/>
      <c r="AQ82" s="109"/>
    </row>
    <row r="83" spans="3:43" x14ac:dyDescent="0.25">
      <c r="C83" s="7"/>
      <c r="D83" s="8"/>
      <c r="E83" s="8"/>
      <c r="F83" s="8"/>
      <c r="G83" s="8"/>
      <c r="H83" s="8"/>
      <c r="I83" s="8"/>
      <c r="J83" s="8"/>
      <c r="K83" s="8"/>
      <c r="L83" s="8"/>
      <c r="M83" s="8"/>
      <c r="N83" s="8"/>
      <c r="O83" s="8"/>
      <c r="P83" s="8"/>
      <c r="Q83" s="8"/>
      <c r="R83" s="8"/>
      <c r="S83" s="205"/>
      <c r="T83" s="9"/>
      <c r="U83" s="8"/>
      <c r="V83" s="8"/>
      <c r="W83" s="8"/>
      <c r="X83" s="8"/>
      <c r="Y83" s="8"/>
      <c r="Z83" s="8"/>
      <c r="AA83" s="8"/>
      <c r="AB83" s="8"/>
      <c r="AC83" s="205"/>
      <c r="AD83" s="9"/>
      <c r="AE83" s="7"/>
      <c r="AF83" s="8"/>
      <c r="AG83" s="8"/>
      <c r="AH83" s="8"/>
      <c r="AI83" s="8"/>
      <c r="AJ83" s="8"/>
      <c r="AK83" s="10"/>
      <c r="AL83" s="113"/>
      <c r="AM83" s="14"/>
      <c r="AN83" s="113"/>
      <c r="AO83" s="14"/>
      <c r="AP83" s="105"/>
      <c r="AQ83" s="109"/>
    </row>
    <row r="84" spans="3:43" x14ac:dyDescent="0.25">
      <c r="C84" s="7"/>
      <c r="D84" s="8"/>
      <c r="E84" s="8"/>
      <c r="F84" s="8"/>
      <c r="G84" s="8"/>
      <c r="H84" s="8"/>
      <c r="I84" s="8"/>
      <c r="J84" s="8"/>
      <c r="K84" s="8"/>
      <c r="L84" s="8"/>
      <c r="M84" s="8"/>
      <c r="N84" s="8"/>
      <c r="O84" s="8"/>
      <c r="P84" s="8"/>
      <c r="Q84" s="8"/>
      <c r="R84" s="8"/>
      <c r="S84" s="205"/>
      <c r="T84" s="9"/>
      <c r="U84" s="8"/>
      <c r="V84" s="8"/>
      <c r="W84" s="8"/>
      <c r="X84" s="8"/>
      <c r="Y84" s="8"/>
      <c r="Z84" s="8"/>
      <c r="AA84" s="8"/>
      <c r="AB84" s="8"/>
      <c r="AC84" s="205"/>
      <c r="AD84" s="9"/>
      <c r="AE84" s="7"/>
      <c r="AF84" s="8"/>
      <c r="AG84" s="8"/>
      <c r="AH84" s="8"/>
      <c r="AI84" s="8"/>
      <c r="AJ84" s="8"/>
      <c r="AK84" s="10"/>
      <c r="AL84" s="113"/>
      <c r="AM84" s="14"/>
      <c r="AN84" s="113"/>
      <c r="AO84" s="14"/>
      <c r="AP84" s="105"/>
      <c r="AQ84" s="109"/>
    </row>
    <row r="85" spans="3:43" x14ac:dyDescent="0.25">
      <c r="C85" s="7"/>
      <c r="D85" s="8"/>
      <c r="E85" s="8"/>
      <c r="F85" s="8"/>
      <c r="G85" s="8"/>
      <c r="H85" s="8"/>
      <c r="I85" s="8"/>
      <c r="J85" s="8"/>
      <c r="K85" s="8"/>
      <c r="L85" s="8"/>
      <c r="M85" s="8"/>
      <c r="N85" s="8"/>
      <c r="O85" s="8"/>
      <c r="P85" s="8"/>
      <c r="Q85" s="8"/>
      <c r="R85" s="8"/>
      <c r="S85" s="205"/>
      <c r="T85" s="9"/>
      <c r="U85" s="8"/>
      <c r="V85" s="8"/>
      <c r="W85" s="8"/>
      <c r="X85" s="8"/>
      <c r="Y85" s="8"/>
      <c r="Z85" s="8"/>
      <c r="AA85" s="8"/>
      <c r="AB85" s="8"/>
      <c r="AC85" s="205"/>
      <c r="AD85" s="9"/>
      <c r="AE85" s="7"/>
      <c r="AF85" s="8"/>
      <c r="AG85" s="8"/>
      <c r="AH85" s="8"/>
      <c r="AI85" s="8"/>
      <c r="AJ85" s="8"/>
      <c r="AK85" s="10"/>
      <c r="AL85" s="113"/>
      <c r="AM85" s="14"/>
      <c r="AN85" s="113"/>
      <c r="AO85" s="14"/>
      <c r="AP85" s="105"/>
      <c r="AQ85" s="109"/>
    </row>
    <row r="86" spans="3:43" x14ac:dyDescent="0.25">
      <c r="C86" s="7"/>
      <c r="D86" s="8"/>
      <c r="E86" s="8"/>
      <c r="F86" s="8"/>
      <c r="G86" s="8"/>
      <c r="H86" s="8"/>
      <c r="I86" s="8"/>
      <c r="J86" s="8"/>
      <c r="K86" s="8"/>
      <c r="L86" s="8"/>
      <c r="M86" s="8"/>
      <c r="N86" s="8"/>
      <c r="O86" s="8"/>
      <c r="P86" s="8"/>
      <c r="Q86" s="8"/>
      <c r="R86" s="8"/>
      <c r="S86" s="205"/>
      <c r="T86" s="9"/>
      <c r="U86" s="8"/>
      <c r="V86" s="8"/>
      <c r="W86" s="8"/>
      <c r="X86" s="8"/>
      <c r="Y86" s="8"/>
      <c r="Z86" s="8"/>
      <c r="AA86" s="8"/>
      <c r="AB86" s="8"/>
      <c r="AC86" s="205"/>
      <c r="AD86" s="9"/>
      <c r="AE86" s="7"/>
      <c r="AF86" s="8"/>
      <c r="AG86" s="8"/>
      <c r="AH86" s="8"/>
      <c r="AI86" s="8"/>
      <c r="AJ86" s="8"/>
      <c r="AK86" s="10"/>
      <c r="AL86" s="113"/>
      <c r="AM86" s="14"/>
      <c r="AN86" s="113"/>
      <c r="AO86" s="14"/>
      <c r="AP86" s="105"/>
      <c r="AQ86" s="109"/>
    </row>
    <row r="87" spans="3:43" x14ac:dyDescent="0.25">
      <c r="C87" s="7"/>
      <c r="D87" s="8"/>
      <c r="E87" s="8"/>
      <c r="F87" s="8"/>
      <c r="G87" s="8"/>
      <c r="H87" s="8"/>
      <c r="I87" s="8"/>
      <c r="J87" s="8"/>
      <c r="K87" s="8"/>
      <c r="L87" s="8"/>
      <c r="M87" s="8"/>
      <c r="N87" s="8"/>
      <c r="O87" s="8"/>
      <c r="P87" s="8"/>
      <c r="Q87" s="8"/>
      <c r="R87" s="8"/>
      <c r="S87" s="205"/>
      <c r="T87" s="9"/>
      <c r="U87" s="8"/>
      <c r="V87" s="8"/>
      <c r="W87" s="8"/>
      <c r="X87" s="8"/>
      <c r="Y87" s="8"/>
      <c r="Z87" s="8"/>
      <c r="AA87" s="8"/>
      <c r="AB87" s="8"/>
      <c r="AC87" s="205"/>
      <c r="AD87" s="9"/>
      <c r="AE87" s="7"/>
      <c r="AF87" s="8"/>
      <c r="AG87" s="8"/>
      <c r="AH87" s="8"/>
      <c r="AI87" s="8"/>
      <c r="AJ87" s="8"/>
      <c r="AK87" s="10"/>
      <c r="AL87" s="113"/>
      <c r="AM87" s="14"/>
      <c r="AN87" s="113"/>
      <c r="AO87" s="14"/>
      <c r="AP87" s="105"/>
      <c r="AQ87" s="109"/>
    </row>
    <row r="88" spans="3:43" x14ac:dyDescent="0.25">
      <c r="C88" s="7"/>
      <c r="D88" s="8"/>
      <c r="E88" s="8"/>
      <c r="F88" s="8"/>
      <c r="G88" s="8"/>
      <c r="H88" s="8"/>
      <c r="I88" s="8"/>
      <c r="J88" s="8"/>
      <c r="K88" s="8"/>
      <c r="L88" s="8"/>
      <c r="M88" s="8"/>
      <c r="N88" s="8"/>
      <c r="O88" s="8"/>
      <c r="P88" s="8"/>
      <c r="Q88" s="8"/>
      <c r="R88" s="8"/>
      <c r="S88" s="205"/>
      <c r="T88" s="9"/>
      <c r="U88" s="8"/>
      <c r="V88" s="8"/>
      <c r="W88" s="8"/>
      <c r="X88" s="8"/>
      <c r="Y88" s="8"/>
      <c r="Z88" s="8"/>
      <c r="AA88" s="8"/>
      <c r="AB88" s="8"/>
      <c r="AC88" s="205"/>
      <c r="AD88" s="9"/>
      <c r="AE88" s="7"/>
      <c r="AF88" s="8"/>
      <c r="AG88" s="8"/>
      <c r="AH88" s="8"/>
      <c r="AI88" s="8"/>
      <c r="AJ88" s="8"/>
      <c r="AK88" s="10"/>
      <c r="AL88" s="113"/>
      <c r="AM88" s="14"/>
      <c r="AN88" s="113"/>
      <c r="AO88" s="14"/>
      <c r="AP88" s="105"/>
      <c r="AQ88" s="109"/>
    </row>
    <row r="89" spans="3:43" x14ac:dyDescent="0.25">
      <c r="C89" s="7"/>
      <c r="D89" s="8"/>
      <c r="E89" s="8"/>
      <c r="F89" s="8"/>
      <c r="G89" s="8"/>
      <c r="H89" s="8"/>
      <c r="I89" s="8"/>
      <c r="J89" s="8"/>
      <c r="K89" s="8"/>
      <c r="L89" s="8"/>
      <c r="M89" s="8"/>
      <c r="N89" s="8"/>
      <c r="O89" s="8"/>
      <c r="P89" s="8"/>
      <c r="Q89" s="8"/>
      <c r="R89" s="8"/>
      <c r="S89" s="205"/>
      <c r="T89" s="9"/>
      <c r="U89" s="8"/>
      <c r="V89" s="8"/>
      <c r="W89" s="8"/>
      <c r="X89" s="8"/>
      <c r="Y89" s="8"/>
      <c r="Z89" s="8"/>
      <c r="AA89" s="8"/>
      <c r="AB89" s="8"/>
      <c r="AC89" s="205"/>
      <c r="AD89" s="9"/>
      <c r="AE89" s="7"/>
      <c r="AF89" s="8"/>
      <c r="AG89" s="8"/>
      <c r="AH89" s="8"/>
      <c r="AI89" s="8"/>
      <c r="AJ89" s="8"/>
      <c r="AK89" s="10"/>
      <c r="AL89" s="113"/>
      <c r="AM89" s="14"/>
      <c r="AN89" s="113"/>
      <c r="AO89" s="14"/>
      <c r="AP89" s="105"/>
      <c r="AQ89" s="109"/>
    </row>
    <row r="90" spans="3:43" x14ac:dyDescent="0.25">
      <c r="C90" s="7"/>
      <c r="D90" s="8"/>
      <c r="E90" s="8"/>
      <c r="F90" s="8"/>
      <c r="G90" s="8"/>
      <c r="H90" s="8"/>
      <c r="I90" s="8"/>
      <c r="J90" s="8"/>
      <c r="K90" s="8"/>
      <c r="L90" s="8"/>
      <c r="M90" s="8"/>
      <c r="N90" s="8"/>
      <c r="O90" s="8"/>
      <c r="P90" s="8"/>
      <c r="Q90" s="8"/>
      <c r="R90" s="8"/>
      <c r="S90" s="205"/>
      <c r="T90" s="9"/>
      <c r="U90" s="8"/>
      <c r="V90" s="8"/>
      <c r="W90" s="8"/>
      <c r="X90" s="8"/>
      <c r="Y90" s="8"/>
      <c r="Z90" s="8"/>
      <c r="AA90" s="8"/>
      <c r="AB90" s="8"/>
      <c r="AC90" s="205"/>
      <c r="AD90" s="9"/>
      <c r="AE90" s="7"/>
      <c r="AF90" s="8"/>
      <c r="AG90" s="8"/>
      <c r="AH90" s="8"/>
      <c r="AI90" s="8"/>
      <c r="AJ90" s="8"/>
      <c r="AK90" s="10"/>
      <c r="AL90" s="113"/>
      <c r="AM90" s="14"/>
      <c r="AN90" s="113"/>
      <c r="AO90" s="14"/>
      <c r="AP90" s="105"/>
      <c r="AQ90" s="109"/>
    </row>
    <row r="91" spans="3:43" x14ac:dyDescent="0.25">
      <c r="C91" s="7"/>
      <c r="D91" s="8"/>
      <c r="E91" s="8"/>
      <c r="F91" s="8"/>
      <c r="G91" s="8"/>
      <c r="H91" s="8"/>
      <c r="I91" s="8"/>
      <c r="J91" s="8"/>
      <c r="K91" s="8"/>
      <c r="L91" s="8"/>
      <c r="M91" s="8"/>
      <c r="N91" s="8"/>
      <c r="O91" s="8"/>
      <c r="P91" s="8"/>
      <c r="Q91" s="8"/>
      <c r="R91" s="8"/>
      <c r="S91" s="205"/>
      <c r="T91" s="9"/>
      <c r="U91" s="8"/>
      <c r="V91" s="8"/>
      <c r="W91" s="8"/>
      <c r="X91" s="8"/>
      <c r="Y91" s="8"/>
      <c r="Z91" s="8"/>
      <c r="AA91" s="8"/>
      <c r="AB91" s="8"/>
      <c r="AC91" s="205"/>
      <c r="AD91" s="9"/>
      <c r="AE91" s="7"/>
      <c r="AF91" s="8"/>
      <c r="AG91" s="8"/>
      <c r="AH91" s="8"/>
      <c r="AI91" s="8"/>
      <c r="AJ91" s="8"/>
      <c r="AK91" s="10"/>
      <c r="AL91" s="113"/>
      <c r="AM91" s="14"/>
      <c r="AN91" s="113"/>
      <c r="AO91" s="14"/>
      <c r="AP91" s="105"/>
      <c r="AQ91" s="109"/>
    </row>
    <row r="92" spans="3:43" x14ac:dyDescent="0.25">
      <c r="C92" s="7"/>
      <c r="D92" s="8"/>
      <c r="E92" s="8"/>
      <c r="F92" s="8"/>
      <c r="G92" s="8"/>
      <c r="H92" s="8"/>
      <c r="I92" s="8"/>
      <c r="J92" s="8"/>
      <c r="K92" s="8"/>
      <c r="L92" s="8"/>
      <c r="M92" s="8"/>
      <c r="N92" s="8"/>
      <c r="O92" s="8"/>
      <c r="P92" s="8"/>
      <c r="Q92" s="8"/>
      <c r="R92" s="8"/>
      <c r="S92" s="205"/>
      <c r="T92" s="9"/>
      <c r="U92" s="8"/>
      <c r="V92" s="8"/>
      <c r="W92" s="8"/>
      <c r="X92" s="8"/>
      <c r="Y92" s="8"/>
      <c r="Z92" s="8"/>
      <c r="AA92" s="8"/>
      <c r="AB92" s="8"/>
      <c r="AC92" s="205"/>
      <c r="AD92" s="9"/>
      <c r="AE92" s="7"/>
      <c r="AF92" s="8"/>
      <c r="AG92" s="8"/>
      <c r="AH92" s="8"/>
      <c r="AI92" s="8"/>
      <c r="AJ92" s="8"/>
      <c r="AK92" s="10"/>
      <c r="AL92" s="113"/>
      <c r="AM92" s="14"/>
      <c r="AN92" s="113"/>
      <c r="AO92" s="14"/>
      <c r="AP92" s="105"/>
      <c r="AQ92" s="109"/>
    </row>
    <row r="93" spans="3:43" x14ac:dyDescent="0.25">
      <c r="C93" s="7"/>
      <c r="D93" s="8"/>
      <c r="E93" s="8"/>
      <c r="F93" s="8"/>
      <c r="G93" s="8"/>
      <c r="H93" s="8"/>
      <c r="I93" s="8"/>
      <c r="J93" s="8"/>
      <c r="K93" s="8"/>
      <c r="L93" s="8"/>
      <c r="M93" s="8"/>
      <c r="N93" s="8"/>
      <c r="O93" s="8"/>
      <c r="P93" s="8"/>
      <c r="Q93" s="8"/>
      <c r="R93" s="8"/>
      <c r="S93" s="205"/>
      <c r="T93" s="9"/>
      <c r="U93" s="8"/>
      <c r="V93" s="8"/>
      <c r="W93" s="8"/>
      <c r="X93" s="8"/>
      <c r="Y93" s="8"/>
      <c r="Z93" s="8"/>
      <c r="AA93" s="8"/>
      <c r="AB93" s="8"/>
      <c r="AC93" s="205"/>
      <c r="AD93" s="9"/>
      <c r="AE93" s="7"/>
      <c r="AF93" s="8"/>
      <c r="AG93" s="8"/>
      <c r="AH93" s="8"/>
      <c r="AI93" s="8"/>
      <c r="AJ93" s="8"/>
      <c r="AK93" s="10"/>
      <c r="AL93" s="113"/>
      <c r="AM93" s="14"/>
      <c r="AN93" s="113"/>
      <c r="AO93" s="14"/>
      <c r="AP93" s="105"/>
      <c r="AQ93" s="109"/>
    </row>
    <row r="94" spans="3:43" x14ac:dyDescent="0.25">
      <c r="C94" s="7"/>
      <c r="D94" s="8"/>
      <c r="E94" s="8"/>
      <c r="F94" s="8"/>
      <c r="G94" s="8"/>
      <c r="H94" s="8"/>
      <c r="I94" s="8"/>
      <c r="J94" s="8"/>
      <c r="K94" s="8"/>
      <c r="L94" s="8"/>
      <c r="M94" s="8"/>
      <c r="N94" s="8"/>
      <c r="O94" s="8"/>
      <c r="P94" s="8"/>
      <c r="Q94" s="8"/>
      <c r="R94" s="8"/>
      <c r="S94" s="205"/>
      <c r="T94" s="9"/>
      <c r="U94" s="8"/>
      <c r="V94" s="8"/>
      <c r="W94" s="8"/>
      <c r="X94" s="8"/>
      <c r="Y94" s="8"/>
      <c r="Z94" s="8"/>
      <c r="AA94" s="8"/>
      <c r="AB94" s="8"/>
      <c r="AC94" s="205"/>
      <c r="AD94" s="9"/>
      <c r="AE94" s="7"/>
      <c r="AF94" s="8"/>
      <c r="AG94" s="8"/>
      <c r="AH94" s="8"/>
      <c r="AI94" s="8"/>
      <c r="AJ94" s="8"/>
      <c r="AK94" s="10"/>
      <c r="AL94" s="113"/>
      <c r="AM94" s="14"/>
      <c r="AN94" s="113"/>
      <c r="AO94" s="14"/>
      <c r="AP94" s="105"/>
      <c r="AQ94" s="109"/>
    </row>
    <row r="95" spans="3:43" x14ac:dyDescent="0.25">
      <c r="C95" s="7"/>
      <c r="D95" s="8"/>
      <c r="E95" s="8"/>
      <c r="F95" s="8"/>
      <c r="G95" s="8"/>
      <c r="H95" s="8"/>
      <c r="I95" s="8"/>
      <c r="J95" s="8"/>
      <c r="K95" s="8"/>
      <c r="L95" s="8"/>
      <c r="M95" s="8"/>
      <c r="N95" s="8"/>
      <c r="O95" s="8"/>
      <c r="P95" s="8"/>
      <c r="Q95" s="8"/>
      <c r="R95" s="8"/>
      <c r="S95" s="205"/>
      <c r="T95" s="9"/>
      <c r="U95" s="8"/>
      <c r="V95" s="8"/>
      <c r="W95" s="8"/>
      <c r="X95" s="8"/>
      <c r="Y95" s="8"/>
      <c r="Z95" s="8"/>
      <c r="AA95" s="8"/>
      <c r="AB95" s="8"/>
      <c r="AC95" s="205"/>
      <c r="AD95" s="9"/>
      <c r="AE95" s="7"/>
      <c r="AF95" s="8"/>
      <c r="AG95" s="8"/>
      <c r="AH95" s="8"/>
      <c r="AI95" s="8"/>
      <c r="AJ95" s="8"/>
      <c r="AK95" s="10"/>
      <c r="AL95" s="113"/>
      <c r="AM95" s="14"/>
      <c r="AN95" s="113"/>
      <c r="AO95" s="14"/>
      <c r="AP95" s="105"/>
      <c r="AQ95" s="109"/>
    </row>
    <row r="96" spans="3:43" x14ac:dyDescent="0.25">
      <c r="C96" s="7"/>
      <c r="D96" s="8"/>
      <c r="E96" s="8"/>
      <c r="F96" s="8"/>
      <c r="G96" s="8"/>
      <c r="H96" s="8"/>
      <c r="I96" s="8"/>
      <c r="J96" s="8"/>
      <c r="K96" s="8"/>
      <c r="L96" s="8"/>
      <c r="M96" s="8"/>
      <c r="N96" s="8"/>
      <c r="O96" s="8"/>
      <c r="P96" s="8"/>
      <c r="Q96" s="8"/>
      <c r="R96" s="8"/>
      <c r="S96" s="205"/>
      <c r="T96" s="9"/>
      <c r="U96" s="8"/>
      <c r="V96" s="8"/>
      <c r="W96" s="8"/>
      <c r="X96" s="8"/>
      <c r="Y96" s="8"/>
      <c r="Z96" s="8"/>
      <c r="AA96" s="8"/>
      <c r="AB96" s="8"/>
      <c r="AC96" s="205"/>
      <c r="AD96" s="9"/>
      <c r="AE96" s="7"/>
      <c r="AF96" s="8"/>
      <c r="AG96" s="8"/>
      <c r="AH96" s="8"/>
      <c r="AI96" s="8"/>
      <c r="AJ96" s="8"/>
      <c r="AK96" s="10"/>
      <c r="AL96" s="113"/>
      <c r="AM96" s="14"/>
      <c r="AN96" s="113"/>
      <c r="AO96" s="14"/>
      <c r="AP96" s="105"/>
      <c r="AQ96" s="109"/>
    </row>
    <row r="97" spans="3:43" x14ac:dyDescent="0.25">
      <c r="C97" s="12"/>
      <c r="D97" s="13"/>
      <c r="E97" s="13"/>
      <c r="F97" s="13"/>
      <c r="G97" s="13"/>
      <c r="H97" s="13"/>
      <c r="I97" s="13"/>
      <c r="J97" s="13"/>
      <c r="K97" s="13"/>
      <c r="L97" s="13"/>
      <c r="M97" s="13"/>
      <c r="N97" s="13"/>
      <c r="O97" s="13"/>
      <c r="P97" s="13"/>
      <c r="Q97" s="13"/>
      <c r="R97" s="13"/>
      <c r="S97" s="206"/>
      <c r="T97" s="14"/>
      <c r="U97" s="13"/>
      <c r="V97" s="13"/>
      <c r="W97" s="13"/>
      <c r="X97" s="13"/>
      <c r="Y97" s="13"/>
      <c r="Z97" s="13"/>
      <c r="AA97" s="13"/>
      <c r="AB97" s="13"/>
      <c r="AC97" s="206"/>
      <c r="AD97" s="14"/>
      <c r="AE97" s="12"/>
      <c r="AF97" s="13"/>
      <c r="AG97" s="13"/>
      <c r="AH97" s="13"/>
      <c r="AI97" s="13"/>
      <c r="AJ97" s="13"/>
      <c r="AK97" s="15"/>
      <c r="AL97" s="113"/>
      <c r="AM97" s="14"/>
      <c r="AN97" s="113"/>
      <c r="AO97" s="14"/>
      <c r="AP97" s="105"/>
      <c r="AQ97" s="109"/>
    </row>
    <row r="98" spans="3:43" x14ac:dyDescent="0.25">
      <c r="C98" s="12"/>
      <c r="D98" s="13"/>
      <c r="E98" s="13"/>
      <c r="F98" s="13"/>
      <c r="G98" s="13"/>
      <c r="H98" s="13"/>
      <c r="I98" s="13"/>
      <c r="J98" s="13"/>
      <c r="K98" s="13"/>
      <c r="L98" s="13"/>
      <c r="M98" s="13"/>
      <c r="N98" s="13"/>
      <c r="O98" s="13"/>
      <c r="P98" s="13"/>
      <c r="Q98" s="13"/>
      <c r="R98" s="13"/>
      <c r="S98" s="206"/>
      <c r="T98" s="14"/>
      <c r="U98" s="13"/>
      <c r="V98" s="13"/>
      <c r="W98" s="13"/>
      <c r="X98" s="13"/>
      <c r="Y98" s="13"/>
      <c r="Z98" s="13"/>
      <c r="AA98" s="13"/>
      <c r="AB98" s="13"/>
      <c r="AC98" s="206"/>
      <c r="AD98" s="14"/>
      <c r="AE98" s="12"/>
      <c r="AF98" s="13"/>
      <c r="AG98" s="13"/>
      <c r="AH98" s="13"/>
      <c r="AI98" s="13"/>
      <c r="AJ98" s="13"/>
      <c r="AK98" s="15"/>
      <c r="AL98" s="113"/>
      <c r="AM98" s="14"/>
      <c r="AN98" s="113"/>
      <c r="AO98" s="14"/>
      <c r="AP98" s="105"/>
      <c r="AQ98" s="109"/>
    </row>
    <row r="99" spans="3:43" x14ac:dyDescent="0.25">
      <c r="C99" s="12"/>
      <c r="D99" s="13"/>
      <c r="E99" s="13"/>
      <c r="F99" s="13"/>
      <c r="G99" s="13"/>
      <c r="H99" s="13"/>
      <c r="I99" s="13"/>
      <c r="J99" s="13"/>
      <c r="K99" s="13"/>
      <c r="L99" s="13"/>
      <c r="M99" s="13"/>
      <c r="N99" s="13"/>
      <c r="O99" s="13"/>
      <c r="P99" s="13"/>
      <c r="Q99" s="13"/>
      <c r="R99" s="13"/>
      <c r="S99" s="206"/>
      <c r="T99" s="14"/>
      <c r="U99" s="13"/>
      <c r="V99" s="13"/>
      <c r="W99" s="13"/>
      <c r="X99" s="13"/>
      <c r="Y99" s="13"/>
      <c r="Z99" s="13"/>
      <c r="AA99" s="13"/>
      <c r="AB99" s="13"/>
      <c r="AC99" s="206"/>
      <c r="AD99" s="14"/>
      <c r="AE99" s="12"/>
      <c r="AF99" s="13"/>
      <c r="AG99" s="13"/>
      <c r="AH99" s="13"/>
      <c r="AI99" s="13"/>
      <c r="AJ99" s="13"/>
      <c r="AK99" s="15"/>
      <c r="AL99" s="113"/>
      <c r="AM99" s="14"/>
      <c r="AN99" s="113"/>
      <c r="AO99" s="14"/>
      <c r="AP99" s="105"/>
      <c r="AQ99" s="109"/>
    </row>
    <row r="100" spans="3:43" x14ac:dyDescent="0.25">
      <c r="C100" s="12"/>
      <c r="D100" s="13"/>
      <c r="E100" s="13"/>
      <c r="F100" s="13"/>
      <c r="G100" s="13"/>
      <c r="H100" s="13"/>
      <c r="I100" s="13"/>
      <c r="J100" s="13"/>
      <c r="K100" s="13"/>
      <c r="L100" s="13"/>
      <c r="M100" s="13"/>
      <c r="N100" s="13"/>
      <c r="O100" s="13"/>
      <c r="P100" s="13"/>
      <c r="Q100" s="13"/>
      <c r="R100" s="13"/>
      <c r="S100" s="206"/>
      <c r="T100" s="14"/>
      <c r="U100" s="13"/>
      <c r="V100" s="13"/>
      <c r="W100" s="13"/>
      <c r="X100" s="13"/>
      <c r="Y100" s="13"/>
      <c r="Z100" s="13"/>
      <c r="AA100" s="13"/>
      <c r="AB100" s="13"/>
      <c r="AC100" s="206"/>
      <c r="AD100" s="14"/>
      <c r="AE100" s="12"/>
      <c r="AF100" s="13"/>
      <c r="AG100" s="13"/>
      <c r="AH100" s="13"/>
      <c r="AI100" s="13"/>
      <c r="AJ100" s="13"/>
      <c r="AK100" s="15"/>
      <c r="AL100" s="113"/>
      <c r="AM100" s="14"/>
      <c r="AN100" s="113"/>
      <c r="AO100" s="14"/>
      <c r="AP100" s="105"/>
      <c r="AQ100" s="109"/>
    </row>
    <row r="101" spans="3:43" x14ac:dyDescent="0.25">
      <c r="C101" s="12"/>
      <c r="D101" s="13"/>
      <c r="E101" s="13"/>
      <c r="F101" s="13"/>
      <c r="G101" s="13"/>
      <c r="H101" s="13"/>
      <c r="I101" s="13"/>
      <c r="J101" s="13"/>
      <c r="K101" s="13"/>
      <c r="L101" s="13"/>
      <c r="M101" s="13"/>
      <c r="N101" s="13"/>
      <c r="O101" s="13"/>
      <c r="P101" s="13"/>
      <c r="Q101" s="13"/>
      <c r="R101" s="13"/>
      <c r="S101" s="206"/>
      <c r="T101" s="14"/>
      <c r="U101" s="13"/>
      <c r="V101" s="13"/>
      <c r="W101" s="13"/>
      <c r="X101" s="13"/>
      <c r="Y101" s="13"/>
      <c r="Z101" s="13"/>
      <c r="AA101" s="13"/>
      <c r="AB101" s="13"/>
      <c r="AC101" s="206"/>
      <c r="AD101" s="14"/>
      <c r="AE101" s="12"/>
      <c r="AF101" s="13"/>
      <c r="AG101" s="13"/>
      <c r="AH101" s="13"/>
      <c r="AI101" s="13"/>
      <c r="AJ101" s="13"/>
      <c r="AK101" s="15"/>
      <c r="AL101" s="113"/>
      <c r="AM101" s="14"/>
      <c r="AN101" s="113"/>
      <c r="AO101" s="14"/>
      <c r="AP101" s="105"/>
      <c r="AQ101" s="109"/>
    </row>
    <row r="102" spans="3:43" x14ac:dyDescent="0.25">
      <c r="C102" s="12"/>
      <c r="D102" s="13"/>
      <c r="E102" s="13"/>
      <c r="F102" s="13"/>
      <c r="G102" s="13"/>
      <c r="H102" s="13"/>
      <c r="I102" s="13"/>
      <c r="J102" s="13"/>
      <c r="K102" s="13"/>
      <c r="L102" s="13"/>
      <c r="M102" s="13"/>
      <c r="N102" s="13"/>
      <c r="O102" s="13"/>
      <c r="P102" s="13"/>
      <c r="Q102" s="13"/>
      <c r="R102" s="13"/>
      <c r="S102" s="206"/>
      <c r="T102" s="14"/>
      <c r="U102" s="13"/>
      <c r="V102" s="13"/>
      <c r="W102" s="13"/>
      <c r="X102" s="13"/>
      <c r="Y102" s="13"/>
      <c r="Z102" s="13"/>
      <c r="AA102" s="13"/>
      <c r="AB102" s="13"/>
      <c r="AC102" s="206"/>
      <c r="AD102" s="14"/>
      <c r="AE102" s="12"/>
      <c r="AF102" s="13"/>
      <c r="AG102" s="13"/>
      <c r="AH102" s="13"/>
      <c r="AI102" s="13"/>
      <c r="AJ102" s="13"/>
      <c r="AK102" s="15"/>
      <c r="AL102" s="113"/>
      <c r="AM102" s="14"/>
      <c r="AN102" s="113"/>
      <c r="AO102" s="14"/>
      <c r="AP102" s="105"/>
      <c r="AQ102" s="109"/>
    </row>
    <row r="103" spans="3:43" x14ac:dyDescent="0.25">
      <c r="C103" s="12"/>
      <c r="D103" s="13"/>
      <c r="E103" s="13"/>
      <c r="F103" s="13"/>
      <c r="G103" s="13"/>
      <c r="H103" s="13"/>
      <c r="I103" s="13"/>
      <c r="J103" s="13"/>
      <c r="K103" s="13"/>
      <c r="L103" s="13"/>
      <c r="M103" s="13"/>
      <c r="N103" s="13"/>
      <c r="O103" s="13"/>
      <c r="P103" s="13"/>
      <c r="Q103" s="13"/>
      <c r="R103" s="13"/>
      <c r="S103" s="206"/>
      <c r="T103" s="14"/>
      <c r="U103" s="13"/>
      <c r="V103" s="13"/>
      <c r="W103" s="13"/>
      <c r="X103" s="13"/>
      <c r="Y103" s="13"/>
      <c r="Z103" s="13"/>
      <c r="AA103" s="13"/>
      <c r="AB103" s="13"/>
      <c r="AC103" s="206"/>
      <c r="AD103" s="14"/>
      <c r="AE103" s="12"/>
      <c r="AF103" s="13"/>
      <c r="AG103" s="13"/>
      <c r="AH103" s="13"/>
      <c r="AI103" s="13"/>
      <c r="AJ103" s="13"/>
      <c r="AK103" s="15"/>
      <c r="AL103" s="113"/>
      <c r="AM103" s="14"/>
      <c r="AN103" s="113"/>
      <c r="AO103" s="14"/>
      <c r="AP103" s="105"/>
      <c r="AQ103" s="109"/>
    </row>
    <row r="104" spans="3:43" x14ac:dyDescent="0.25">
      <c r="C104" s="12"/>
      <c r="D104" s="13"/>
      <c r="E104" s="13"/>
      <c r="F104" s="13"/>
      <c r="G104" s="13"/>
      <c r="H104" s="13"/>
      <c r="I104" s="13"/>
      <c r="J104" s="13"/>
      <c r="K104" s="13"/>
      <c r="L104" s="13"/>
      <c r="M104" s="13"/>
      <c r="N104" s="13"/>
      <c r="O104" s="13"/>
      <c r="P104" s="13"/>
      <c r="Q104" s="13"/>
      <c r="R104" s="13"/>
      <c r="S104" s="206"/>
      <c r="T104" s="14"/>
      <c r="U104" s="13"/>
      <c r="V104" s="13"/>
      <c r="W104" s="13"/>
      <c r="X104" s="13"/>
      <c r="Y104" s="13"/>
      <c r="Z104" s="13"/>
      <c r="AA104" s="13"/>
      <c r="AB104" s="13"/>
      <c r="AC104" s="206"/>
      <c r="AD104" s="14"/>
      <c r="AE104" s="12"/>
      <c r="AF104" s="13"/>
      <c r="AG104" s="13"/>
      <c r="AH104" s="13"/>
      <c r="AI104" s="13"/>
      <c r="AJ104" s="13"/>
      <c r="AK104" s="15"/>
      <c r="AL104" s="113"/>
      <c r="AM104" s="14"/>
      <c r="AN104" s="113"/>
      <c r="AO104" s="14"/>
      <c r="AP104" s="105"/>
      <c r="AQ104" s="109"/>
    </row>
    <row r="105" spans="3:43" x14ac:dyDescent="0.25">
      <c r="C105" s="12"/>
      <c r="D105" s="13"/>
      <c r="E105" s="13"/>
      <c r="F105" s="13"/>
      <c r="G105" s="13"/>
      <c r="H105" s="13"/>
      <c r="I105" s="13"/>
      <c r="J105" s="13"/>
      <c r="K105" s="13"/>
      <c r="L105" s="13"/>
      <c r="M105" s="13"/>
      <c r="N105" s="13"/>
      <c r="O105" s="13"/>
      <c r="P105" s="13"/>
      <c r="Q105" s="13"/>
      <c r="R105" s="13"/>
      <c r="S105" s="206"/>
      <c r="T105" s="14"/>
      <c r="U105" s="13"/>
      <c r="V105" s="13"/>
      <c r="W105" s="13"/>
      <c r="X105" s="13"/>
      <c r="Y105" s="13"/>
      <c r="Z105" s="13"/>
      <c r="AA105" s="13"/>
      <c r="AB105" s="13"/>
      <c r="AC105" s="206"/>
      <c r="AD105" s="14"/>
      <c r="AE105" s="12"/>
      <c r="AF105" s="13"/>
      <c r="AG105" s="13"/>
      <c r="AH105" s="13"/>
      <c r="AI105" s="13"/>
      <c r="AJ105" s="13"/>
      <c r="AK105" s="15"/>
      <c r="AL105" s="113"/>
      <c r="AM105" s="14"/>
      <c r="AN105" s="113"/>
      <c r="AO105" s="14"/>
      <c r="AP105" s="105"/>
      <c r="AQ105" s="109"/>
    </row>
    <row r="106" spans="3:43" x14ac:dyDescent="0.25">
      <c r="C106" s="12"/>
      <c r="D106" s="13"/>
      <c r="E106" s="13"/>
      <c r="F106" s="13"/>
      <c r="G106" s="13"/>
      <c r="H106" s="13"/>
      <c r="I106" s="13"/>
      <c r="J106" s="13"/>
      <c r="K106" s="13"/>
      <c r="L106" s="13"/>
      <c r="M106" s="13"/>
      <c r="N106" s="13"/>
      <c r="O106" s="13"/>
      <c r="P106" s="13"/>
      <c r="Q106" s="13"/>
      <c r="R106" s="13"/>
      <c r="S106" s="206"/>
      <c r="T106" s="14"/>
      <c r="U106" s="13"/>
      <c r="V106" s="13"/>
      <c r="W106" s="13"/>
      <c r="X106" s="13"/>
      <c r="Y106" s="13"/>
      <c r="Z106" s="13"/>
      <c r="AA106" s="13"/>
      <c r="AB106" s="13"/>
      <c r="AC106" s="206"/>
      <c r="AD106" s="14"/>
      <c r="AE106" s="12"/>
      <c r="AF106" s="13"/>
      <c r="AG106" s="13"/>
      <c r="AH106" s="13"/>
      <c r="AI106" s="13"/>
      <c r="AJ106" s="13"/>
      <c r="AK106" s="15"/>
      <c r="AL106" s="113"/>
      <c r="AM106" s="14"/>
      <c r="AN106" s="113"/>
      <c r="AO106" s="14"/>
      <c r="AP106" s="105"/>
      <c r="AQ106" s="109"/>
    </row>
    <row r="107" spans="3:43" x14ac:dyDescent="0.25">
      <c r="C107" s="12"/>
      <c r="D107" s="13"/>
      <c r="E107" s="13"/>
      <c r="F107" s="13"/>
      <c r="G107" s="13"/>
      <c r="H107" s="13"/>
      <c r="I107" s="13"/>
      <c r="J107" s="13"/>
      <c r="K107" s="13"/>
      <c r="L107" s="13"/>
      <c r="M107" s="13"/>
      <c r="N107" s="13"/>
      <c r="O107" s="13"/>
      <c r="P107" s="13"/>
      <c r="Q107" s="13"/>
      <c r="R107" s="13"/>
      <c r="S107" s="206"/>
      <c r="T107" s="14"/>
      <c r="U107" s="13"/>
      <c r="V107" s="13"/>
      <c r="W107" s="13"/>
      <c r="X107" s="13"/>
      <c r="Y107" s="13"/>
      <c r="Z107" s="13"/>
      <c r="AA107" s="13"/>
      <c r="AB107" s="13"/>
      <c r="AC107" s="206"/>
      <c r="AD107" s="14"/>
      <c r="AE107" s="12"/>
      <c r="AF107" s="13"/>
      <c r="AG107" s="13"/>
      <c r="AH107" s="13"/>
      <c r="AI107" s="13"/>
      <c r="AJ107" s="13"/>
      <c r="AK107" s="15"/>
      <c r="AL107" s="113"/>
      <c r="AM107" s="14"/>
      <c r="AN107" s="113"/>
      <c r="AO107" s="14"/>
      <c r="AP107" s="105"/>
      <c r="AQ107" s="109"/>
    </row>
    <row r="108" spans="3:43" x14ac:dyDescent="0.25">
      <c r="C108" s="12"/>
      <c r="D108" s="13"/>
      <c r="E108" s="13"/>
      <c r="F108" s="13"/>
      <c r="G108" s="13"/>
      <c r="H108" s="13"/>
      <c r="I108" s="13"/>
      <c r="J108" s="13"/>
      <c r="K108" s="13"/>
      <c r="L108" s="13"/>
      <c r="M108" s="13"/>
      <c r="N108" s="13"/>
      <c r="O108" s="13"/>
      <c r="P108" s="13"/>
      <c r="Q108" s="13"/>
      <c r="R108" s="13"/>
      <c r="S108" s="206"/>
      <c r="T108" s="14"/>
      <c r="U108" s="13"/>
      <c r="V108" s="13"/>
      <c r="W108" s="13"/>
      <c r="X108" s="13"/>
      <c r="Y108" s="13"/>
      <c r="Z108" s="13"/>
      <c r="AA108" s="13"/>
      <c r="AB108" s="13"/>
      <c r="AC108" s="206"/>
      <c r="AD108" s="14"/>
      <c r="AE108" s="12"/>
      <c r="AF108" s="13"/>
      <c r="AG108" s="13"/>
      <c r="AH108" s="13"/>
      <c r="AI108" s="13"/>
      <c r="AJ108" s="13"/>
      <c r="AK108" s="15"/>
      <c r="AL108" s="113"/>
      <c r="AM108" s="14"/>
      <c r="AN108" s="113"/>
      <c r="AO108" s="14"/>
      <c r="AP108" s="105"/>
      <c r="AQ108" s="109"/>
    </row>
    <row r="109" spans="3:43" x14ac:dyDescent="0.25">
      <c r="C109" s="12"/>
      <c r="D109" s="13"/>
      <c r="E109" s="13"/>
      <c r="F109" s="13"/>
      <c r="G109" s="13"/>
      <c r="H109" s="13"/>
      <c r="I109" s="13"/>
      <c r="J109" s="13"/>
      <c r="K109" s="13"/>
      <c r="L109" s="13"/>
      <c r="M109" s="13"/>
      <c r="N109" s="13"/>
      <c r="O109" s="13"/>
      <c r="P109" s="13"/>
      <c r="Q109" s="13"/>
      <c r="R109" s="13"/>
      <c r="S109" s="206"/>
      <c r="T109" s="14"/>
      <c r="U109" s="13"/>
      <c r="V109" s="13"/>
      <c r="W109" s="13"/>
      <c r="X109" s="13"/>
      <c r="Y109" s="13"/>
      <c r="Z109" s="13"/>
      <c r="AA109" s="13"/>
      <c r="AB109" s="13"/>
      <c r="AC109" s="206"/>
      <c r="AD109" s="14"/>
      <c r="AE109" s="12"/>
      <c r="AF109" s="13"/>
      <c r="AG109" s="13"/>
      <c r="AH109" s="13"/>
      <c r="AI109" s="13"/>
      <c r="AJ109" s="13"/>
      <c r="AK109" s="15"/>
      <c r="AL109" s="113"/>
      <c r="AM109" s="14"/>
      <c r="AN109" s="113"/>
      <c r="AO109" s="14"/>
      <c r="AP109" s="105"/>
      <c r="AQ109" s="109"/>
    </row>
    <row r="110" spans="3:43" x14ac:dyDescent="0.25">
      <c r="C110" s="12"/>
      <c r="D110" s="13"/>
      <c r="E110" s="13"/>
      <c r="F110" s="13"/>
      <c r="G110" s="13"/>
      <c r="H110" s="13"/>
      <c r="I110" s="13"/>
      <c r="J110" s="13"/>
      <c r="K110" s="13"/>
      <c r="L110" s="13"/>
      <c r="M110" s="13"/>
      <c r="N110" s="13"/>
      <c r="O110" s="13"/>
      <c r="P110" s="13"/>
      <c r="Q110" s="13"/>
      <c r="R110" s="13"/>
      <c r="S110" s="206"/>
      <c r="T110" s="14"/>
      <c r="U110" s="13"/>
      <c r="V110" s="13"/>
      <c r="W110" s="13"/>
      <c r="X110" s="13"/>
      <c r="Y110" s="13"/>
      <c r="Z110" s="13"/>
      <c r="AA110" s="13"/>
      <c r="AB110" s="13"/>
      <c r="AC110" s="206"/>
      <c r="AD110" s="14"/>
      <c r="AE110" s="12"/>
      <c r="AF110" s="13"/>
      <c r="AG110" s="13"/>
      <c r="AH110" s="13"/>
      <c r="AI110" s="13"/>
      <c r="AJ110" s="13"/>
      <c r="AK110" s="15"/>
      <c r="AL110" s="113"/>
      <c r="AM110" s="14"/>
      <c r="AN110" s="113"/>
      <c r="AO110" s="14"/>
      <c r="AP110" s="105"/>
      <c r="AQ110" s="109"/>
    </row>
    <row r="111" spans="3:43" x14ac:dyDescent="0.25">
      <c r="C111" s="12"/>
      <c r="D111" s="13"/>
      <c r="E111" s="13"/>
      <c r="F111" s="13"/>
      <c r="G111" s="13"/>
      <c r="H111" s="13"/>
      <c r="I111" s="13"/>
      <c r="J111" s="13"/>
      <c r="K111" s="13"/>
      <c r="L111" s="13"/>
      <c r="M111" s="13"/>
      <c r="N111" s="13"/>
      <c r="O111" s="13"/>
      <c r="P111" s="13"/>
      <c r="Q111" s="13"/>
      <c r="R111" s="13"/>
      <c r="S111" s="206"/>
      <c r="T111" s="14"/>
      <c r="U111" s="13"/>
      <c r="V111" s="13"/>
      <c r="W111" s="13"/>
      <c r="X111" s="13"/>
      <c r="Y111" s="13"/>
      <c r="Z111" s="13"/>
      <c r="AA111" s="13"/>
      <c r="AB111" s="13"/>
      <c r="AC111" s="206"/>
      <c r="AD111" s="14"/>
      <c r="AE111" s="12"/>
      <c r="AF111" s="13"/>
      <c r="AG111" s="13"/>
      <c r="AH111" s="13"/>
      <c r="AI111" s="13"/>
      <c r="AJ111" s="13"/>
      <c r="AK111" s="15"/>
      <c r="AL111" s="113"/>
      <c r="AM111" s="14"/>
      <c r="AN111" s="113"/>
      <c r="AO111" s="14"/>
      <c r="AP111" s="105"/>
      <c r="AQ111" s="109"/>
    </row>
    <row r="112" spans="3:43" x14ac:dyDescent="0.25">
      <c r="C112" s="12"/>
      <c r="D112" s="13"/>
      <c r="E112" s="13"/>
      <c r="F112" s="13"/>
      <c r="G112" s="13"/>
      <c r="H112" s="13"/>
      <c r="I112" s="13"/>
      <c r="J112" s="13"/>
      <c r="K112" s="13"/>
      <c r="L112" s="13"/>
      <c r="M112" s="13"/>
      <c r="N112" s="13"/>
      <c r="O112" s="13"/>
      <c r="P112" s="13"/>
      <c r="Q112" s="13"/>
      <c r="R112" s="13"/>
      <c r="S112" s="206"/>
      <c r="T112" s="14"/>
      <c r="U112" s="13"/>
      <c r="V112" s="13"/>
      <c r="W112" s="13"/>
      <c r="X112" s="13"/>
      <c r="Y112" s="13"/>
      <c r="Z112" s="13"/>
      <c r="AA112" s="13"/>
      <c r="AB112" s="13"/>
      <c r="AC112" s="206"/>
      <c r="AD112" s="14"/>
      <c r="AE112" s="12"/>
      <c r="AF112" s="13"/>
      <c r="AG112" s="13"/>
      <c r="AH112" s="13"/>
      <c r="AI112" s="13"/>
      <c r="AJ112" s="13"/>
      <c r="AK112" s="15"/>
      <c r="AL112" s="113"/>
      <c r="AM112" s="14"/>
      <c r="AN112" s="113"/>
      <c r="AO112" s="14"/>
      <c r="AP112" s="105"/>
      <c r="AQ112" s="109"/>
    </row>
    <row r="113" spans="3:43" x14ac:dyDescent="0.25">
      <c r="C113" s="12"/>
      <c r="D113" s="13"/>
      <c r="E113" s="13"/>
      <c r="F113" s="13"/>
      <c r="G113" s="13"/>
      <c r="H113" s="13"/>
      <c r="I113" s="13"/>
      <c r="J113" s="13"/>
      <c r="K113" s="13"/>
      <c r="L113" s="13"/>
      <c r="M113" s="13"/>
      <c r="N113" s="13"/>
      <c r="O113" s="13"/>
      <c r="P113" s="13"/>
      <c r="Q113" s="13"/>
      <c r="R113" s="13"/>
      <c r="S113" s="206"/>
      <c r="T113" s="14"/>
      <c r="U113" s="13"/>
      <c r="V113" s="13"/>
      <c r="W113" s="13"/>
      <c r="X113" s="13"/>
      <c r="Y113" s="13"/>
      <c r="Z113" s="13"/>
      <c r="AA113" s="13"/>
      <c r="AB113" s="13"/>
      <c r="AC113" s="206"/>
      <c r="AD113" s="14"/>
      <c r="AE113" s="12"/>
      <c r="AF113" s="13"/>
      <c r="AG113" s="13"/>
      <c r="AH113" s="13"/>
      <c r="AI113" s="13"/>
      <c r="AJ113" s="13"/>
      <c r="AK113" s="15"/>
      <c r="AL113" s="113"/>
      <c r="AM113" s="14"/>
      <c r="AN113" s="113"/>
      <c r="AO113" s="14"/>
      <c r="AP113" s="105"/>
      <c r="AQ113" s="109"/>
    </row>
    <row r="114" spans="3:43" x14ac:dyDescent="0.25">
      <c r="C114" s="12"/>
      <c r="D114" s="13"/>
      <c r="E114" s="13"/>
      <c r="F114" s="13"/>
      <c r="G114" s="13"/>
      <c r="H114" s="13"/>
      <c r="I114" s="13"/>
      <c r="J114" s="13"/>
      <c r="K114" s="13"/>
      <c r="L114" s="13"/>
      <c r="M114" s="13"/>
      <c r="N114" s="13"/>
      <c r="O114" s="13"/>
      <c r="P114" s="13"/>
      <c r="Q114" s="13"/>
      <c r="R114" s="13"/>
      <c r="S114" s="206"/>
      <c r="T114" s="14"/>
      <c r="U114" s="13"/>
      <c r="V114" s="13"/>
      <c r="W114" s="13"/>
      <c r="X114" s="13"/>
      <c r="Y114" s="13"/>
      <c r="Z114" s="13"/>
      <c r="AA114" s="13"/>
      <c r="AB114" s="13"/>
      <c r="AC114" s="206"/>
      <c r="AD114" s="14"/>
      <c r="AE114" s="12"/>
      <c r="AF114" s="13"/>
      <c r="AG114" s="13"/>
      <c r="AH114" s="13"/>
      <c r="AI114" s="13"/>
      <c r="AJ114" s="13"/>
      <c r="AK114" s="15"/>
      <c r="AL114" s="113"/>
      <c r="AM114" s="14"/>
      <c r="AN114" s="113"/>
      <c r="AO114" s="14"/>
      <c r="AP114" s="105"/>
      <c r="AQ114" s="109"/>
    </row>
    <row r="115" spans="3:43" x14ac:dyDescent="0.25">
      <c r="C115" s="12"/>
      <c r="D115" s="13"/>
      <c r="E115" s="13"/>
      <c r="F115" s="13"/>
      <c r="G115" s="13"/>
      <c r="H115" s="13"/>
      <c r="I115" s="13"/>
      <c r="J115" s="13"/>
      <c r="K115" s="13"/>
      <c r="L115" s="13"/>
      <c r="M115" s="13"/>
      <c r="N115" s="13"/>
      <c r="O115" s="13"/>
      <c r="P115" s="13"/>
      <c r="Q115" s="13"/>
      <c r="R115" s="13"/>
      <c r="S115" s="206"/>
      <c r="T115" s="14"/>
      <c r="U115" s="13"/>
      <c r="V115" s="13"/>
      <c r="W115" s="13"/>
      <c r="X115" s="13"/>
      <c r="Y115" s="13"/>
      <c r="Z115" s="13"/>
      <c r="AA115" s="13"/>
      <c r="AB115" s="13"/>
      <c r="AC115" s="206"/>
      <c r="AD115" s="14"/>
      <c r="AE115" s="12"/>
      <c r="AF115" s="13"/>
      <c r="AG115" s="13"/>
      <c r="AH115" s="13"/>
      <c r="AI115" s="13"/>
      <c r="AJ115" s="13"/>
      <c r="AK115" s="15"/>
      <c r="AL115" s="113"/>
      <c r="AM115" s="14"/>
      <c r="AN115" s="113"/>
      <c r="AO115" s="14"/>
      <c r="AP115" s="105"/>
      <c r="AQ115" s="109"/>
    </row>
    <row r="116" spans="3:43" x14ac:dyDescent="0.25">
      <c r="C116" s="12"/>
      <c r="D116" s="13"/>
      <c r="E116" s="13"/>
      <c r="F116" s="13"/>
      <c r="G116" s="13"/>
      <c r="H116" s="13"/>
      <c r="I116" s="13"/>
      <c r="J116" s="13"/>
      <c r="K116" s="13"/>
      <c r="L116" s="13"/>
      <c r="M116" s="13"/>
      <c r="N116" s="13"/>
      <c r="O116" s="13"/>
      <c r="P116" s="13"/>
      <c r="Q116" s="13"/>
      <c r="R116" s="13"/>
      <c r="S116" s="206"/>
      <c r="T116" s="14"/>
      <c r="U116" s="13"/>
      <c r="V116" s="13"/>
      <c r="W116" s="13"/>
      <c r="X116" s="13"/>
      <c r="Y116" s="13"/>
      <c r="Z116" s="13"/>
      <c r="AA116" s="13"/>
      <c r="AB116" s="13"/>
      <c r="AC116" s="206"/>
      <c r="AD116" s="14"/>
      <c r="AE116" s="12"/>
      <c r="AF116" s="13"/>
      <c r="AG116" s="13"/>
      <c r="AH116" s="13"/>
      <c r="AI116" s="13"/>
      <c r="AJ116" s="13"/>
      <c r="AK116" s="15"/>
      <c r="AL116" s="113"/>
      <c r="AM116" s="14"/>
      <c r="AN116" s="113"/>
      <c r="AO116" s="14"/>
      <c r="AP116" s="105"/>
      <c r="AQ116" s="109"/>
    </row>
    <row r="117" spans="3:43" x14ac:dyDescent="0.25">
      <c r="AL117" s="113"/>
      <c r="AM117" s="14"/>
      <c r="AN117" s="113"/>
      <c r="AO117" s="14"/>
      <c r="AP117" s="105"/>
      <c r="AQ117" s="109"/>
    </row>
    <row r="118" spans="3:43" x14ac:dyDescent="0.25">
      <c r="AL118" s="113"/>
      <c r="AM118" s="14"/>
      <c r="AN118" s="113"/>
      <c r="AO118" s="14"/>
      <c r="AP118" s="105"/>
      <c r="AQ118" s="109"/>
    </row>
    <row r="119" spans="3:43" x14ac:dyDescent="0.25">
      <c r="AL119" s="113"/>
      <c r="AM119" s="14"/>
      <c r="AN119" s="113"/>
      <c r="AO119" s="14"/>
      <c r="AP119" s="105"/>
      <c r="AQ119" s="109"/>
    </row>
    <row r="120" spans="3:43" x14ac:dyDescent="0.25">
      <c r="AL120" s="113"/>
      <c r="AM120" s="14"/>
      <c r="AN120" s="113"/>
      <c r="AO120" s="14"/>
      <c r="AP120" s="105"/>
      <c r="AQ120" s="109"/>
    </row>
    <row r="121" spans="3:43" x14ac:dyDescent="0.25">
      <c r="AL121" s="113"/>
      <c r="AM121" s="14"/>
      <c r="AN121" s="113"/>
      <c r="AO121" s="14"/>
      <c r="AP121" s="105"/>
      <c r="AQ121" s="109"/>
    </row>
    <row r="122" spans="3:43" x14ac:dyDescent="0.25">
      <c r="AL122" s="113"/>
      <c r="AM122" s="14"/>
      <c r="AN122" s="113"/>
      <c r="AO122" s="14"/>
      <c r="AP122" s="105"/>
      <c r="AQ122" s="109"/>
    </row>
    <row r="123" spans="3:43" x14ac:dyDescent="0.25">
      <c r="AL123" s="113"/>
      <c r="AM123" s="14"/>
      <c r="AN123" s="113"/>
      <c r="AO123" s="14"/>
      <c r="AP123" s="105"/>
      <c r="AQ123" s="109"/>
    </row>
    <row r="124" spans="3:43" x14ac:dyDescent="0.25">
      <c r="AL124" s="113"/>
      <c r="AM124" s="14"/>
      <c r="AN124" s="113"/>
      <c r="AO124" s="14"/>
      <c r="AP124" s="105"/>
      <c r="AQ124" s="109"/>
    </row>
    <row r="125" spans="3:43" x14ac:dyDescent="0.25">
      <c r="AL125" s="113"/>
      <c r="AM125" s="14"/>
      <c r="AN125" s="113"/>
      <c r="AO125" s="14"/>
      <c r="AP125" s="105"/>
      <c r="AQ125" s="109"/>
    </row>
    <row r="126" spans="3:43" x14ac:dyDescent="0.25">
      <c r="AL126" s="113"/>
      <c r="AM126" s="14"/>
      <c r="AN126" s="113"/>
      <c r="AO126" s="14"/>
      <c r="AP126" s="105"/>
      <c r="AQ126" s="109"/>
    </row>
    <row r="127" spans="3:43" x14ac:dyDescent="0.25">
      <c r="AL127" s="113"/>
      <c r="AM127" s="14"/>
      <c r="AN127" s="113"/>
      <c r="AO127" s="14"/>
      <c r="AP127" s="105"/>
      <c r="AQ127" s="109"/>
    </row>
    <row r="128" spans="3:43" x14ac:dyDescent="0.25">
      <c r="AL128" s="113"/>
      <c r="AM128" s="14"/>
      <c r="AN128" s="113"/>
      <c r="AO128" s="14"/>
      <c r="AP128" s="105"/>
      <c r="AQ128" s="109"/>
    </row>
    <row r="129" spans="38:43" x14ac:dyDescent="0.25">
      <c r="AL129" s="113"/>
      <c r="AM129" s="14"/>
      <c r="AN129" s="113"/>
      <c r="AO129" s="14"/>
      <c r="AP129" s="105"/>
      <c r="AQ129" s="109"/>
    </row>
    <row r="130" spans="38:43" x14ac:dyDescent="0.25">
      <c r="AL130" s="111"/>
      <c r="AM130" s="112"/>
      <c r="AN130" s="123"/>
      <c r="AO130" s="124"/>
      <c r="AP130" s="110"/>
      <c r="AQ130" s="112"/>
    </row>
    <row r="131" spans="38:43" x14ac:dyDescent="0.25">
      <c r="AN131" s="125"/>
      <c r="AO131" s="126"/>
    </row>
    <row r="132" spans="38:43" x14ac:dyDescent="0.25">
      <c r="AN132" s="125"/>
      <c r="AO132" s="126"/>
    </row>
    <row r="133" spans="38:43" x14ac:dyDescent="0.25">
      <c r="AN133" s="125"/>
      <c r="AO133" s="126"/>
    </row>
    <row r="134" spans="38:43" x14ac:dyDescent="0.25">
      <c r="AN134" s="125"/>
      <c r="AO134" s="126"/>
    </row>
    <row r="135" spans="38:43" x14ac:dyDescent="0.25">
      <c r="AN135" s="125"/>
      <c r="AO135" s="126"/>
    </row>
    <row r="136" spans="38:43" x14ac:dyDescent="0.25">
      <c r="AN136" s="125"/>
      <c r="AO136" s="126"/>
    </row>
    <row r="137" spans="38:43" x14ac:dyDescent="0.25">
      <c r="AN137" s="125"/>
      <c r="AO137" s="126"/>
    </row>
    <row r="138" spans="38:43" x14ac:dyDescent="0.25">
      <c r="AN138" s="125"/>
      <c r="AO138" s="126"/>
    </row>
    <row r="139" spans="38:43" x14ac:dyDescent="0.25">
      <c r="AN139" s="125"/>
      <c r="AO139" s="126"/>
    </row>
    <row r="140" spans="38:43" x14ac:dyDescent="0.25">
      <c r="AN140" s="125"/>
      <c r="AO140" s="126"/>
    </row>
    <row r="141" spans="38:43" x14ac:dyDescent="0.25">
      <c r="AN141" s="125"/>
      <c r="AO141" s="126"/>
    </row>
    <row r="142" spans="38:43" x14ac:dyDescent="0.25">
      <c r="AN142" s="125"/>
      <c r="AO142" s="126"/>
    </row>
    <row r="143" spans="38:43" x14ac:dyDescent="0.25">
      <c r="AN143" s="125"/>
      <c r="AO143" s="126"/>
    </row>
    <row r="144" spans="38:43" x14ac:dyDescent="0.25">
      <c r="AN144" s="125"/>
      <c r="AO144" s="126"/>
    </row>
    <row r="145" spans="40:41" x14ac:dyDescent="0.25">
      <c r="AN145" s="125"/>
      <c r="AO145" s="126"/>
    </row>
    <row r="146" spans="40:41" x14ac:dyDescent="0.25">
      <c r="AN146" s="125"/>
      <c r="AO146" s="126"/>
    </row>
    <row r="147" spans="40:41" x14ac:dyDescent="0.25">
      <c r="AN147" s="125"/>
      <c r="AO147" s="126"/>
    </row>
    <row r="148" spans="40:41" x14ac:dyDescent="0.25">
      <c r="AN148" s="125"/>
      <c r="AO148" s="126"/>
    </row>
    <row r="149" spans="40:41" x14ac:dyDescent="0.25">
      <c r="AN149" s="125"/>
      <c r="AO149" s="126"/>
    </row>
    <row r="150" spans="40:41" x14ac:dyDescent="0.25">
      <c r="AN150" s="125"/>
      <c r="AO150" s="126"/>
    </row>
    <row r="151" spans="40:41" x14ac:dyDescent="0.25">
      <c r="AN151" s="125"/>
      <c r="AO151" s="126"/>
    </row>
    <row r="152" spans="40:41" x14ac:dyDescent="0.25">
      <c r="AN152" s="125"/>
      <c r="AO152" s="126"/>
    </row>
    <row r="153" spans="40:41" x14ac:dyDescent="0.25">
      <c r="AN153" s="125"/>
      <c r="AO153" s="126"/>
    </row>
    <row r="154" spans="40:41" x14ac:dyDescent="0.25">
      <c r="AN154" s="125"/>
      <c r="AO154" s="126"/>
    </row>
    <row r="155" spans="40:41" x14ac:dyDescent="0.25">
      <c r="AN155" s="125"/>
      <c r="AO155" s="126"/>
    </row>
    <row r="156" spans="40:41" x14ac:dyDescent="0.25">
      <c r="AN156" s="125"/>
      <c r="AO156" s="126"/>
    </row>
    <row r="157" spans="40:41" x14ac:dyDescent="0.25">
      <c r="AN157" s="125"/>
      <c r="AO157" s="126"/>
    </row>
    <row r="158" spans="40:41" x14ac:dyDescent="0.25">
      <c r="AN158" s="125"/>
      <c r="AO158" s="126"/>
    </row>
    <row r="159" spans="40:41" x14ac:dyDescent="0.25">
      <c r="AN159" s="125"/>
      <c r="AO159" s="126"/>
    </row>
    <row r="160" spans="40:41" x14ac:dyDescent="0.25">
      <c r="AN160" s="125"/>
      <c r="AO160" s="126"/>
    </row>
    <row r="161" spans="40:41" x14ac:dyDescent="0.25">
      <c r="AN161" s="125"/>
      <c r="AO161" s="126"/>
    </row>
    <row r="162" spans="40:41" x14ac:dyDescent="0.25">
      <c r="AN162" s="125"/>
      <c r="AO162" s="126"/>
    </row>
    <row r="163" spans="40:41" x14ac:dyDescent="0.25">
      <c r="AN163" s="125"/>
      <c r="AO163" s="126"/>
    </row>
    <row r="164" spans="40:41" x14ac:dyDescent="0.25">
      <c r="AN164" s="125"/>
      <c r="AO164" s="126"/>
    </row>
    <row r="165" spans="40:41" x14ac:dyDescent="0.25">
      <c r="AN165" s="125"/>
      <c r="AO165" s="126"/>
    </row>
    <row r="166" spans="40:41" x14ac:dyDescent="0.25">
      <c r="AN166" s="125"/>
      <c r="AO166" s="126"/>
    </row>
    <row r="167" spans="40:41" x14ac:dyDescent="0.25">
      <c r="AN167" s="125"/>
      <c r="AO167" s="126"/>
    </row>
    <row r="168" spans="40:41" x14ac:dyDescent="0.25">
      <c r="AN168" s="125"/>
      <c r="AO168" s="126"/>
    </row>
    <row r="169" spans="40:41" x14ac:dyDescent="0.25">
      <c r="AN169" s="125"/>
      <c r="AO169" s="126"/>
    </row>
    <row r="170" spans="40:41" x14ac:dyDescent="0.25">
      <c r="AN170" s="125"/>
      <c r="AO170" s="126"/>
    </row>
    <row r="171" spans="40:41" x14ac:dyDescent="0.25">
      <c r="AN171" s="125"/>
      <c r="AO171" s="126"/>
    </row>
    <row r="172" spans="40:41" x14ac:dyDescent="0.25">
      <c r="AN172" s="125"/>
      <c r="AO172" s="126"/>
    </row>
    <row r="173" spans="40:41" x14ac:dyDescent="0.25">
      <c r="AN173" s="125"/>
      <c r="AO173" s="126"/>
    </row>
    <row r="174" spans="40:41" x14ac:dyDescent="0.25">
      <c r="AN174" s="125"/>
      <c r="AO174" s="126"/>
    </row>
    <row r="175" spans="40:41" x14ac:dyDescent="0.25">
      <c r="AN175" s="125"/>
      <c r="AO175" s="126"/>
    </row>
    <row r="176" spans="40:41" x14ac:dyDescent="0.25">
      <c r="AN176" s="125"/>
      <c r="AO176" s="126"/>
    </row>
    <row r="177" spans="40:41" x14ac:dyDescent="0.25">
      <c r="AN177" s="125"/>
      <c r="AO177" s="126"/>
    </row>
    <row r="178" spans="40:41" x14ac:dyDescent="0.25">
      <c r="AN178" s="125"/>
      <c r="AO178" s="126"/>
    </row>
    <row r="179" spans="40:41" x14ac:dyDescent="0.25">
      <c r="AN179" s="125"/>
      <c r="AO179" s="126"/>
    </row>
    <row r="180" spans="40:41" x14ac:dyDescent="0.25">
      <c r="AN180" s="125"/>
      <c r="AO180" s="126"/>
    </row>
    <row r="181" spans="40:41" x14ac:dyDescent="0.25">
      <c r="AN181" s="125"/>
      <c r="AO181" s="126"/>
    </row>
    <row r="182" spans="40:41" x14ac:dyDescent="0.25">
      <c r="AN182" s="125"/>
      <c r="AO182" s="126"/>
    </row>
    <row r="183" spans="40:41" x14ac:dyDescent="0.25">
      <c r="AN183" s="125"/>
      <c r="AO183" s="126"/>
    </row>
    <row r="184" spans="40:41" x14ac:dyDescent="0.25">
      <c r="AN184" s="125"/>
      <c r="AO184" s="126"/>
    </row>
    <row r="185" spans="40:41" x14ac:dyDescent="0.25">
      <c r="AN185" s="125"/>
      <c r="AO185" s="126"/>
    </row>
    <row r="186" spans="40:41" x14ac:dyDescent="0.25">
      <c r="AN186" s="125"/>
      <c r="AO186" s="126"/>
    </row>
  </sheetData>
  <mergeCells count="7">
    <mergeCell ref="AL1:AO1"/>
    <mergeCell ref="C1:G1"/>
    <mergeCell ref="H1:K1"/>
    <mergeCell ref="L1:T1"/>
    <mergeCell ref="U1:V1"/>
    <mergeCell ref="AE1:AK1"/>
    <mergeCell ref="W1:AD1"/>
  </mergeCells>
  <hyperlinks>
    <hyperlink ref="A1" location="Contents!A1" display="CONTENTS"/>
    <hyperlink ref="B4" r:id="rId1"/>
    <hyperlink ref="B5" r:id="rId2"/>
    <hyperlink ref="B8" r:id="rId3"/>
    <hyperlink ref="A2" r:id="rId4"/>
    <hyperlink ref="B9" r:id="rId5"/>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86"/>
  <sheetViews>
    <sheetView workbookViewId="0">
      <pane xSplit="2" ySplit="2" topLeftCell="AK3" activePane="bottomRight" state="frozen"/>
      <selection pane="topRight" activeCell="C1" sqref="C1"/>
      <selection pane="bottomLeft" activeCell="A3" sqref="A3"/>
      <selection pane="bottomRight"/>
    </sheetView>
  </sheetViews>
  <sheetFormatPr defaultRowHeight="15" x14ac:dyDescent="0.25"/>
  <cols>
    <col min="1" max="1" width="27.28515625" style="2" customWidth="1"/>
    <col min="2" max="2" width="23.85546875" style="2" customWidth="1"/>
    <col min="3" max="3" width="11.85546875" customWidth="1"/>
    <col min="4" max="4" width="10.28515625" customWidth="1"/>
    <col min="5" max="5" width="25" customWidth="1"/>
    <col min="9" max="9" width="12.28515625" customWidth="1"/>
    <col min="10" max="11" width="12.7109375" customWidth="1"/>
    <col min="12" max="12" width="11.5703125" customWidth="1"/>
    <col min="13" max="13" width="13.140625" customWidth="1"/>
    <col min="16" max="16" width="15.5703125" customWidth="1"/>
    <col min="17" max="17" width="11.85546875" customWidth="1"/>
    <col min="19" max="19" width="11.7109375" customWidth="1"/>
    <col min="20" max="20" width="28" style="2" customWidth="1"/>
    <col min="21" max="22" width="12.7109375" customWidth="1"/>
    <col min="23" max="23" width="11.5703125" customWidth="1"/>
    <col min="24" max="24" width="13.140625" customWidth="1"/>
    <col min="27" max="27" width="15.5703125" customWidth="1"/>
    <col min="28" max="28" width="11.85546875" customWidth="1"/>
    <col min="29" max="29" width="9.140625" style="53"/>
    <col min="30" max="30" width="10.85546875" style="126" customWidth="1"/>
    <col min="31" max="31" width="12.42578125" customWidth="1"/>
    <col min="33" max="33" width="11.42578125" customWidth="1"/>
    <col min="34" max="34" width="17" customWidth="1"/>
    <col min="35" max="35" width="11.42578125" customWidth="1"/>
    <col min="36" max="36" width="13.140625" customWidth="1"/>
    <col min="37" max="37" width="14.7109375" customWidth="1"/>
    <col min="38" max="38" width="10.140625" customWidth="1"/>
    <col min="39" max="39" width="8.85546875" style="2" customWidth="1"/>
    <col min="40" max="40" width="10.85546875" style="2" customWidth="1"/>
    <col min="41" max="41" width="10" style="2" customWidth="1"/>
    <col min="42" max="42" width="14" style="102" customWidth="1"/>
    <col min="43" max="43" width="15.7109375" style="2" customWidth="1"/>
    <col min="44" max="44" width="16" customWidth="1"/>
  </cols>
  <sheetData>
    <row r="1" spans="1:43" s="1" customFormat="1" ht="20.25" thickBot="1" x14ac:dyDescent="0.35">
      <c r="A1" s="39" t="s">
        <v>0</v>
      </c>
      <c r="B1" s="67" t="s">
        <v>101</v>
      </c>
      <c r="C1" s="664" t="s">
        <v>2</v>
      </c>
      <c r="D1" s="664"/>
      <c r="E1" s="664"/>
      <c r="F1" s="664"/>
      <c r="G1" s="665"/>
      <c r="H1" s="666" t="s">
        <v>3</v>
      </c>
      <c r="I1" s="664"/>
      <c r="J1" s="664"/>
      <c r="K1" s="665"/>
      <c r="L1" s="662" t="s">
        <v>4</v>
      </c>
      <c r="M1" s="663"/>
      <c r="N1" s="663"/>
      <c r="O1" s="663"/>
      <c r="P1" s="663"/>
      <c r="Q1" s="663"/>
      <c r="R1" s="663"/>
      <c r="S1" s="663"/>
      <c r="T1" s="680"/>
      <c r="U1" s="662" t="s">
        <v>70</v>
      </c>
      <c r="V1" s="665"/>
      <c r="W1" s="662" t="s">
        <v>68</v>
      </c>
      <c r="X1" s="663"/>
      <c r="Y1" s="663"/>
      <c r="Z1" s="663"/>
      <c r="AA1" s="663"/>
      <c r="AB1" s="663"/>
      <c r="AC1" s="663"/>
      <c r="AD1" s="47"/>
      <c r="AE1" s="663" t="s">
        <v>5</v>
      </c>
      <c r="AF1" s="663"/>
      <c r="AG1" s="663"/>
      <c r="AH1" s="663"/>
      <c r="AI1" s="663"/>
      <c r="AJ1" s="663"/>
      <c r="AK1" s="681"/>
      <c r="AL1" s="677" t="s">
        <v>71</v>
      </c>
      <c r="AM1" s="678"/>
      <c r="AN1" s="678"/>
      <c r="AO1" s="679"/>
      <c r="AP1" s="100" t="s">
        <v>103</v>
      </c>
      <c r="AQ1" s="82" t="s">
        <v>94</v>
      </c>
    </row>
    <row r="2" spans="1:43" ht="62.25" customHeight="1" thickTop="1" thickBot="1" x14ac:dyDescent="0.3">
      <c r="A2" s="272" t="s">
        <v>146</v>
      </c>
      <c r="B2" s="92"/>
      <c r="C2" s="93" t="s">
        <v>6</v>
      </c>
      <c r="D2" s="93" t="s">
        <v>7</v>
      </c>
      <c r="E2" s="94" t="s">
        <v>8</v>
      </c>
      <c r="F2" s="95" t="s">
        <v>9</v>
      </c>
      <c r="G2" s="96" t="s">
        <v>10</v>
      </c>
      <c r="H2" s="93" t="s">
        <v>11</v>
      </c>
      <c r="I2" s="93" t="s">
        <v>12</v>
      </c>
      <c r="J2" s="94" t="s">
        <v>60</v>
      </c>
      <c r="K2" s="97" t="s">
        <v>69</v>
      </c>
      <c r="L2" s="93" t="s">
        <v>13</v>
      </c>
      <c r="M2" s="93" t="s">
        <v>14</v>
      </c>
      <c r="N2" s="93" t="s">
        <v>15</v>
      </c>
      <c r="O2" s="94" t="s">
        <v>16</v>
      </c>
      <c r="P2" s="93" t="s">
        <v>17</v>
      </c>
      <c r="Q2" s="93" t="s">
        <v>18</v>
      </c>
      <c r="R2" s="93" t="s">
        <v>19</v>
      </c>
      <c r="S2" s="93" t="s">
        <v>155</v>
      </c>
      <c r="T2" s="98" t="s">
        <v>20</v>
      </c>
      <c r="U2" s="94" t="s">
        <v>60</v>
      </c>
      <c r="V2" s="97" t="s">
        <v>69</v>
      </c>
      <c r="W2" s="93" t="s">
        <v>13</v>
      </c>
      <c r="X2" s="93" t="s">
        <v>14</v>
      </c>
      <c r="Y2" s="93" t="s">
        <v>15</v>
      </c>
      <c r="Z2" s="94" t="s">
        <v>16</v>
      </c>
      <c r="AA2" s="93" t="s">
        <v>17</v>
      </c>
      <c r="AB2" s="93" t="s">
        <v>18</v>
      </c>
      <c r="AC2" s="93" t="s">
        <v>19</v>
      </c>
      <c r="AD2" s="98" t="s">
        <v>155</v>
      </c>
      <c r="AE2" s="88" t="s">
        <v>21</v>
      </c>
      <c r="AF2" s="88" t="s">
        <v>22</v>
      </c>
      <c r="AG2" s="89" t="s">
        <v>23</v>
      </c>
      <c r="AH2" s="88" t="s">
        <v>24</v>
      </c>
      <c r="AI2" s="88" t="s">
        <v>25</v>
      </c>
      <c r="AJ2" s="88" t="s">
        <v>26</v>
      </c>
      <c r="AK2" s="90" t="s">
        <v>27</v>
      </c>
      <c r="AL2" s="114" t="s">
        <v>105</v>
      </c>
      <c r="AM2" s="99" t="s">
        <v>106</v>
      </c>
      <c r="AN2" s="115" t="s">
        <v>107</v>
      </c>
      <c r="AO2" s="91" t="s">
        <v>108</v>
      </c>
      <c r="AP2" s="101" t="s">
        <v>104</v>
      </c>
      <c r="AQ2" s="91" t="s">
        <v>102</v>
      </c>
    </row>
    <row r="3" spans="1:43" ht="15.75" thickTop="1" x14ac:dyDescent="0.25">
      <c r="A3" s="2" t="str">
        <f>IF(K3=SUM(L3:S3), " ","Error")</f>
        <v xml:space="preserve"> </v>
      </c>
      <c r="B3" s="78" t="s">
        <v>28</v>
      </c>
      <c r="C3" s="3">
        <f t="shared" ref="C3:L3" si="0">SUM(C4:C5)</f>
        <v>64</v>
      </c>
      <c r="D3" s="3">
        <f t="shared" si="0"/>
        <v>23</v>
      </c>
      <c r="E3" s="3">
        <f t="shared" si="0"/>
        <v>10</v>
      </c>
      <c r="F3" s="3">
        <f t="shared" si="0"/>
        <v>31</v>
      </c>
      <c r="G3" s="4">
        <f t="shared" si="0"/>
        <v>0</v>
      </c>
      <c r="H3" s="3">
        <f t="shared" si="0"/>
        <v>3</v>
      </c>
      <c r="I3" s="3">
        <f t="shared" si="0"/>
        <v>0</v>
      </c>
      <c r="J3" s="3">
        <f t="shared" si="0"/>
        <v>0</v>
      </c>
      <c r="K3" s="4">
        <f t="shared" si="0"/>
        <v>0</v>
      </c>
      <c r="L3" s="3">
        <f t="shared" si="0"/>
        <v>0</v>
      </c>
      <c r="M3" s="3">
        <f t="shared" ref="M3:S3" si="1">SUM(M4:M5)</f>
        <v>0</v>
      </c>
      <c r="N3" s="3">
        <f t="shared" si="1"/>
        <v>0</v>
      </c>
      <c r="O3" s="3">
        <f t="shared" si="1"/>
        <v>0</v>
      </c>
      <c r="P3" s="3">
        <f t="shared" si="1"/>
        <v>0</v>
      </c>
      <c r="Q3" s="3">
        <f t="shared" si="1"/>
        <v>0</v>
      </c>
      <c r="R3" s="3">
        <f t="shared" si="1"/>
        <v>0</v>
      </c>
      <c r="S3" s="3">
        <f t="shared" si="1"/>
        <v>0</v>
      </c>
      <c r="T3" s="4"/>
      <c r="U3" s="43" t="str">
        <f>IF(I3=0,"NA",J3/I3)</f>
        <v>NA</v>
      </c>
      <c r="V3" s="45" t="str">
        <f>IF(I3=0,"NA",K3/I3)</f>
        <v>NA</v>
      </c>
      <c r="W3" s="43" t="str">
        <f>+IF(L3=0,"NA",L3/I3)</f>
        <v>NA</v>
      </c>
      <c r="X3" s="43" t="str">
        <f>+IF(I3=0,"NA",M3/I3)</f>
        <v>NA</v>
      </c>
      <c r="Y3" s="43" t="str">
        <f>+IF(I3=0,"NA",N3/I3)</f>
        <v>NA</v>
      </c>
      <c r="Z3" s="43" t="str">
        <f>+IF(I3=0,"NA",O3/I3)</f>
        <v>NA</v>
      </c>
      <c r="AA3" s="43" t="str">
        <f>+IF(I3=0,"NA",P3/I3)</f>
        <v>NA</v>
      </c>
      <c r="AB3" s="43" t="str">
        <f>+IF(I3=0,"NA",Q3/I3)</f>
        <v>NA</v>
      </c>
      <c r="AC3" s="297" t="str">
        <f>+IF(I3=0,"NA",R3/I3)</f>
        <v>NA</v>
      </c>
      <c r="AD3" s="45" t="str">
        <f>+IF(I3=0,"NA",S3/I3)</f>
        <v>NA</v>
      </c>
      <c r="AE3" s="146"/>
      <c r="AF3" s="85">
        <f>IF(C3=0,"NA",(H3/C3)*100000)</f>
        <v>4687.5</v>
      </c>
      <c r="AG3" s="167"/>
      <c r="AH3" s="85">
        <f>IF(C3=0,"NA",(I3/C3)*100000)</f>
        <v>0</v>
      </c>
      <c r="AI3" s="167"/>
      <c r="AJ3" s="85">
        <f>IF(C3=0,"NA",(J3/C3)*100000)</f>
        <v>0</v>
      </c>
      <c r="AK3" s="166"/>
      <c r="AL3" s="119">
        <f>AM3*7</f>
        <v>0</v>
      </c>
      <c r="AM3" s="120">
        <f>I3/365</f>
        <v>0</v>
      </c>
      <c r="AN3" s="119">
        <f>AO3*7</f>
        <v>0</v>
      </c>
      <c r="AO3" s="120">
        <f>J3/365</f>
        <v>0</v>
      </c>
      <c r="AP3" s="447">
        <f>'Vital Stats'!Q41</f>
        <v>761.07034252473352</v>
      </c>
      <c r="AQ3" s="163"/>
    </row>
    <row r="4" spans="1:43" x14ac:dyDescent="0.25">
      <c r="B4" s="145" t="s">
        <v>29</v>
      </c>
      <c r="C4" s="7">
        <f>SUM(D4:G4)</f>
        <v>40</v>
      </c>
      <c r="D4" s="8">
        <v>15</v>
      </c>
      <c r="E4" s="8">
        <v>4</v>
      </c>
      <c r="F4" s="8">
        <v>21</v>
      </c>
      <c r="G4" s="9" t="s">
        <v>123</v>
      </c>
      <c r="H4" s="7">
        <v>2</v>
      </c>
      <c r="I4" s="8">
        <v>0</v>
      </c>
      <c r="J4" s="8">
        <v>0</v>
      </c>
      <c r="K4" s="9">
        <v>0</v>
      </c>
      <c r="L4" s="7">
        <v>0</v>
      </c>
      <c r="M4" s="8">
        <v>0</v>
      </c>
      <c r="N4" s="8">
        <v>0</v>
      </c>
      <c r="O4" s="8">
        <v>0</v>
      </c>
      <c r="P4" s="8">
        <v>0</v>
      </c>
      <c r="Q4" s="8">
        <v>0</v>
      </c>
      <c r="R4" s="8">
        <v>0</v>
      </c>
      <c r="S4" s="205">
        <v>0</v>
      </c>
      <c r="T4" s="9"/>
      <c r="U4" s="40" t="str">
        <f>IF(I4=0,"NA",J4/I4)</f>
        <v>NA</v>
      </c>
      <c r="V4" s="41" t="str">
        <f>IF(I4=0,"NA",K4/I4)</f>
        <v>NA</v>
      </c>
      <c r="W4" s="42" t="str">
        <f>IF(I4=0,"NA",L4/I4)</f>
        <v>NA</v>
      </c>
      <c r="X4" s="42" t="str">
        <f>IF(I4=0,"NA",M4/I4)</f>
        <v>NA</v>
      </c>
      <c r="Y4" s="42" t="str">
        <f>IF(I4=0,"NA",N4/I4)</f>
        <v>NA</v>
      </c>
      <c r="Z4" s="42" t="str">
        <f>IF(I4=0,"NA",O4/I4)</f>
        <v>NA</v>
      </c>
      <c r="AA4" s="42" t="str">
        <f>IF(I4=0,"NA",P4/I4)</f>
        <v>NA</v>
      </c>
      <c r="AB4" s="42" t="str">
        <f>IF(I4=0,"NA",Q4/I4)</f>
        <v>NA</v>
      </c>
      <c r="AC4" s="298" t="str">
        <f>IF(I4=0,"NA",R4/I4)</f>
        <v>NA</v>
      </c>
      <c r="AD4" s="44" t="str">
        <f>IF(I4=0,"NA",S4/I4)</f>
        <v>NA</v>
      </c>
      <c r="AE4" s="147"/>
      <c r="AF4" s="8">
        <f>IF(C4=0,"NA",(H4/C4)*100000)</f>
        <v>5000</v>
      </c>
      <c r="AG4" s="149"/>
      <c r="AH4" s="8">
        <f>IF(C4=0,"NA",(I4/C4)*100000)</f>
        <v>0</v>
      </c>
      <c r="AI4" s="149"/>
      <c r="AJ4" s="8">
        <f>IF(C4=0,"NA",(J4/C4)*100000)</f>
        <v>0</v>
      </c>
      <c r="AK4" s="151"/>
      <c r="AL4" s="116">
        <f>AM4*7</f>
        <v>0</v>
      </c>
      <c r="AM4" s="117">
        <f>I4/_xlfn.DAYS("10 June 2016","10 December 2015")</f>
        <v>0</v>
      </c>
      <c r="AN4" s="116">
        <f>AO4*7</f>
        <v>0</v>
      </c>
      <c r="AO4" s="117">
        <f>J4/_xlfn.DAYS("10 June 2016","10 December 2015")</f>
        <v>0</v>
      </c>
      <c r="AP4" s="448"/>
      <c r="AQ4" s="164"/>
    </row>
    <row r="5" spans="1:43" x14ac:dyDescent="0.25">
      <c r="B5" s="145" t="s">
        <v>30</v>
      </c>
      <c r="C5" s="7">
        <f>SUM(D5:G5)</f>
        <v>24</v>
      </c>
      <c r="D5" s="8">
        <v>8</v>
      </c>
      <c r="E5" s="8">
        <v>6</v>
      </c>
      <c r="F5" s="8">
        <v>10</v>
      </c>
      <c r="G5" s="9" t="s">
        <v>123</v>
      </c>
      <c r="H5" s="7">
        <v>1</v>
      </c>
      <c r="I5" s="8">
        <v>0</v>
      </c>
      <c r="J5" s="8">
        <v>0</v>
      </c>
      <c r="K5" s="9">
        <v>0</v>
      </c>
      <c r="L5" s="7">
        <v>0</v>
      </c>
      <c r="M5" s="8">
        <v>0</v>
      </c>
      <c r="N5" s="8">
        <v>0</v>
      </c>
      <c r="O5" s="8">
        <v>0</v>
      </c>
      <c r="P5" s="8">
        <v>0</v>
      </c>
      <c r="Q5" s="8">
        <v>0</v>
      </c>
      <c r="R5" s="8">
        <v>0</v>
      </c>
      <c r="S5" s="205">
        <v>0</v>
      </c>
      <c r="T5" s="9"/>
      <c r="U5" s="40" t="str">
        <f>IF(I5=0,"NA",J5/I5)</f>
        <v>NA</v>
      </c>
      <c r="V5" s="41" t="str">
        <f>IF(I5=0,"NA",K5/I5)</f>
        <v>NA</v>
      </c>
      <c r="W5" s="42" t="str">
        <f>IF(I5=0,"NA",L5/I5)</f>
        <v>NA</v>
      </c>
      <c r="X5" s="42" t="str">
        <f>IF(I5=0,"NA",M5/I5)</f>
        <v>NA</v>
      </c>
      <c r="Y5" s="42" t="str">
        <f>IF(I5=0,"NA",N5/I5)</f>
        <v>NA</v>
      </c>
      <c r="Z5" s="42" t="str">
        <f>IF(I5=0,"NA",O5/I5)</f>
        <v>NA</v>
      </c>
      <c r="AA5" s="42" t="str">
        <f>IF(I5=0,"NA",P5/I5)</f>
        <v>NA</v>
      </c>
      <c r="AB5" s="42" t="str">
        <f>IF(I5=0,"NA",Q5/I5)</f>
        <v>NA</v>
      </c>
      <c r="AC5" s="298" t="str">
        <f>IF(I5=0,"NA",R5/I5)</f>
        <v>NA</v>
      </c>
      <c r="AD5" s="44" t="str">
        <f>IF(I5=0,"NA",S5/I5)</f>
        <v>NA</v>
      </c>
      <c r="AE5" s="147"/>
      <c r="AF5" s="8">
        <f>IF(C5=0,"NA",(H5/C5)*100000)</f>
        <v>4166.6666666666661</v>
      </c>
      <c r="AG5" s="149"/>
      <c r="AH5" s="8">
        <f>IF(C5=0,"NA",(I5/C5)*100000)</f>
        <v>0</v>
      </c>
      <c r="AI5" s="149"/>
      <c r="AJ5" s="8">
        <f>IF(C5=0,"NA",(J5/C5)*100000)</f>
        <v>0</v>
      </c>
      <c r="AK5" s="151"/>
      <c r="AL5" s="116">
        <f>AM5*7</f>
        <v>0</v>
      </c>
      <c r="AM5" s="117">
        <f>I5/_xlfn.DAYS("10 December 2016","10 June 2016")</f>
        <v>0</v>
      </c>
      <c r="AN5" s="116">
        <f>AO5*7</f>
        <v>0</v>
      </c>
      <c r="AO5" s="117">
        <f>J5/_xlfn.DAYS("10 December 2016","10 June 2016")</f>
        <v>0</v>
      </c>
      <c r="AP5" s="448"/>
      <c r="AQ5" s="164"/>
    </row>
    <row r="6" spans="1:43" x14ac:dyDescent="0.25">
      <c r="B6" s="79"/>
      <c r="C6" s="7"/>
      <c r="D6" s="8"/>
      <c r="E6" s="8"/>
      <c r="F6" s="8"/>
      <c r="G6" s="9"/>
      <c r="H6" s="7"/>
      <c r="I6" s="8"/>
      <c r="J6" s="8"/>
      <c r="K6" s="9"/>
      <c r="L6" s="7"/>
      <c r="M6" s="8"/>
      <c r="N6" s="8"/>
      <c r="O6" s="8"/>
      <c r="P6" s="8"/>
      <c r="Q6" s="8"/>
      <c r="R6" s="8"/>
      <c r="S6" s="205"/>
      <c r="T6" s="9"/>
      <c r="U6" s="40"/>
      <c r="V6" s="41"/>
      <c r="W6" s="7"/>
      <c r="X6" s="8"/>
      <c r="Y6" s="8"/>
      <c r="Z6" s="8"/>
      <c r="AA6" s="8"/>
      <c r="AB6" s="8"/>
      <c r="AC6" s="205"/>
      <c r="AD6" s="9"/>
      <c r="AE6" s="7"/>
      <c r="AF6" s="8"/>
      <c r="AG6" s="8"/>
      <c r="AH6" s="8"/>
      <c r="AI6" s="8"/>
      <c r="AJ6" s="8"/>
      <c r="AK6" s="10"/>
      <c r="AL6" s="116"/>
      <c r="AM6" s="117"/>
      <c r="AN6" s="116"/>
      <c r="AO6" s="117"/>
      <c r="AP6" s="448"/>
      <c r="AQ6" s="107"/>
    </row>
    <row r="7" spans="1:43" x14ac:dyDescent="0.25">
      <c r="A7" s="2" t="str">
        <f>IF(K7=SUM(L7:S7), " ","Error")</f>
        <v xml:space="preserve"> </v>
      </c>
      <c r="B7" s="80" t="s">
        <v>31</v>
      </c>
      <c r="C7" s="3">
        <f t="shared" ref="C7:L7" si="2">SUM(C8:C9)</f>
        <v>108</v>
      </c>
      <c r="D7" s="3">
        <f t="shared" si="2"/>
        <v>38</v>
      </c>
      <c r="E7" s="3">
        <f t="shared" si="2"/>
        <v>9</v>
      </c>
      <c r="F7" s="3">
        <f t="shared" si="2"/>
        <v>61</v>
      </c>
      <c r="G7" s="4">
        <f t="shared" si="2"/>
        <v>0</v>
      </c>
      <c r="H7" s="3">
        <f t="shared" si="2"/>
        <v>5</v>
      </c>
      <c r="I7" s="3">
        <f t="shared" si="2"/>
        <v>0</v>
      </c>
      <c r="J7" s="3">
        <f t="shared" si="2"/>
        <v>0</v>
      </c>
      <c r="K7" s="4">
        <f t="shared" si="2"/>
        <v>0</v>
      </c>
      <c r="L7" s="3">
        <f t="shared" si="2"/>
        <v>0</v>
      </c>
      <c r="M7" s="3">
        <f t="shared" ref="M7:S7" si="3">SUM(M8:M9)</f>
        <v>0</v>
      </c>
      <c r="N7" s="3">
        <f t="shared" si="3"/>
        <v>0</v>
      </c>
      <c r="O7" s="3">
        <f t="shared" si="3"/>
        <v>0</v>
      </c>
      <c r="P7" s="3">
        <f t="shared" si="3"/>
        <v>0</v>
      </c>
      <c r="Q7" s="3">
        <f t="shared" si="3"/>
        <v>0</v>
      </c>
      <c r="R7" s="3">
        <f t="shared" si="3"/>
        <v>0</v>
      </c>
      <c r="S7" s="3">
        <f t="shared" si="3"/>
        <v>0</v>
      </c>
      <c r="T7" s="11"/>
      <c r="U7" s="43" t="str">
        <f>IF(I7=0,"NA",J7/I7)</f>
        <v>NA</v>
      </c>
      <c r="V7" s="46" t="str">
        <f>IF(I7=0,"NA",K7/I7)</f>
        <v>NA</v>
      </c>
      <c r="W7" s="43" t="str">
        <f>+IF(L7=0,"NA",L7/I7)</f>
        <v>NA</v>
      </c>
      <c r="X7" s="43" t="str">
        <f>+IF(I7=0,"NA",M7/I7)</f>
        <v>NA</v>
      </c>
      <c r="Y7" s="43" t="str">
        <f>+IF(I7=0,"NA",N7/I7)</f>
        <v>NA</v>
      </c>
      <c r="Z7" s="43" t="str">
        <f>+IF(I7=0,"NA",O7/I7)</f>
        <v>NA</v>
      </c>
      <c r="AA7" s="43" t="str">
        <f>+IF(I7=0,"NA",P7/I7)</f>
        <v>NA</v>
      </c>
      <c r="AB7" s="43" t="str">
        <f>+IF(I7=0,"NA",Q7/I7)</f>
        <v>NA</v>
      </c>
      <c r="AC7" s="297" t="str">
        <f>+IF(I7=0,"NA",R7/I7)</f>
        <v>NA</v>
      </c>
      <c r="AD7" s="45" t="str">
        <f>+IF(I7=0,"NA",S7/I7)</f>
        <v>NA</v>
      </c>
      <c r="AE7" s="146"/>
      <c r="AF7" s="5">
        <f>IF(C7=0,"NA",(H7/C7)*100000)</f>
        <v>4629.6296296296296</v>
      </c>
      <c r="AG7" s="148"/>
      <c r="AH7" s="5">
        <f>IF(C7=0,"NA",(I7/C7)*100000)</f>
        <v>0</v>
      </c>
      <c r="AI7" s="148"/>
      <c r="AJ7" s="5">
        <f>IF(C7=0,"NA",(J7/C7)*100000)</f>
        <v>0</v>
      </c>
      <c r="AK7" s="150"/>
      <c r="AL7" s="121">
        <f>AM7*7</f>
        <v>0</v>
      </c>
      <c r="AM7" s="118">
        <f>I7/_xlfn.DAYS("10 December 2017","10 December 2016")</f>
        <v>0</v>
      </c>
      <c r="AN7" s="122">
        <f>AO7*7</f>
        <v>0</v>
      </c>
      <c r="AO7" s="118">
        <f>J7/_xlfn.DAYS("10 December 2017","10 December 2016")</f>
        <v>0</v>
      </c>
      <c r="AP7" s="449">
        <f>'Vital Stats'!Q41</f>
        <v>761.07034252473352</v>
      </c>
      <c r="AQ7" s="165"/>
    </row>
    <row r="8" spans="1:43" x14ac:dyDescent="0.25">
      <c r="B8" s="144" t="s">
        <v>32</v>
      </c>
      <c r="C8" s="7">
        <f>SUM(D8:G8)</f>
        <v>58</v>
      </c>
      <c r="D8" s="8">
        <v>23</v>
      </c>
      <c r="E8" s="8">
        <v>5</v>
      </c>
      <c r="F8" s="8">
        <v>30</v>
      </c>
      <c r="G8" s="9" t="s">
        <v>123</v>
      </c>
      <c r="H8" s="7">
        <v>3</v>
      </c>
      <c r="I8" s="8">
        <v>0</v>
      </c>
      <c r="J8" s="8">
        <v>0</v>
      </c>
      <c r="K8" s="9">
        <v>0</v>
      </c>
      <c r="L8" s="7">
        <v>0</v>
      </c>
      <c r="M8" s="8">
        <v>0</v>
      </c>
      <c r="N8" s="8">
        <v>0</v>
      </c>
      <c r="O8" s="8">
        <v>0</v>
      </c>
      <c r="P8" s="8">
        <v>0</v>
      </c>
      <c r="Q8" s="8">
        <v>0</v>
      </c>
      <c r="R8" s="8">
        <v>0</v>
      </c>
      <c r="S8" s="205">
        <v>0</v>
      </c>
      <c r="T8" s="9"/>
      <c r="U8" s="40" t="str">
        <f>IF(I8=0,"NA",J8/I8)</f>
        <v>NA</v>
      </c>
      <c r="V8" s="41" t="str">
        <f>IF(I8=0,"NA",K8/I8)</f>
        <v>NA</v>
      </c>
      <c r="W8" s="42" t="str">
        <f>IF(I8=0,"NA",L8/I8)</f>
        <v>NA</v>
      </c>
      <c r="X8" s="42" t="str">
        <f>IF(I8=0,"NA",M8/I8)</f>
        <v>NA</v>
      </c>
      <c r="Y8" s="42" t="str">
        <f>IF(I8=0,"NA",N8/I8)</f>
        <v>NA</v>
      </c>
      <c r="Z8" s="42" t="str">
        <f>IF(I8=0,"NA",O8/I8)</f>
        <v>NA</v>
      </c>
      <c r="AA8" s="42" t="str">
        <f>IF(I8=0,"NA",P8/I8)</f>
        <v>NA</v>
      </c>
      <c r="AB8" s="42" t="str">
        <f>IF(I8=0,"NA",Q8/I8)</f>
        <v>NA</v>
      </c>
      <c r="AC8" s="298" t="str">
        <f>IF(I8=0,"NA",R8/I8)</f>
        <v>NA</v>
      </c>
      <c r="AD8" s="44" t="str">
        <f>IF(I8=0,"NA",S8/I8)</f>
        <v>NA</v>
      </c>
      <c r="AE8" s="147"/>
      <c r="AF8" s="8">
        <f>IF(C8=0,"NA",(H8/C8)*100000)</f>
        <v>5172.4137931034484</v>
      </c>
      <c r="AG8" s="149"/>
      <c r="AH8" s="8">
        <f>IF(C8=0,"NA",(I8/C8)*100000)</f>
        <v>0</v>
      </c>
      <c r="AI8" s="149"/>
      <c r="AJ8" s="8">
        <f>IF(C8=0,"NA",(J8/C8)*100000)</f>
        <v>0</v>
      </c>
      <c r="AK8" s="151"/>
      <c r="AL8" s="116">
        <f>AM8*7</f>
        <v>0</v>
      </c>
      <c r="AM8" s="117">
        <f>I8/_xlfn.DAYS("10 June 2017","10 December 2016")</f>
        <v>0</v>
      </c>
      <c r="AN8" s="116">
        <f>AO8*7</f>
        <v>0</v>
      </c>
      <c r="AO8" s="117">
        <f>J8/_xlfn.DAYS("10 June 2017","10 December 2016")</f>
        <v>0</v>
      </c>
      <c r="AP8" s="448"/>
      <c r="AQ8" s="164"/>
    </row>
    <row r="9" spans="1:43" x14ac:dyDescent="0.25">
      <c r="B9" s="582" t="s">
        <v>33</v>
      </c>
      <c r="C9" s="7">
        <f>SUM(D9:G9)</f>
        <v>50</v>
      </c>
      <c r="D9" s="8">
        <v>15</v>
      </c>
      <c r="E9" s="8">
        <v>4</v>
      </c>
      <c r="F9" s="8">
        <v>31</v>
      </c>
      <c r="G9" s="9">
        <v>0</v>
      </c>
      <c r="H9" s="7">
        <v>2</v>
      </c>
      <c r="I9" s="8">
        <v>0</v>
      </c>
      <c r="J9" s="8">
        <v>0</v>
      </c>
      <c r="K9" s="9">
        <v>0</v>
      </c>
      <c r="L9" s="7">
        <v>0</v>
      </c>
      <c r="M9" s="8">
        <v>0</v>
      </c>
      <c r="N9" s="8">
        <v>0</v>
      </c>
      <c r="O9" s="8">
        <v>0</v>
      </c>
      <c r="P9" s="8">
        <v>0</v>
      </c>
      <c r="Q9" s="8">
        <v>0</v>
      </c>
      <c r="R9" s="8">
        <v>0</v>
      </c>
      <c r="S9" s="205">
        <v>0</v>
      </c>
      <c r="T9" s="9"/>
      <c r="U9" s="40" t="str">
        <f>IF(I9=0,"NA",J9/I9)</f>
        <v>NA</v>
      </c>
      <c r="V9" s="41" t="str">
        <f>IF(I9=0,"NA",K9/I9)</f>
        <v>NA</v>
      </c>
      <c r="W9" s="42" t="str">
        <f>IF(I9=0,"NA",L9/I9)</f>
        <v>NA</v>
      </c>
      <c r="X9" s="42" t="str">
        <f>IF(I9=0,"NA",M9/I9)</f>
        <v>NA</v>
      </c>
      <c r="Y9" s="42" t="str">
        <f>IF(I9=0,"NA",N9/I9)</f>
        <v>NA</v>
      </c>
      <c r="Z9" s="42" t="str">
        <f>IF(I9=0,"NA",O9/I9)</f>
        <v>NA</v>
      </c>
      <c r="AA9" s="42" t="str">
        <f>IF(I9=0,"NA",P9/I9)</f>
        <v>NA</v>
      </c>
      <c r="AB9" s="42" t="str">
        <f>IF(I9=0,"NA",Q9/I9)</f>
        <v>NA</v>
      </c>
      <c r="AC9" s="298" t="str">
        <f>IF(I9=0,"NA",R9/I9)</f>
        <v>NA</v>
      </c>
      <c r="AD9" s="44" t="str">
        <f>IF(I9=0,"NA",S9/I9)</f>
        <v>NA</v>
      </c>
      <c r="AE9" s="147"/>
      <c r="AF9" s="8">
        <f>IF(C9=0,"NA",(H9/C9)*100000)</f>
        <v>4000</v>
      </c>
      <c r="AG9" s="149"/>
      <c r="AH9" s="8">
        <f>IF(C9=0,"NA",(I9/C9)*100000)</f>
        <v>0</v>
      </c>
      <c r="AI9" s="149"/>
      <c r="AJ9" s="8">
        <f>IF(C9=0,"NA",(J9/C9)*100000)</f>
        <v>0</v>
      </c>
      <c r="AK9" s="151"/>
      <c r="AL9" s="116">
        <f>AM9*7</f>
        <v>0</v>
      </c>
      <c r="AM9" s="117">
        <f>I9/_xlfn.DAYS("10 December 2017","10 June 2017")</f>
        <v>0</v>
      </c>
      <c r="AN9" s="116">
        <f>AO9*7</f>
        <v>0</v>
      </c>
      <c r="AO9" s="117">
        <f>J9/_xlfn.DAYS("10 December 2017","10 June 2017")</f>
        <v>0</v>
      </c>
      <c r="AP9" s="448"/>
      <c r="AQ9" s="164"/>
    </row>
    <row r="10" spans="1:43" x14ac:dyDescent="0.25">
      <c r="C10" s="7"/>
      <c r="D10" s="8"/>
      <c r="E10" s="8"/>
      <c r="F10" s="8"/>
      <c r="G10" s="9"/>
      <c r="H10" s="7"/>
      <c r="I10" s="8"/>
      <c r="J10" s="8"/>
      <c r="K10" s="9"/>
      <c r="L10" s="7"/>
      <c r="M10" s="8"/>
      <c r="N10" s="8"/>
      <c r="O10" s="8"/>
      <c r="P10" s="8"/>
      <c r="Q10" s="8"/>
      <c r="R10" s="8"/>
      <c r="S10" s="205"/>
      <c r="T10" s="9"/>
      <c r="U10" s="8"/>
      <c r="V10" s="9"/>
      <c r="W10" s="7"/>
      <c r="X10" s="8"/>
      <c r="Y10" s="8"/>
      <c r="Z10" s="8"/>
      <c r="AA10" s="8"/>
      <c r="AB10" s="8"/>
      <c r="AC10" s="205"/>
      <c r="AD10" s="9"/>
      <c r="AE10" s="7"/>
      <c r="AF10" s="8"/>
      <c r="AG10" s="8"/>
      <c r="AH10" s="8"/>
      <c r="AI10" s="8"/>
      <c r="AJ10" s="8"/>
      <c r="AK10" s="10"/>
      <c r="AL10" s="113"/>
      <c r="AM10" s="14"/>
      <c r="AN10" s="113"/>
      <c r="AO10" s="14"/>
      <c r="AP10" s="105"/>
      <c r="AQ10" s="109"/>
    </row>
    <row r="11" spans="1:43" x14ac:dyDescent="0.25">
      <c r="C11" s="7"/>
      <c r="D11" s="8"/>
      <c r="E11" s="8"/>
      <c r="F11" s="8"/>
      <c r="G11" s="9"/>
      <c r="H11" s="7"/>
      <c r="I11" s="8"/>
      <c r="J11" s="8"/>
      <c r="K11" s="9"/>
      <c r="L11" s="7"/>
      <c r="M11" s="8"/>
      <c r="N11" s="8"/>
      <c r="O11" s="8"/>
      <c r="P11" s="8"/>
      <c r="Q11" s="8"/>
      <c r="R11" s="8"/>
      <c r="S11" s="205"/>
      <c r="T11" s="9"/>
      <c r="U11" s="8"/>
      <c r="V11" s="9"/>
      <c r="W11" s="7"/>
      <c r="X11" s="8"/>
      <c r="Y11" s="8"/>
      <c r="Z11" s="8"/>
      <c r="AA11" s="8"/>
      <c r="AB11" s="8"/>
      <c r="AC11" s="205"/>
      <c r="AD11" s="9"/>
      <c r="AE11" s="7"/>
      <c r="AF11" s="8"/>
      <c r="AG11" s="8"/>
      <c r="AH11" s="8"/>
      <c r="AI11" s="8"/>
      <c r="AJ11" s="8"/>
      <c r="AK11" s="10"/>
      <c r="AL11" s="113"/>
      <c r="AM11" s="14"/>
      <c r="AN11" s="113"/>
      <c r="AO11" s="14"/>
      <c r="AP11" s="105"/>
      <c r="AQ11" s="109"/>
    </row>
    <row r="12" spans="1:43" x14ac:dyDescent="0.25">
      <c r="C12" s="7"/>
      <c r="D12" s="8"/>
      <c r="E12" s="8"/>
      <c r="F12" s="8"/>
      <c r="G12" s="9"/>
      <c r="H12" s="7"/>
      <c r="I12" s="8"/>
      <c r="J12" s="8"/>
      <c r="K12" s="9"/>
      <c r="L12" s="7"/>
      <c r="M12" s="8"/>
      <c r="N12" s="8"/>
      <c r="O12" s="8"/>
      <c r="P12" s="8"/>
      <c r="Q12" s="8"/>
      <c r="R12" s="8"/>
      <c r="S12" s="205"/>
      <c r="T12" s="9"/>
      <c r="U12" s="8"/>
      <c r="V12" s="9"/>
      <c r="W12" s="7"/>
      <c r="X12" s="8"/>
      <c r="Y12" s="8"/>
      <c r="Z12" s="8"/>
      <c r="AA12" s="8"/>
      <c r="AB12" s="8"/>
      <c r="AC12" s="205"/>
      <c r="AD12" s="9"/>
      <c r="AE12" s="7"/>
      <c r="AF12" s="8"/>
      <c r="AG12" s="8"/>
      <c r="AH12" s="8"/>
      <c r="AI12" s="8"/>
      <c r="AJ12" s="8"/>
      <c r="AK12" s="10"/>
      <c r="AL12" s="113"/>
      <c r="AM12" s="14"/>
      <c r="AN12" s="113"/>
      <c r="AO12" s="14"/>
      <c r="AP12" s="105"/>
      <c r="AQ12" s="109"/>
    </row>
    <row r="13" spans="1:43" x14ac:dyDescent="0.25">
      <c r="C13" s="7"/>
      <c r="D13" s="8"/>
      <c r="E13" s="8"/>
      <c r="F13" s="8"/>
      <c r="G13" s="9"/>
      <c r="H13" s="7"/>
      <c r="I13" s="8"/>
      <c r="J13" s="8"/>
      <c r="K13" s="9"/>
      <c r="L13" s="7"/>
      <c r="M13" s="8"/>
      <c r="N13" s="8"/>
      <c r="O13" s="8"/>
      <c r="P13" s="8"/>
      <c r="Q13" s="8"/>
      <c r="R13" s="8"/>
      <c r="S13" s="205"/>
      <c r="T13" s="9"/>
      <c r="U13" s="8"/>
      <c r="V13" s="9"/>
      <c r="W13" s="7"/>
      <c r="X13" s="8"/>
      <c r="Y13" s="8"/>
      <c r="Z13" s="8"/>
      <c r="AA13" s="8"/>
      <c r="AB13" s="8"/>
      <c r="AC13" s="205"/>
      <c r="AD13" s="9"/>
      <c r="AE13" s="7"/>
      <c r="AF13" s="8"/>
      <c r="AG13" s="8"/>
      <c r="AH13" s="8"/>
      <c r="AI13" s="8"/>
      <c r="AJ13" s="8"/>
      <c r="AK13" s="10"/>
      <c r="AL13" s="113"/>
      <c r="AM13" s="14"/>
      <c r="AN13" s="113"/>
      <c r="AO13" s="14"/>
      <c r="AP13" s="105"/>
      <c r="AQ13" s="109"/>
    </row>
    <row r="14" spans="1:43" x14ac:dyDescent="0.25">
      <c r="C14" s="7"/>
      <c r="D14" s="8"/>
      <c r="E14" s="8"/>
      <c r="F14" s="8"/>
      <c r="G14" s="9"/>
      <c r="H14" s="7"/>
      <c r="I14" s="8"/>
      <c r="J14" s="8"/>
      <c r="K14" s="9"/>
      <c r="L14" s="7"/>
      <c r="M14" s="8"/>
      <c r="N14" s="8"/>
      <c r="O14" s="8"/>
      <c r="P14" s="8"/>
      <c r="Q14" s="8"/>
      <c r="R14" s="8"/>
      <c r="S14" s="205"/>
      <c r="T14" s="9"/>
      <c r="U14" s="8"/>
      <c r="V14" s="9"/>
      <c r="W14" s="7"/>
      <c r="X14" s="8"/>
      <c r="Y14" s="8"/>
      <c r="Z14" s="8"/>
      <c r="AA14" s="8"/>
      <c r="AB14" s="8"/>
      <c r="AC14" s="205"/>
      <c r="AD14" s="9"/>
      <c r="AE14" s="7"/>
      <c r="AF14" s="8"/>
      <c r="AG14" s="8"/>
      <c r="AH14" s="8"/>
      <c r="AI14" s="8"/>
      <c r="AJ14" s="8"/>
      <c r="AK14" s="10"/>
      <c r="AL14" s="113"/>
      <c r="AM14" s="14"/>
      <c r="AN14" s="113"/>
      <c r="AO14" s="14"/>
      <c r="AP14" s="105"/>
      <c r="AQ14" s="109"/>
    </row>
    <row r="15" spans="1:43" x14ac:dyDescent="0.25">
      <c r="C15" s="7"/>
      <c r="D15" s="8"/>
      <c r="E15" s="8"/>
      <c r="F15" s="8"/>
      <c r="G15" s="9"/>
      <c r="H15" s="7"/>
      <c r="I15" s="8"/>
      <c r="J15" s="8"/>
      <c r="K15" s="9"/>
      <c r="L15" s="7"/>
      <c r="M15" s="8"/>
      <c r="N15" s="8"/>
      <c r="O15" s="8"/>
      <c r="P15" s="8"/>
      <c r="Q15" s="8"/>
      <c r="R15" s="8"/>
      <c r="S15" s="205"/>
      <c r="T15" s="9"/>
      <c r="U15" s="8"/>
      <c r="V15" s="9"/>
      <c r="W15" s="7"/>
      <c r="X15" s="8"/>
      <c r="Y15" s="8"/>
      <c r="Z15" s="8"/>
      <c r="AA15" s="8"/>
      <c r="AB15" s="8"/>
      <c r="AC15" s="205"/>
      <c r="AD15" s="9"/>
      <c r="AE15" s="7"/>
      <c r="AF15" s="8"/>
      <c r="AG15" s="8"/>
      <c r="AH15" s="8"/>
      <c r="AI15" s="8"/>
      <c r="AJ15" s="8"/>
      <c r="AK15" s="10"/>
      <c r="AL15" s="113"/>
      <c r="AM15" s="14"/>
      <c r="AN15" s="113"/>
      <c r="AO15" s="14"/>
      <c r="AP15" s="105"/>
      <c r="AQ15" s="109"/>
    </row>
    <row r="16" spans="1:43" x14ac:dyDescent="0.25">
      <c r="C16" s="7"/>
      <c r="D16" s="8"/>
      <c r="E16" s="8"/>
      <c r="F16" s="8"/>
      <c r="G16" s="9"/>
      <c r="H16" s="7"/>
      <c r="I16" s="8"/>
      <c r="J16" s="8"/>
      <c r="K16" s="9"/>
      <c r="L16" s="7"/>
      <c r="M16" s="8"/>
      <c r="N16" s="8"/>
      <c r="O16" s="8"/>
      <c r="P16" s="8"/>
      <c r="Q16" s="8"/>
      <c r="R16" s="8"/>
      <c r="S16" s="205"/>
      <c r="T16" s="9"/>
      <c r="U16" s="8"/>
      <c r="V16" s="9"/>
      <c r="W16" s="7"/>
      <c r="X16" s="8"/>
      <c r="Y16" s="8"/>
      <c r="Z16" s="8"/>
      <c r="AA16" s="8"/>
      <c r="AB16" s="8"/>
      <c r="AC16" s="205"/>
      <c r="AD16" s="9"/>
      <c r="AE16" s="7"/>
      <c r="AF16" s="8"/>
      <c r="AG16" s="8"/>
      <c r="AH16" s="8"/>
      <c r="AI16" s="8"/>
      <c r="AJ16" s="8"/>
      <c r="AK16" s="10"/>
      <c r="AL16" s="113"/>
      <c r="AM16" s="14"/>
      <c r="AN16" s="113"/>
      <c r="AO16" s="14"/>
      <c r="AP16" s="105"/>
      <c r="AQ16" s="109"/>
    </row>
    <row r="17" spans="3:43" x14ac:dyDescent="0.25">
      <c r="C17" s="7"/>
      <c r="D17" s="8"/>
      <c r="E17" s="8"/>
      <c r="F17" s="8"/>
      <c r="G17" s="9"/>
      <c r="H17" s="7"/>
      <c r="I17" s="8"/>
      <c r="J17" s="8"/>
      <c r="K17" s="9"/>
      <c r="L17" s="7"/>
      <c r="M17" s="8"/>
      <c r="N17" s="8"/>
      <c r="O17" s="8"/>
      <c r="P17" s="8"/>
      <c r="Q17" s="8"/>
      <c r="R17" s="8"/>
      <c r="S17" s="205"/>
      <c r="T17" s="9"/>
      <c r="U17" s="8"/>
      <c r="V17" s="9"/>
      <c r="W17" s="7"/>
      <c r="X17" s="8"/>
      <c r="Y17" s="8"/>
      <c r="Z17" s="8"/>
      <c r="AA17" s="8"/>
      <c r="AB17" s="8"/>
      <c r="AC17" s="205"/>
      <c r="AD17" s="9"/>
      <c r="AE17" s="7"/>
      <c r="AF17" s="8"/>
      <c r="AG17" s="8"/>
      <c r="AH17" s="8"/>
      <c r="AI17" s="8"/>
      <c r="AJ17" s="8"/>
      <c r="AK17" s="10"/>
      <c r="AL17" s="113"/>
      <c r="AM17" s="14"/>
      <c r="AN17" s="113"/>
      <c r="AO17" s="14"/>
      <c r="AP17" s="105"/>
      <c r="AQ17" s="109"/>
    </row>
    <row r="18" spans="3:43" x14ac:dyDescent="0.25">
      <c r="C18" s="7"/>
      <c r="D18" s="8"/>
      <c r="E18" s="8"/>
      <c r="F18" s="8"/>
      <c r="G18" s="9"/>
      <c r="H18" s="7"/>
      <c r="I18" s="8"/>
      <c r="J18" s="8"/>
      <c r="K18" s="9"/>
      <c r="L18" s="7"/>
      <c r="M18" s="8"/>
      <c r="N18" s="8"/>
      <c r="O18" s="8"/>
      <c r="P18" s="8"/>
      <c r="Q18" s="8"/>
      <c r="R18" s="8"/>
      <c r="S18" s="205"/>
      <c r="T18" s="9"/>
      <c r="U18" s="8"/>
      <c r="V18" s="9"/>
      <c r="W18" s="7"/>
      <c r="X18" s="8"/>
      <c r="Y18" s="8"/>
      <c r="Z18" s="8"/>
      <c r="AA18" s="8"/>
      <c r="AB18" s="8"/>
      <c r="AC18" s="205"/>
      <c r="AD18" s="9"/>
      <c r="AE18" s="7"/>
      <c r="AF18" s="8"/>
      <c r="AG18" s="8"/>
      <c r="AH18" s="8"/>
      <c r="AI18" s="8"/>
      <c r="AJ18" s="8"/>
      <c r="AK18" s="10"/>
      <c r="AL18" s="113"/>
      <c r="AM18" s="14"/>
      <c r="AN18" s="113"/>
      <c r="AO18" s="14"/>
      <c r="AP18" s="105"/>
      <c r="AQ18" s="109"/>
    </row>
    <row r="19" spans="3:43" x14ac:dyDescent="0.25">
      <c r="C19" s="7"/>
      <c r="D19" s="8"/>
      <c r="E19" s="8"/>
      <c r="F19" s="8"/>
      <c r="G19" s="9"/>
      <c r="H19" s="7"/>
      <c r="I19" s="8"/>
      <c r="J19" s="8"/>
      <c r="K19" s="9"/>
      <c r="L19" s="7"/>
      <c r="M19" s="8"/>
      <c r="N19" s="8"/>
      <c r="O19" s="8"/>
      <c r="P19" s="8"/>
      <c r="Q19" s="8"/>
      <c r="R19" s="8"/>
      <c r="S19" s="205"/>
      <c r="T19" s="9"/>
      <c r="U19" s="8"/>
      <c r="V19" s="9"/>
      <c r="W19" s="7"/>
      <c r="X19" s="8"/>
      <c r="Y19" s="8"/>
      <c r="Z19" s="8"/>
      <c r="AA19" s="8"/>
      <c r="AB19" s="8"/>
      <c r="AC19" s="205"/>
      <c r="AD19" s="9"/>
      <c r="AE19" s="7"/>
      <c r="AF19" s="8"/>
      <c r="AG19" s="8"/>
      <c r="AH19" s="8"/>
      <c r="AI19" s="8"/>
      <c r="AJ19" s="8"/>
      <c r="AK19" s="10"/>
      <c r="AL19" s="113"/>
      <c r="AM19" s="14"/>
      <c r="AN19" s="113"/>
      <c r="AO19" s="14"/>
      <c r="AP19" s="105"/>
      <c r="AQ19" s="109"/>
    </row>
    <row r="20" spans="3:43" x14ac:dyDescent="0.25">
      <c r="C20" s="7"/>
      <c r="D20" s="8"/>
      <c r="E20" s="8"/>
      <c r="F20" s="8"/>
      <c r="G20" s="9"/>
      <c r="H20" s="7"/>
      <c r="I20" s="8"/>
      <c r="J20" s="8"/>
      <c r="K20" s="9"/>
      <c r="L20" s="7"/>
      <c r="M20" s="8"/>
      <c r="N20" s="8"/>
      <c r="O20" s="8"/>
      <c r="P20" s="8"/>
      <c r="Q20" s="8"/>
      <c r="R20" s="8"/>
      <c r="S20" s="205"/>
      <c r="T20" s="9"/>
      <c r="U20" s="8"/>
      <c r="V20" s="9"/>
      <c r="W20" s="7"/>
      <c r="X20" s="8"/>
      <c r="Y20" s="8"/>
      <c r="Z20" s="8"/>
      <c r="AA20" s="8"/>
      <c r="AB20" s="8"/>
      <c r="AC20" s="205"/>
      <c r="AD20" s="9"/>
      <c r="AE20" s="7"/>
      <c r="AF20" s="8"/>
      <c r="AG20" s="8"/>
      <c r="AH20" s="8"/>
      <c r="AI20" s="8"/>
      <c r="AJ20" s="8"/>
      <c r="AK20" s="10"/>
      <c r="AL20" s="113"/>
      <c r="AM20" s="14"/>
      <c r="AN20" s="113"/>
      <c r="AO20" s="14"/>
      <c r="AP20" s="105"/>
      <c r="AQ20" s="109"/>
    </row>
    <row r="21" spans="3:43" x14ac:dyDescent="0.25">
      <c r="C21" s="7"/>
      <c r="D21" s="8"/>
      <c r="E21" s="8"/>
      <c r="F21" s="8"/>
      <c r="G21" s="9"/>
      <c r="H21" s="7"/>
      <c r="I21" s="8"/>
      <c r="J21" s="8"/>
      <c r="K21" s="9"/>
      <c r="L21" s="7"/>
      <c r="M21" s="8"/>
      <c r="N21" s="8"/>
      <c r="O21" s="8"/>
      <c r="P21" s="8"/>
      <c r="Q21" s="8"/>
      <c r="R21" s="8"/>
      <c r="S21" s="205"/>
      <c r="T21" s="9"/>
      <c r="U21" s="8"/>
      <c r="V21" s="9"/>
      <c r="W21" s="7"/>
      <c r="X21" s="8"/>
      <c r="Y21" s="8"/>
      <c r="Z21" s="8"/>
      <c r="AA21" s="8"/>
      <c r="AB21" s="8"/>
      <c r="AC21" s="205"/>
      <c r="AD21" s="9"/>
      <c r="AE21" s="7"/>
      <c r="AF21" s="8"/>
      <c r="AG21" s="8"/>
      <c r="AH21" s="8"/>
      <c r="AI21" s="8"/>
      <c r="AJ21" s="8"/>
      <c r="AK21" s="10"/>
      <c r="AL21" s="113"/>
      <c r="AM21" s="14"/>
      <c r="AN21" s="113"/>
      <c r="AO21" s="14"/>
      <c r="AP21" s="105"/>
      <c r="AQ21" s="109"/>
    </row>
    <row r="22" spans="3:43" x14ac:dyDescent="0.25">
      <c r="C22" s="7"/>
      <c r="D22" s="8"/>
      <c r="E22" s="8"/>
      <c r="F22" s="8"/>
      <c r="G22" s="9"/>
      <c r="H22" s="7"/>
      <c r="I22" s="8"/>
      <c r="J22" s="8"/>
      <c r="K22" s="9"/>
      <c r="L22" s="7"/>
      <c r="M22" s="8"/>
      <c r="N22" s="8"/>
      <c r="O22" s="8"/>
      <c r="P22" s="8"/>
      <c r="Q22" s="8"/>
      <c r="R22" s="8"/>
      <c r="S22" s="205"/>
      <c r="T22" s="9"/>
      <c r="U22" s="8"/>
      <c r="V22" s="9"/>
      <c r="W22" s="7"/>
      <c r="X22" s="8"/>
      <c r="Y22" s="8"/>
      <c r="Z22" s="8"/>
      <c r="AA22" s="8"/>
      <c r="AB22" s="8"/>
      <c r="AC22" s="205"/>
      <c r="AD22" s="9"/>
      <c r="AE22" s="7"/>
      <c r="AF22" s="8"/>
      <c r="AG22" s="8"/>
      <c r="AH22" s="8"/>
      <c r="AI22" s="8"/>
      <c r="AJ22" s="8"/>
      <c r="AK22" s="10"/>
      <c r="AL22" s="113"/>
      <c r="AM22" s="14"/>
      <c r="AN22" s="113"/>
      <c r="AO22" s="14"/>
      <c r="AP22" s="105"/>
      <c r="AQ22" s="109"/>
    </row>
    <row r="23" spans="3:43" x14ac:dyDescent="0.25">
      <c r="C23" s="7"/>
      <c r="D23" s="8"/>
      <c r="E23" s="8"/>
      <c r="F23" s="8"/>
      <c r="G23" s="9"/>
      <c r="H23" s="7"/>
      <c r="I23" s="8"/>
      <c r="J23" s="8"/>
      <c r="K23" s="9"/>
      <c r="L23" s="7"/>
      <c r="M23" s="8"/>
      <c r="N23" s="8"/>
      <c r="O23" s="8"/>
      <c r="P23" s="8"/>
      <c r="Q23" s="8"/>
      <c r="R23" s="8"/>
      <c r="S23" s="205"/>
      <c r="T23" s="9"/>
      <c r="U23" s="8"/>
      <c r="V23" s="9"/>
      <c r="W23" s="7"/>
      <c r="X23" s="8"/>
      <c r="Y23" s="8"/>
      <c r="Z23" s="8"/>
      <c r="AA23" s="8"/>
      <c r="AB23" s="8"/>
      <c r="AC23" s="205"/>
      <c r="AD23" s="9"/>
      <c r="AE23" s="7"/>
      <c r="AF23" s="8"/>
      <c r="AG23" s="8"/>
      <c r="AH23" s="8"/>
      <c r="AI23" s="8"/>
      <c r="AJ23" s="8"/>
      <c r="AK23" s="10"/>
      <c r="AL23" s="113"/>
      <c r="AM23" s="14"/>
      <c r="AN23" s="113"/>
      <c r="AO23" s="14"/>
      <c r="AP23" s="105"/>
      <c r="AQ23" s="109"/>
    </row>
    <row r="24" spans="3:43" x14ac:dyDescent="0.25">
      <c r="C24" s="7"/>
      <c r="D24" s="8"/>
      <c r="E24" s="8"/>
      <c r="F24" s="8"/>
      <c r="G24" s="9"/>
      <c r="H24" s="7"/>
      <c r="I24" s="8"/>
      <c r="J24" s="8"/>
      <c r="K24" s="9"/>
      <c r="L24" s="7"/>
      <c r="M24" s="8"/>
      <c r="N24" s="8"/>
      <c r="O24" s="8"/>
      <c r="P24" s="8"/>
      <c r="Q24" s="8"/>
      <c r="R24" s="8"/>
      <c r="S24" s="205"/>
      <c r="T24" s="9"/>
      <c r="U24" s="8"/>
      <c r="V24" s="9"/>
      <c r="W24" s="7"/>
      <c r="X24" s="8"/>
      <c r="Y24" s="8"/>
      <c r="Z24" s="8"/>
      <c r="AA24" s="8"/>
      <c r="AB24" s="8"/>
      <c r="AC24" s="205"/>
      <c r="AD24" s="9"/>
      <c r="AE24" s="7"/>
      <c r="AF24" s="8"/>
      <c r="AG24" s="8"/>
      <c r="AH24" s="8"/>
      <c r="AI24" s="8"/>
      <c r="AJ24" s="8"/>
      <c r="AK24" s="10"/>
      <c r="AL24" s="113"/>
      <c r="AM24" s="14"/>
      <c r="AN24" s="113"/>
      <c r="AO24" s="14"/>
      <c r="AP24" s="105"/>
      <c r="AQ24" s="109"/>
    </row>
    <row r="25" spans="3:43" x14ac:dyDescent="0.25">
      <c r="C25" s="7"/>
      <c r="D25" s="8"/>
      <c r="E25" s="8"/>
      <c r="F25" s="8"/>
      <c r="G25" s="9"/>
      <c r="H25" s="7"/>
      <c r="I25" s="8"/>
      <c r="J25" s="8"/>
      <c r="K25" s="9"/>
      <c r="L25" s="7"/>
      <c r="M25" s="8"/>
      <c r="N25" s="8"/>
      <c r="O25" s="8"/>
      <c r="P25" s="8"/>
      <c r="Q25" s="8"/>
      <c r="R25" s="8"/>
      <c r="S25" s="205"/>
      <c r="T25" s="9"/>
      <c r="U25" s="8"/>
      <c r="V25" s="9"/>
      <c r="W25" s="7"/>
      <c r="X25" s="8"/>
      <c r="Y25" s="8"/>
      <c r="Z25" s="8"/>
      <c r="AA25" s="8"/>
      <c r="AB25" s="8"/>
      <c r="AC25" s="205"/>
      <c r="AD25" s="9"/>
      <c r="AE25" s="7"/>
      <c r="AF25" s="8"/>
      <c r="AG25" s="8"/>
      <c r="AH25" s="8"/>
      <c r="AI25" s="8"/>
      <c r="AJ25" s="8"/>
      <c r="AK25" s="10"/>
      <c r="AL25" s="113"/>
      <c r="AM25" s="14"/>
      <c r="AN25" s="113"/>
      <c r="AO25" s="14"/>
      <c r="AP25" s="105"/>
      <c r="AQ25" s="109"/>
    </row>
    <row r="26" spans="3:43" x14ac:dyDescent="0.25">
      <c r="C26" s="7"/>
      <c r="D26" s="8"/>
      <c r="E26" s="8"/>
      <c r="F26" s="8"/>
      <c r="G26" s="9"/>
      <c r="H26" s="7"/>
      <c r="I26" s="8"/>
      <c r="J26" s="8"/>
      <c r="K26" s="9"/>
      <c r="L26" s="7"/>
      <c r="M26" s="8"/>
      <c r="N26" s="8"/>
      <c r="O26" s="8"/>
      <c r="P26" s="8"/>
      <c r="Q26" s="8"/>
      <c r="R26" s="8"/>
      <c r="S26" s="205"/>
      <c r="T26" s="9"/>
      <c r="U26" s="8"/>
      <c r="V26" s="9"/>
      <c r="W26" s="7"/>
      <c r="X26" s="8"/>
      <c r="Y26" s="8"/>
      <c r="Z26" s="8"/>
      <c r="AA26" s="8"/>
      <c r="AB26" s="8"/>
      <c r="AC26" s="205"/>
      <c r="AD26" s="9"/>
      <c r="AE26" s="7"/>
      <c r="AF26" s="8"/>
      <c r="AG26" s="8"/>
      <c r="AH26" s="8"/>
      <c r="AI26" s="8"/>
      <c r="AJ26" s="8"/>
      <c r="AK26" s="10"/>
      <c r="AL26" s="113"/>
      <c r="AM26" s="14"/>
      <c r="AN26" s="113"/>
      <c r="AO26" s="14"/>
      <c r="AP26" s="105"/>
      <c r="AQ26" s="109"/>
    </row>
    <row r="27" spans="3:43" x14ac:dyDescent="0.25">
      <c r="C27" s="7"/>
      <c r="D27" s="8"/>
      <c r="E27" s="8"/>
      <c r="F27" s="8"/>
      <c r="G27" s="9"/>
      <c r="H27" s="7"/>
      <c r="I27" s="8"/>
      <c r="J27" s="8"/>
      <c r="K27" s="9"/>
      <c r="L27" s="7"/>
      <c r="M27" s="8"/>
      <c r="N27" s="8"/>
      <c r="O27" s="8"/>
      <c r="P27" s="8"/>
      <c r="Q27" s="8"/>
      <c r="R27" s="8"/>
      <c r="S27" s="205"/>
      <c r="T27" s="9"/>
      <c r="U27" s="8"/>
      <c r="V27" s="9"/>
      <c r="W27" s="7"/>
      <c r="X27" s="8"/>
      <c r="Y27" s="8"/>
      <c r="Z27" s="8"/>
      <c r="AA27" s="8"/>
      <c r="AB27" s="8"/>
      <c r="AC27" s="205"/>
      <c r="AD27" s="9"/>
      <c r="AE27" s="7"/>
      <c r="AF27" s="8"/>
      <c r="AG27" s="8"/>
      <c r="AH27" s="8"/>
      <c r="AI27" s="8"/>
      <c r="AJ27" s="8"/>
      <c r="AK27" s="10"/>
      <c r="AL27" s="113"/>
      <c r="AM27" s="14"/>
      <c r="AN27" s="113"/>
      <c r="AO27" s="14"/>
      <c r="AP27" s="105"/>
      <c r="AQ27" s="109"/>
    </row>
    <row r="28" spans="3:43" x14ac:dyDescent="0.25">
      <c r="C28" s="7"/>
      <c r="D28" s="8"/>
      <c r="E28" s="8"/>
      <c r="F28" s="8"/>
      <c r="G28" s="9"/>
      <c r="H28" s="7"/>
      <c r="I28" s="8"/>
      <c r="J28" s="8"/>
      <c r="K28" s="9"/>
      <c r="L28" s="7"/>
      <c r="M28" s="8"/>
      <c r="N28" s="8"/>
      <c r="O28" s="8"/>
      <c r="P28" s="8"/>
      <c r="Q28" s="8"/>
      <c r="R28" s="8"/>
      <c r="S28" s="205"/>
      <c r="T28" s="9"/>
      <c r="U28" s="8"/>
      <c r="V28" s="9"/>
      <c r="W28" s="7"/>
      <c r="X28" s="8"/>
      <c r="Y28" s="8"/>
      <c r="Z28" s="8"/>
      <c r="AA28" s="8"/>
      <c r="AB28" s="8"/>
      <c r="AC28" s="205"/>
      <c r="AD28" s="9"/>
      <c r="AE28" s="7"/>
      <c r="AF28" s="8"/>
      <c r="AG28" s="8"/>
      <c r="AH28" s="8"/>
      <c r="AI28" s="8"/>
      <c r="AJ28" s="8"/>
      <c r="AK28" s="10"/>
      <c r="AL28" s="113"/>
      <c r="AM28" s="14"/>
      <c r="AN28" s="113"/>
      <c r="AO28" s="14"/>
      <c r="AP28" s="105"/>
      <c r="AQ28" s="109"/>
    </row>
    <row r="29" spans="3:43" x14ac:dyDescent="0.25">
      <c r="C29" s="7"/>
      <c r="D29" s="8"/>
      <c r="E29" s="8"/>
      <c r="F29" s="8"/>
      <c r="G29" s="9"/>
      <c r="H29" s="7"/>
      <c r="I29" s="8"/>
      <c r="J29" s="8"/>
      <c r="K29" s="9"/>
      <c r="L29" s="7"/>
      <c r="M29" s="8"/>
      <c r="N29" s="8"/>
      <c r="O29" s="8"/>
      <c r="P29" s="8"/>
      <c r="Q29" s="8"/>
      <c r="R29" s="8"/>
      <c r="S29" s="205"/>
      <c r="T29" s="9"/>
      <c r="U29" s="8"/>
      <c r="V29" s="9"/>
      <c r="W29" s="7"/>
      <c r="X29" s="8"/>
      <c r="Y29" s="8"/>
      <c r="Z29" s="8"/>
      <c r="AA29" s="8"/>
      <c r="AB29" s="8"/>
      <c r="AC29" s="205"/>
      <c r="AD29" s="9"/>
      <c r="AE29" s="7"/>
      <c r="AF29" s="8"/>
      <c r="AG29" s="8"/>
      <c r="AH29" s="8"/>
      <c r="AI29" s="8"/>
      <c r="AJ29" s="8"/>
      <c r="AK29" s="10"/>
      <c r="AL29" s="113"/>
      <c r="AM29" s="14"/>
      <c r="AN29" s="113"/>
      <c r="AO29" s="14"/>
      <c r="AP29" s="105"/>
      <c r="AQ29" s="109"/>
    </row>
    <row r="30" spans="3:43" x14ac:dyDescent="0.25">
      <c r="C30" s="7"/>
      <c r="D30" s="8"/>
      <c r="E30" s="8"/>
      <c r="F30" s="8"/>
      <c r="G30" s="9"/>
      <c r="H30" s="7"/>
      <c r="I30" s="8"/>
      <c r="J30" s="8"/>
      <c r="K30" s="9"/>
      <c r="L30" s="7"/>
      <c r="M30" s="8"/>
      <c r="N30" s="8"/>
      <c r="O30" s="8"/>
      <c r="P30" s="8"/>
      <c r="Q30" s="8"/>
      <c r="R30" s="8"/>
      <c r="S30" s="205"/>
      <c r="T30" s="9"/>
      <c r="U30" s="8"/>
      <c r="V30" s="9"/>
      <c r="W30" s="7"/>
      <c r="X30" s="8"/>
      <c r="Y30" s="8"/>
      <c r="Z30" s="8"/>
      <c r="AA30" s="8"/>
      <c r="AB30" s="8"/>
      <c r="AC30" s="205"/>
      <c r="AD30" s="9"/>
      <c r="AE30" s="7"/>
      <c r="AF30" s="8"/>
      <c r="AG30" s="8"/>
      <c r="AH30" s="8"/>
      <c r="AI30" s="8"/>
      <c r="AJ30" s="8"/>
      <c r="AK30" s="10"/>
      <c r="AL30" s="113"/>
      <c r="AM30" s="14"/>
      <c r="AN30" s="113"/>
      <c r="AO30" s="14"/>
      <c r="AP30" s="105"/>
      <c r="AQ30" s="109"/>
    </row>
    <row r="31" spans="3:43" x14ac:dyDescent="0.25">
      <c r="C31" s="7"/>
      <c r="D31" s="8"/>
      <c r="E31" s="8"/>
      <c r="F31" s="8"/>
      <c r="G31" s="9"/>
      <c r="H31" s="7"/>
      <c r="I31" s="8"/>
      <c r="J31" s="8"/>
      <c r="K31" s="9"/>
      <c r="L31" s="7"/>
      <c r="M31" s="8"/>
      <c r="N31" s="8"/>
      <c r="O31" s="8"/>
      <c r="P31" s="8"/>
      <c r="Q31" s="8"/>
      <c r="R31" s="8"/>
      <c r="S31" s="205"/>
      <c r="T31" s="9"/>
      <c r="U31" s="8"/>
      <c r="V31" s="9"/>
      <c r="W31" s="7"/>
      <c r="X31" s="8"/>
      <c r="Y31" s="8"/>
      <c r="Z31" s="8"/>
      <c r="AA31" s="8"/>
      <c r="AB31" s="8"/>
      <c r="AC31" s="205"/>
      <c r="AD31" s="9"/>
      <c r="AE31" s="7"/>
      <c r="AF31" s="8"/>
      <c r="AG31" s="8"/>
      <c r="AH31" s="8"/>
      <c r="AI31" s="8"/>
      <c r="AJ31" s="8"/>
      <c r="AK31" s="10"/>
      <c r="AL31" s="113"/>
      <c r="AM31" s="14"/>
      <c r="AN31" s="113"/>
      <c r="AO31" s="14"/>
      <c r="AP31" s="105"/>
      <c r="AQ31" s="109"/>
    </row>
    <row r="32" spans="3:43" x14ac:dyDescent="0.25">
      <c r="C32" s="7"/>
      <c r="D32" s="8"/>
      <c r="E32" s="8"/>
      <c r="F32" s="8"/>
      <c r="G32" s="9"/>
      <c r="H32" s="7"/>
      <c r="I32" s="8"/>
      <c r="J32" s="8"/>
      <c r="K32" s="9"/>
      <c r="L32" s="7"/>
      <c r="M32" s="8"/>
      <c r="N32" s="8"/>
      <c r="O32" s="8"/>
      <c r="P32" s="8"/>
      <c r="Q32" s="8"/>
      <c r="R32" s="8"/>
      <c r="S32" s="205"/>
      <c r="T32" s="9"/>
      <c r="U32" s="8"/>
      <c r="V32" s="9"/>
      <c r="W32" s="7"/>
      <c r="X32" s="8"/>
      <c r="Y32" s="8"/>
      <c r="Z32" s="8"/>
      <c r="AA32" s="8"/>
      <c r="AB32" s="8"/>
      <c r="AC32" s="205"/>
      <c r="AD32" s="9"/>
      <c r="AE32" s="7"/>
      <c r="AF32" s="8"/>
      <c r="AG32" s="8"/>
      <c r="AH32" s="8"/>
      <c r="AI32" s="8"/>
      <c r="AJ32" s="8"/>
      <c r="AK32" s="10"/>
      <c r="AL32" s="113"/>
      <c r="AM32" s="14"/>
      <c r="AN32" s="113"/>
      <c r="AO32" s="14"/>
      <c r="AP32" s="105"/>
      <c r="AQ32" s="109"/>
    </row>
    <row r="33" spans="3:43" x14ac:dyDescent="0.25">
      <c r="C33" s="7"/>
      <c r="D33" s="8"/>
      <c r="E33" s="8"/>
      <c r="F33" s="8"/>
      <c r="G33" s="9"/>
      <c r="H33" s="7"/>
      <c r="I33" s="8"/>
      <c r="J33" s="8"/>
      <c r="K33" s="9"/>
      <c r="L33" s="7"/>
      <c r="M33" s="8"/>
      <c r="N33" s="8"/>
      <c r="O33" s="8"/>
      <c r="P33" s="8"/>
      <c r="Q33" s="8"/>
      <c r="R33" s="8"/>
      <c r="S33" s="205"/>
      <c r="T33" s="9"/>
      <c r="U33" s="8"/>
      <c r="V33" s="9"/>
      <c r="W33" s="7"/>
      <c r="X33" s="8"/>
      <c r="Y33" s="8"/>
      <c r="Z33" s="8"/>
      <c r="AA33" s="8"/>
      <c r="AB33" s="8"/>
      <c r="AC33" s="205"/>
      <c r="AD33" s="9"/>
      <c r="AE33" s="7"/>
      <c r="AF33" s="8"/>
      <c r="AG33" s="8"/>
      <c r="AH33" s="8"/>
      <c r="AI33" s="8"/>
      <c r="AJ33" s="8"/>
      <c r="AK33" s="10"/>
      <c r="AL33" s="113"/>
      <c r="AM33" s="14"/>
      <c r="AN33" s="113"/>
      <c r="AO33" s="14"/>
      <c r="AP33" s="105"/>
      <c r="AQ33" s="109"/>
    </row>
    <row r="34" spans="3:43" x14ac:dyDescent="0.25">
      <c r="C34" s="7"/>
      <c r="D34" s="8"/>
      <c r="E34" s="8"/>
      <c r="F34" s="8"/>
      <c r="G34" s="9"/>
      <c r="H34" s="7"/>
      <c r="I34" s="8"/>
      <c r="J34" s="8"/>
      <c r="K34" s="9"/>
      <c r="L34" s="7"/>
      <c r="M34" s="8"/>
      <c r="N34" s="8"/>
      <c r="O34" s="8"/>
      <c r="P34" s="8"/>
      <c r="Q34" s="8"/>
      <c r="R34" s="8"/>
      <c r="S34" s="205"/>
      <c r="T34" s="9"/>
      <c r="U34" s="8"/>
      <c r="V34" s="9"/>
      <c r="W34" s="7"/>
      <c r="X34" s="8"/>
      <c r="Y34" s="8"/>
      <c r="Z34" s="8"/>
      <c r="AA34" s="8"/>
      <c r="AB34" s="8"/>
      <c r="AC34" s="205"/>
      <c r="AD34" s="9"/>
      <c r="AE34" s="7"/>
      <c r="AF34" s="8"/>
      <c r="AG34" s="8"/>
      <c r="AH34" s="8"/>
      <c r="AI34" s="8"/>
      <c r="AJ34" s="8"/>
      <c r="AK34" s="10"/>
      <c r="AL34" s="113"/>
      <c r="AM34" s="14"/>
      <c r="AN34" s="113"/>
      <c r="AO34" s="14"/>
      <c r="AP34" s="105"/>
      <c r="AQ34" s="109"/>
    </row>
    <row r="35" spans="3:43" x14ac:dyDescent="0.25">
      <c r="C35" s="7"/>
      <c r="D35" s="8"/>
      <c r="E35" s="8"/>
      <c r="F35" s="8"/>
      <c r="G35" s="9"/>
      <c r="H35" s="7"/>
      <c r="I35" s="8"/>
      <c r="J35" s="8"/>
      <c r="K35" s="9"/>
      <c r="L35" s="7"/>
      <c r="M35" s="8"/>
      <c r="N35" s="8"/>
      <c r="O35" s="8"/>
      <c r="P35" s="8"/>
      <c r="Q35" s="8"/>
      <c r="R35" s="8"/>
      <c r="S35" s="205"/>
      <c r="T35" s="9"/>
      <c r="U35" s="8"/>
      <c r="V35" s="9"/>
      <c r="W35" s="7"/>
      <c r="X35" s="8"/>
      <c r="Y35" s="8"/>
      <c r="Z35" s="8"/>
      <c r="AA35" s="8"/>
      <c r="AB35" s="8"/>
      <c r="AC35" s="205"/>
      <c r="AD35" s="9"/>
      <c r="AE35" s="7"/>
      <c r="AF35" s="8"/>
      <c r="AG35" s="8"/>
      <c r="AH35" s="8"/>
      <c r="AI35" s="8"/>
      <c r="AJ35" s="8"/>
      <c r="AK35" s="10"/>
      <c r="AL35" s="113"/>
      <c r="AM35" s="14"/>
      <c r="AN35" s="113"/>
      <c r="AO35" s="14"/>
      <c r="AP35" s="105"/>
      <c r="AQ35" s="109"/>
    </row>
    <row r="36" spans="3:43" x14ac:dyDescent="0.25">
      <c r="C36" s="7"/>
      <c r="D36" s="8"/>
      <c r="E36" s="8"/>
      <c r="F36" s="8"/>
      <c r="G36" s="9"/>
      <c r="H36" s="7"/>
      <c r="I36" s="8"/>
      <c r="J36" s="8"/>
      <c r="K36" s="9"/>
      <c r="L36" s="7"/>
      <c r="M36" s="8"/>
      <c r="N36" s="8"/>
      <c r="O36" s="8"/>
      <c r="P36" s="8"/>
      <c r="Q36" s="8"/>
      <c r="R36" s="8"/>
      <c r="S36" s="205"/>
      <c r="T36" s="9"/>
      <c r="U36" s="8"/>
      <c r="V36" s="9"/>
      <c r="W36" s="7"/>
      <c r="X36" s="8"/>
      <c r="Y36" s="8"/>
      <c r="Z36" s="8"/>
      <c r="AA36" s="8"/>
      <c r="AB36" s="8"/>
      <c r="AC36" s="205"/>
      <c r="AD36" s="9"/>
      <c r="AE36" s="7"/>
      <c r="AF36" s="8"/>
      <c r="AG36" s="8"/>
      <c r="AH36" s="8"/>
      <c r="AI36" s="8"/>
      <c r="AJ36" s="8"/>
      <c r="AK36" s="10"/>
      <c r="AL36" s="113"/>
      <c r="AM36" s="14"/>
      <c r="AN36" s="113"/>
      <c r="AO36" s="14"/>
      <c r="AP36" s="105"/>
      <c r="AQ36" s="109"/>
    </row>
    <row r="37" spans="3:43" x14ac:dyDescent="0.25">
      <c r="C37" s="7"/>
      <c r="D37" s="8"/>
      <c r="E37" s="8"/>
      <c r="F37" s="8"/>
      <c r="G37" s="9"/>
      <c r="H37" s="7"/>
      <c r="I37" s="8"/>
      <c r="J37" s="8"/>
      <c r="K37" s="9"/>
      <c r="L37" s="7"/>
      <c r="M37" s="8"/>
      <c r="N37" s="8"/>
      <c r="O37" s="8"/>
      <c r="P37" s="8"/>
      <c r="Q37" s="8"/>
      <c r="R37" s="8"/>
      <c r="S37" s="205"/>
      <c r="T37" s="9"/>
      <c r="U37" s="8"/>
      <c r="V37" s="9"/>
      <c r="W37" s="7"/>
      <c r="X37" s="8"/>
      <c r="Y37" s="8"/>
      <c r="Z37" s="8"/>
      <c r="AA37" s="8"/>
      <c r="AB37" s="8"/>
      <c r="AC37" s="205"/>
      <c r="AD37" s="9"/>
      <c r="AE37" s="7"/>
      <c r="AF37" s="8"/>
      <c r="AG37" s="8"/>
      <c r="AH37" s="8"/>
      <c r="AI37" s="8"/>
      <c r="AJ37" s="8"/>
      <c r="AK37" s="10"/>
      <c r="AL37" s="113"/>
      <c r="AM37" s="14"/>
      <c r="AN37" s="113"/>
      <c r="AO37" s="14"/>
      <c r="AP37" s="105"/>
      <c r="AQ37" s="109"/>
    </row>
    <row r="38" spans="3:43" x14ac:dyDescent="0.25">
      <c r="C38" s="7"/>
      <c r="D38" s="8"/>
      <c r="E38" s="8"/>
      <c r="F38" s="8"/>
      <c r="G38" s="9"/>
      <c r="H38" s="7"/>
      <c r="I38" s="8"/>
      <c r="J38" s="8"/>
      <c r="K38" s="9"/>
      <c r="L38" s="7"/>
      <c r="M38" s="8"/>
      <c r="N38" s="8"/>
      <c r="O38" s="8"/>
      <c r="P38" s="8"/>
      <c r="Q38" s="8"/>
      <c r="R38" s="8"/>
      <c r="S38" s="205"/>
      <c r="T38" s="9"/>
      <c r="U38" s="8"/>
      <c r="V38" s="9"/>
      <c r="W38" s="7"/>
      <c r="X38" s="8"/>
      <c r="Y38" s="8"/>
      <c r="Z38" s="8"/>
      <c r="AA38" s="8"/>
      <c r="AB38" s="8"/>
      <c r="AC38" s="205"/>
      <c r="AD38" s="9"/>
      <c r="AE38" s="7"/>
      <c r="AF38" s="8"/>
      <c r="AG38" s="8"/>
      <c r="AH38" s="8"/>
      <c r="AI38" s="8"/>
      <c r="AJ38" s="8"/>
      <c r="AK38" s="10"/>
      <c r="AL38" s="113"/>
      <c r="AM38" s="14"/>
      <c r="AN38" s="113"/>
      <c r="AO38" s="14"/>
      <c r="AP38" s="105"/>
      <c r="AQ38" s="109"/>
    </row>
    <row r="39" spans="3:43" x14ac:dyDescent="0.25">
      <c r="C39" s="7"/>
      <c r="D39" s="8"/>
      <c r="E39" s="8"/>
      <c r="F39" s="8"/>
      <c r="G39" s="9"/>
      <c r="H39" s="7"/>
      <c r="I39" s="8"/>
      <c r="J39" s="8"/>
      <c r="K39" s="9"/>
      <c r="L39" s="7"/>
      <c r="M39" s="8"/>
      <c r="N39" s="8"/>
      <c r="O39" s="8"/>
      <c r="P39" s="8"/>
      <c r="Q39" s="8"/>
      <c r="R39" s="8"/>
      <c r="S39" s="205"/>
      <c r="T39" s="9"/>
      <c r="U39" s="8"/>
      <c r="V39" s="9"/>
      <c r="W39" s="7"/>
      <c r="X39" s="8"/>
      <c r="Y39" s="8"/>
      <c r="Z39" s="8"/>
      <c r="AA39" s="8"/>
      <c r="AB39" s="8"/>
      <c r="AC39" s="205"/>
      <c r="AD39" s="9"/>
      <c r="AE39" s="7"/>
      <c r="AF39" s="8"/>
      <c r="AG39" s="8"/>
      <c r="AH39" s="8"/>
      <c r="AI39" s="8"/>
      <c r="AJ39" s="8"/>
      <c r="AK39" s="10"/>
      <c r="AL39" s="113"/>
      <c r="AM39" s="14"/>
      <c r="AN39" s="113"/>
      <c r="AO39" s="14"/>
      <c r="AP39" s="105"/>
      <c r="AQ39" s="109"/>
    </row>
    <row r="40" spans="3:43" x14ac:dyDescent="0.25">
      <c r="C40" s="7"/>
      <c r="D40" s="8"/>
      <c r="E40" s="8"/>
      <c r="F40" s="8"/>
      <c r="G40" s="9"/>
      <c r="H40" s="7"/>
      <c r="I40" s="8"/>
      <c r="J40" s="8"/>
      <c r="K40" s="9"/>
      <c r="L40" s="7"/>
      <c r="M40" s="8"/>
      <c r="N40" s="8"/>
      <c r="O40" s="8"/>
      <c r="P40" s="8"/>
      <c r="Q40" s="8"/>
      <c r="R40" s="8"/>
      <c r="S40" s="205"/>
      <c r="T40" s="9"/>
      <c r="U40" s="8"/>
      <c r="V40" s="9"/>
      <c r="W40" s="7"/>
      <c r="X40" s="8"/>
      <c r="Y40" s="8"/>
      <c r="Z40" s="8"/>
      <c r="AA40" s="8"/>
      <c r="AB40" s="8"/>
      <c r="AC40" s="205"/>
      <c r="AD40" s="9"/>
      <c r="AE40" s="7"/>
      <c r="AF40" s="8"/>
      <c r="AG40" s="8"/>
      <c r="AH40" s="8"/>
      <c r="AI40" s="8"/>
      <c r="AJ40" s="8"/>
      <c r="AK40" s="10"/>
      <c r="AL40" s="113"/>
      <c r="AM40" s="14"/>
      <c r="AN40" s="113"/>
      <c r="AO40" s="14"/>
      <c r="AP40" s="105"/>
      <c r="AQ40" s="109"/>
    </row>
    <row r="41" spans="3:43" x14ac:dyDescent="0.25">
      <c r="C41" s="7"/>
      <c r="D41" s="8"/>
      <c r="E41" s="8"/>
      <c r="F41" s="8"/>
      <c r="G41" s="9"/>
      <c r="H41" s="7"/>
      <c r="I41" s="8"/>
      <c r="J41" s="8"/>
      <c r="K41" s="9"/>
      <c r="L41" s="7"/>
      <c r="M41" s="8"/>
      <c r="N41" s="8"/>
      <c r="O41" s="8"/>
      <c r="P41" s="8"/>
      <c r="Q41" s="8"/>
      <c r="R41" s="8"/>
      <c r="S41" s="205"/>
      <c r="T41" s="9"/>
      <c r="U41" s="8"/>
      <c r="V41" s="9"/>
      <c r="W41" s="7"/>
      <c r="X41" s="8"/>
      <c r="Y41" s="8"/>
      <c r="Z41" s="8"/>
      <c r="AA41" s="8"/>
      <c r="AB41" s="8"/>
      <c r="AC41" s="205"/>
      <c r="AD41" s="9"/>
      <c r="AE41" s="7"/>
      <c r="AF41" s="8"/>
      <c r="AG41" s="8"/>
      <c r="AH41" s="8"/>
      <c r="AI41" s="8"/>
      <c r="AJ41" s="8"/>
      <c r="AK41" s="10"/>
      <c r="AL41" s="113"/>
      <c r="AM41" s="14"/>
      <c r="AN41" s="113"/>
      <c r="AO41" s="14"/>
      <c r="AP41" s="105"/>
      <c r="AQ41" s="109"/>
    </row>
    <row r="42" spans="3:43" x14ac:dyDescent="0.25">
      <c r="C42" s="7"/>
      <c r="D42" s="8"/>
      <c r="E42" s="8"/>
      <c r="F42" s="8"/>
      <c r="G42" s="9"/>
      <c r="H42" s="7"/>
      <c r="I42" s="8"/>
      <c r="J42" s="8"/>
      <c r="K42" s="9"/>
      <c r="L42" s="7"/>
      <c r="M42" s="8"/>
      <c r="N42" s="8"/>
      <c r="O42" s="8"/>
      <c r="P42" s="8"/>
      <c r="Q42" s="8"/>
      <c r="R42" s="8"/>
      <c r="S42" s="205"/>
      <c r="T42" s="9"/>
      <c r="U42" s="8"/>
      <c r="V42" s="9"/>
      <c r="W42" s="7"/>
      <c r="X42" s="8"/>
      <c r="Y42" s="8"/>
      <c r="Z42" s="8"/>
      <c r="AA42" s="8"/>
      <c r="AB42" s="8"/>
      <c r="AC42" s="205"/>
      <c r="AD42" s="9"/>
      <c r="AE42" s="7"/>
      <c r="AF42" s="8"/>
      <c r="AG42" s="8"/>
      <c r="AH42" s="8"/>
      <c r="AI42" s="8"/>
      <c r="AJ42" s="8"/>
      <c r="AK42" s="10"/>
      <c r="AL42" s="113"/>
      <c r="AM42" s="14"/>
      <c r="AN42" s="113"/>
      <c r="AO42" s="14"/>
      <c r="AP42" s="105"/>
      <c r="AQ42" s="109"/>
    </row>
    <row r="43" spans="3:43" x14ac:dyDescent="0.25">
      <c r="C43" s="7"/>
      <c r="D43" s="8"/>
      <c r="E43" s="8"/>
      <c r="F43" s="8"/>
      <c r="G43" s="9"/>
      <c r="H43" s="7"/>
      <c r="I43" s="8"/>
      <c r="J43" s="8"/>
      <c r="K43" s="9"/>
      <c r="L43" s="7"/>
      <c r="M43" s="8"/>
      <c r="N43" s="8"/>
      <c r="O43" s="8"/>
      <c r="P43" s="8"/>
      <c r="Q43" s="8"/>
      <c r="R43" s="8"/>
      <c r="S43" s="205"/>
      <c r="T43" s="9"/>
      <c r="U43" s="8"/>
      <c r="V43" s="9"/>
      <c r="W43" s="7"/>
      <c r="X43" s="8"/>
      <c r="Y43" s="8"/>
      <c r="Z43" s="8"/>
      <c r="AA43" s="8"/>
      <c r="AB43" s="8"/>
      <c r="AC43" s="205"/>
      <c r="AD43" s="9"/>
      <c r="AE43" s="7"/>
      <c r="AF43" s="8"/>
      <c r="AG43" s="8"/>
      <c r="AH43" s="8"/>
      <c r="AI43" s="8"/>
      <c r="AJ43" s="8"/>
      <c r="AK43" s="10"/>
      <c r="AL43" s="113"/>
      <c r="AM43" s="14"/>
      <c r="AN43" s="113"/>
      <c r="AO43" s="14"/>
      <c r="AP43" s="105"/>
      <c r="AQ43" s="109"/>
    </row>
    <row r="44" spans="3:43" x14ac:dyDescent="0.25">
      <c r="C44" s="7"/>
      <c r="D44" s="8"/>
      <c r="E44" s="8"/>
      <c r="F44" s="8"/>
      <c r="G44" s="9"/>
      <c r="H44" s="7"/>
      <c r="I44" s="8"/>
      <c r="J44" s="8"/>
      <c r="K44" s="9"/>
      <c r="L44" s="7"/>
      <c r="M44" s="8"/>
      <c r="N44" s="8"/>
      <c r="O44" s="8"/>
      <c r="P44" s="8"/>
      <c r="Q44" s="8"/>
      <c r="R44" s="8"/>
      <c r="S44" s="205"/>
      <c r="T44" s="9"/>
      <c r="U44" s="8"/>
      <c r="V44" s="9"/>
      <c r="W44" s="7"/>
      <c r="X44" s="8"/>
      <c r="Y44" s="8"/>
      <c r="Z44" s="8"/>
      <c r="AA44" s="8"/>
      <c r="AB44" s="8"/>
      <c r="AC44" s="205"/>
      <c r="AD44" s="9"/>
      <c r="AE44" s="7"/>
      <c r="AF44" s="8"/>
      <c r="AG44" s="8"/>
      <c r="AH44" s="8"/>
      <c r="AI44" s="8"/>
      <c r="AJ44" s="8"/>
      <c r="AK44" s="10"/>
      <c r="AL44" s="113"/>
      <c r="AM44" s="14"/>
      <c r="AN44" s="113"/>
      <c r="AO44" s="14"/>
      <c r="AP44" s="105"/>
      <c r="AQ44" s="109"/>
    </row>
    <row r="45" spans="3:43" x14ac:dyDescent="0.25">
      <c r="C45" s="7"/>
      <c r="D45" s="8"/>
      <c r="E45" s="8"/>
      <c r="F45" s="8"/>
      <c r="G45" s="9"/>
      <c r="H45" s="7"/>
      <c r="I45" s="8"/>
      <c r="J45" s="8"/>
      <c r="K45" s="9"/>
      <c r="L45" s="7"/>
      <c r="M45" s="8"/>
      <c r="N45" s="8"/>
      <c r="O45" s="8"/>
      <c r="P45" s="8"/>
      <c r="Q45" s="8"/>
      <c r="R45" s="8"/>
      <c r="S45" s="205"/>
      <c r="T45" s="9"/>
      <c r="U45" s="8"/>
      <c r="V45" s="9"/>
      <c r="W45" s="7"/>
      <c r="X45" s="8"/>
      <c r="Y45" s="8"/>
      <c r="Z45" s="8"/>
      <c r="AA45" s="8"/>
      <c r="AB45" s="8"/>
      <c r="AC45" s="205"/>
      <c r="AD45" s="9"/>
      <c r="AE45" s="7"/>
      <c r="AF45" s="8"/>
      <c r="AG45" s="8"/>
      <c r="AH45" s="8"/>
      <c r="AI45" s="8"/>
      <c r="AJ45" s="8"/>
      <c r="AK45" s="10"/>
      <c r="AL45" s="113"/>
      <c r="AM45" s="14"/>
      <c r="AN45" s="113"/>
      <c r="AO45" s="14"/>
      <c r="AP45" s="105"/>
      <c r="AQ45" s="109"/>
    </row>
    <row r="46" spans="3:43" x14ac:dyDescent="0.25">
      <c r="C46" s="7"/>
      <c r="D46" s="8"/>
      <c r="E46" s="8"/>
      <c r="F46" s="8"/>
      <c r="G46" s="9"/>
      <c r="H46" s="7"/>
      <c r="I46" s="8"/>
      <c r="J46" s="8"/>
      <c r="K46" s="9"/>
      <c r="L46" s="7"/>
      <c r="M46" s="8"/>
      <c r="N46" s="8"/>
      <c r="O46" s="8"/>
      <c r="P46" s="8"/>
      <c r="Q46" s="8"/>
      <c r="R46" s="8"/>
      <c r="S46" s="205"/>
      <c r="T46" s="9"/>
      <c r="U46" s="8"/>
      <c r="V46" s="9"/>
      <c r="W46" s="7"/>
      <c r="X46" s="8"/>
      <c r="Y46" s="8"/>
      <c r="Z46" s="8"/>
      <c r="AA46" s="8"/>
      <c r="AB46" s="8"/>
      <c r="AC46" s="205"/>
      <c r="AD46" s="9"/>
      <c r="AE46" s="7"/>
      <c r="AF46" s="8"/>
      <c r="AG46" s="8"/>
      <c r="AH46" s="8"/>
      <c r="AI46" s="8"/>
      <c r="AJ46" s="8"/>
      <c r="AK46" s="10"/>
      <c r="AL46" s="113"/>
      <c r="AM46" s="14"/>
      <c r="AN46" s="113"/>
      <c r="AO46" s="14"/>
      <c r="AP46" s="105"/>
      <c r="AQ46" s="109"/>
    </row>
    <row r="47" spans="3:43" x14ac:dyDescent="0.25">
      <c r="C47" s="7"/>
      <c r="D47" s="8"/>
      <c r="E47" s="8"/>
      <c r="F47" s="8"/>
      <c r="G47" s="9"/>
      <c r="H47" s="7"/>
      <c r="I47" s="8"/>
      <c r="J47" s="8"/>
      <c r="K47" s="9"/>
      <c r="L47" s="7"/>
      <c r="M47" s="8"/>
      <c r="N47" s="8"/>
      <c r="O47" s="8"/>
      <c r="P47" s="8"/>
      <c r="Q47" s="8"/>
      <c r="R47" s="8"/>
      <c r="S47" s="205"/>
      <c r="T47" s="9"/>
      <c r="U47" s="8"/>
      <c r="V47" s="9"/>
      <c r="W47" s="7"/>
      <c r="X47" s="8"/>
      <c r="Y47" s="8"/>
      <c r="Z47" s="8"/>
      <c r="AA47" s="8"/>
      <c r="AB47" s="8"/>
      <c r="AC47" s="205"/>
      <c r="AD47" s="9"/>
      <c r="AE47" s="7"/>
      <c r="AF47" s="8"/>
      <c r="AG47" s="8"/>
      <c r="AH47" s="8"/>
      <c r="AI47" s="8"/>
      <c r="AJ47" s="8"/>
      <c r="AK47" s="10"/>
      <c r="AL47" s="113"/>
      <c r="AM47" s="14"/>
      <c r="AN47" s="113"/>
      <c r="AO47" s="14"/>
      <c r="AP47" s="105"/>
      <c r="AQ47" s="109"/>
    </row>
    <row r="48" spans="3:43" x14ac:dyDescent="0.25">
      <c r="C48" s="7"/>
      <c r="D48" s="8"/>
      <c r="E48" s="8"/>
      <c r="F48" s="8"/>
      <c r="G48" s="9"/>
      <c r="H48" s="7"/>
      <c r="I48" s="8"/>
      <c r="J48" s="8"/>
      <c r="K48" s="9"/>
      <c r="L48" s="7"/>
      <c r="M48" s="8"/>
      <c r="N48" s="8"/>
      <c r="O48" s="8"/>
      <c r="P48" s="8"/>
      <c r="Q48" s="8"/>
      <c r="R48" s="8"/>
      <c r="S48" s="205"/>
      <c r="T48" s="9"/>
      <c r="U48" s="8"/>
      <c r="V48" s="9"/>
      <c r="W48" s="7"/>
      <c r="X48" s="8"/>
      <c r="Y48" s="8"/>
      <c r="Z48" s="8"/>
      <c r="AA48" s="8"/>
      <c r="AB48" s="8"/>
      <c r="AC48" s="205"/>
      <c r="AD48" s="9"/>
      <c r="AE48" s="7"/>
      <c r="AF48" s="8"/>
      <c r="AG48" s="8"/>
      <c r="AH48" s="8"/>
      <c r="AI48" s="8"/>
      <c r="AJ48" s="8"/>
      <c r="AK48" s="10"/>
      <c r="AL48" s="113"/>
      <c r="AM48" s="14"/>
      <c r="AN48" s="113"/>
      <c r="AO48" s="14"/>
      <c r="AP48" s="105"/>
      <c r="AQ48" s="109"/>
    </row>
    <row r="49" spans="3:43" x14ac:dyDescent="0.25">
      <c r="C49" s="7"/>
      <c r="D49" s="8"/>
      <c r="E49" s="8"/>
      <c r="F49" s="8"/>
      <c r="G49" s="8"/>
      <c r="H49" s="8"/>
      <c r="I49" s="8"/>
      <c r="J49" s="8"/>
      <c r="K49" s="9"/>
      <c r="L49" s="7"/>
      <c r="M49" s="8"/>
      <c r="N49" s="8"/>
      <c r="O49" s="8"/>
      <c r="P49" s="8"/>
      <c r="Q49" s="8"/>
      <c r="R49" s="8"/>
      <c r="S49" s="205"/>
      <c r="T49" s="9"/>
      <c r="U49" s="8"/>
      <c r="V49" s="9"/>
      <c r="W49" s="7"/>
      <c r="X49" s="8"/>
      <c r="Y49" s="8"/>
      <c r="Z49" s="8"/>
      <c r="AA49" s="8"/>
      <c r="AB49" s="8"/>
      <c r="AC49" s="205"/>
      <c r="AD49" s="9"/>
      <c r="AE49" s="7"/>
      <c r="AF49" s="8"/>
      <c r="AG49" s="8"/>
      <c r="AH49" s="8"/>
      <c r="AI49" s="8"/>
      <c r="AJ49" s="8"/>
      <c r="AK49" s="10"/>
      <c r="AL49" s="113"/>
      <c r="AM49" s="14"/>
      <c r="AN49" s="113"/>
      <c r="AO49" s="14"/>
      <c r="AP49" s="105"/>
      <c r="AQ49" s="109"/>
    </row>
    <row r="50" spans="3:43" x14ac:dyDescent="0.25">
      <c r="C50" s="7"/>
      <c r="D50" s="8"/>
      <c r="E50" s="8"/>
      <c r="F50" s="8"/>
      <c r="G50" s="8"/>
      <c r="H50" s="8"/>
      <c r="I50" s="8"/>
      <c r="J50" s="8"/>
      <c r="K50" s="9"/>
      <c r="L50" s="7"/>
      <c r="M50" s="8"/>
      <c r="N50" s="8"/>
      <c r="O50" s="8"/>
      <c r="P50" s="8"/>
      <c r="Q50" s="8"/>
      <c r="R50" s="8"/>
      <c r="S50" s="205"/>
      <c r="T50" s="9"/>
      <c r="U50" s="8"/>
      <c r="V50" s="9"/>
      <c r="W50" s="7"/>
      <c r="X50" s="8"/>
      <c r="Y50" s="8"/>
      <c r="Z50" s="8"/>
      <c r="AA50" s="8"/>
      <c r="AB50" s="8"/>
      <c r="AC50" s="205"/>
      <c r="AD50" s="9"/>
      <c r="AE50" s="7"/>
      <c r="AF50" s="8"/>
      <c r="AG50" s="8"/>
      <c r="AH50" s="8"/>
      <c r="AI50" s="8"/>
      <c r="AJ50" s="8"/>
      <c r="AK50" s="10"/>
      <c r="AL50" s="113"/>
      <c r="AM50" s="14"/>
      <c r="AN50" s="113"/>
      <c r="AO50" s="14"/>
      <c r="AP50" s="105"/>
      <c r="AQ50" s="109"/>
    </row>
    <row r="51" spans="3:43" x14ac:dyDescent="0.25">
      <c r="C51" s="7"/>
      <c r="D51" s="8"/>
      <c r="E51" s="8"/>
      <c r="F51" s="8"/>
      <c r="G51" s="8"/>
      <c r="H51" s="8"/>
      <c r="I51" s="8"/>
      <c r="J51" s="8"/>
      <c r="K51" s="9"/>
      <c r="L51" s="7"/>
      <c r="M51" s="8"/>
      <c r="N51" s="8"/>
      <c r="O51" s="8"/>
      <c r="P51" s="8"/>
      <c r="Q51" s="8"/>
      <c r="R51" s="8"/>
      <c r="S51" s="205"/>
      <c r="T51" s="9"/>
      <c r="U51" s="8"/>
      <c r="V51" s="9"/>
      <c r="W51" s="7"/>
      <c r="X51" s="8"/>
      <c r="Y51" s="8"/>
      <c r="Z51" s="8"/>
      <c r="AA51" s="8"/>
      <c r="AB51" s="8"/>
      <c r="AC51" s="205"/>
      <c r="AD51" s="9"/>
      <c r="AE51" s="7"/>
      <c r="AF51" s="8"/>
      <c r="AG51" s="8"/>
      <c r="AH51" s="8"/>
      <c r="AI51" s="8"/>
      <c r="AJ51" s="8"/>
      <c r="AK51" s="10"/>
      <c r="AL51" s="113"/>
      <c r="AM51" s="14"/>
      <c r="AN51" s="113"/>
      <c r="AO51" s="14"/>
      <c r="AP51" s="105"/>
      <c r="AQ51" s="109"/>
    </row>
    <row r="52" spans="3:43" x14ac:dyDescent="0.25">
      <c r="C52" s="7"/>
      <c r="D52" s="8"/>
      <c r="E52" s="8"/>
      <c r="F52" s="8"/>
      <c r="G52" s="8"/>
      <c r="H52" s="8"/>
      <c r="I52" s="8"/>
      <c r="J52" s="8"/>
      <c r="K52" s="9"/>
      <c r="L52" s="7"/>
      <c r="M52" s="8"/>
      <c r="N52" s="8"/>
      <c r="O52" s="8"/>
      <c r="P52" s="8"/>
      <c r="Q52" s="8"/>
      <c r="R52" s="8"/>
      <c r="S52" s="205"/>
      <c r="T52" s="9"/>
      <c r="U52" s="8"/>
      <c r="V52" s="9"/>
      <c r="W52" s="7"/>
      <c r="X52" s="8"/>
      <c r="Y52" s="8"/>
      <c r="Z52" s="8"/>
      <c r="AA52" s="8"/>
      <c r="AB52" s="8"/>
      <c r="AC52" s="205"/>
      <c r="AD52" s="9"/>
      <c r="AE52" s="7"/>
      <c r="AF52" s="8"/>
      <c r="AG52" s="8"/>
      <c r="AH52" s="8"/>
      <c r="AI52" s="8"/>
      <c r="AJ52" s="8"/>
      <c r="AK52" s="10"/>
      <c r="AL52" s="113"/>
      <c r="AM52" s="14"/>
      <c r="AN52" s="113"/>
      <c r="AO52" s="14"/>
      <c r="AP52" s="105"/>
      <c r="AQ52" s="109"/>
    </row>
    <row r="53" spans="3:43" x14ac:dyDescent="0.25">
      <c r="C53" s="7"/>
      <c r="D53" s="8"/>
      <c r="E53" s="8"/>
      <c r="F53" s="8"/>
      <c r="G53" s="8"/>
      <c r="H53" s="8"/>
      <c r="I53" s="8"/>
      <c r="J53" s="8"/>
      <c r="K53" s="9"/>
      <c r="L53" s="7"/>
      <c r="M53" s="8"/>
      <c r="N53" s="8"/>
      <c r="O53" s="8"/>
      <c r="P53" s="8"/>
      <c r="Q53" s="8"/>
      <c r="R53" s="8"/>
      <c r="S53" s="205"/>
      <c r="T53" s="9"/>
      <c r="U53" s="8"/>
      <c r="V53" s="9"/>
      <c r="W53" s="7"/>
      <c r="X53" s="8"/>
      <c r="Y53" s="8"/>
      <c r="Z53" s="8"/>
      <c r="AA53" s="8"/>
      <c r="AB53" s="8"/>
      <c r="AC53" s="205"/>
      <c r="AD53" s="9"/>
      <c r="AE53" s="7"/>
      <c r="AF53" s="8"/>
      <c r="AG53" s="8"/>
      <c r="AH53" s="8"/>
      <c r="AI53" s="8"/>
      <c r="AJ53" s="8"/>
      <c r="AK53" s="10"/>
      <c r="AL53" s="113"/>
      <c r="AM53" s="14"/>
      <c r="AN53" s="113"/>
      <c r="AO53" s="14"/>
      <c r="AP53" s="105"/>
      <c r="AQ53" s="109"/>
    </row>
    <row r="54" spans="3:43" x14ac:dyDescent="0.25">
      <c r="C54" s="7"/>
      <c r="D54" s="8"/>
      <c r="E54" s="8"/>
      <c r="F54" s="8"/>
      <c r="G54" s="8"/>
      <c r="H54" s="8"/>
      <c r="I54" s="8"/>
      <c r="J54" s="8"/>
      <c r="K54" s="9"/>
      <c r="L54" s="7"/>
      <c r="M54" s="8"/>
      <c r="N54" s="8"/>
      <c r="O54" s="8"/>
      <c r="P54" s="8"/>
      <c r="Q54" s="8"/>
      <c r="R54" s="8"/>
      <c r="S54" s="205"/>
      <c r="T54" s="9"/>
      <c r="U54" s="8"/>
      <c r="V54" s="9"/>
      <c r="W54" s="7"/>
      <c r="X54" s="8"/>
      <c r="Y54" s="8"/>
      <c r="Z54" s="8"/>
      <c r="AA54" s="8"/>
      <c r="AB54" s="8"/>
      <c r="AC54" s="205"/>
      <c r="AD54" s="9"/>
      <c r="AE54" s="7"/>
      <c r="AF54" s="8"/>
      <c r="AG54" s="8"/>
      <c r="AH54" s="8"/>
      <c r="AI54" s="8"/>
      <c r="AJ54" s="8"/>
      <c r="AK54" s="10"/>
      <c r="AL54" s="113"/>
      <c r="AM54" s="14"/>
      <c r="AN54" s="113"/>
      <c r="AO54" s="14"/>
      <c r="AP54" s="105"/>
      <c r="AQ54" s="109"/>
    </row>
    <row r="55" spans="3:43" x14ac:dyDescent="0.25">
      <c r="C55" s="7"/>
      <c r="D55" s="8"/>
      <c r="E55" s="8"/>
      <c r="F55" s="8"/>
      <c r="G55" s="8"/>
      <c r="H55" s="8"/>
      <c r="I55" s="8"/>
      <c r="J55" s="8"/>
      <c r="K55" s="8"/>
      <c r="L55" s="8"/>
      <c r="M55" s="8"/>
      <c r="N55" s="8"/>
      <c r="O55" s="8"/>
      <c r="P55" s="8"/>
      <c r="Q55" s="8"/>
      <c r="R55" s="8"/>
      <c r="S55" s="205"/>
      <c r="T55" s="9"/>
      <c r="U55" s="8"/>
      <c r="V55" s="8"/>
      <c r="W55" s="8"/>
      <c r="X55" s="8"/>
      <c r="Y55" s="8"/>
      <c r="Z55" s="8"/>
      <c r="AA55" s="8"/>
      <c r="AB55" s="8"/>
      <c r="AC55" s="205"/>
      <c r="AD55" s="9"/>
      <c r="AE55" s="7"/>
      <c r="AF55" s="8"/>
      <c r="AG55" s="8"/>
      <c r="AH55" s="8"/>
      <c r="AI55" s="8"/>
      <c r="AJ55" s="8"/>
      <c r="AK55" s="10"/>
      <c r="AL55" s="113"/>
      <c r="AM55" s="14"/>
      <c r="AN55" s="113"/>
      <c r="AO55" s="14"/>
      <c r="AP55" s="105"/>
      <c r="AQ55" s="109"/>
    </row>
    <row r="56" spans="3:43" x14ac:dyDescent="0.25">
      <c r="C56" s="7"/>
      <c r="D56" s="8"/>
      <c r="E56" s="8"/>
      <c r="F56" s="8"/>
      <c r="G56" s="8"/>
      <c r="H56" s="8"/>
      <c r="I56" s="8"/>
      <c r="J56" s="8"/>
      <c r="K56" s="8"/>
      <c r="L56" s="8"/>
      <c r="M56" s="8"/>
      <c r="N56" s="8"/>
      <c r="O56" s="8"/>
      <c r="P56" s="8"/>
      <c r="Q56" s="8"/>
      <c r="R56" s="8"/>
      <c r="S56" s="205"/>
      <c r="T56" s="9"/>
      <c r="U56" s="8"/>
      <c r="V56" s="8"/>
      <c r="W56" s="8"/>
      <c r="X56" s="8"/>
      <c r="Y56" s="8"/>
      <c r="Z56" s="8"/>
      <c r="AA56" s="8"/>
      <c r="AB56" s="8"/>
      <c r="AC56" s="205"/>
      <c r="AD56" s="9"/>
      <c r="AE56" s="7"/>
      <c r="AF56" s="8"/>
      <c r="AG56" s="8"/>
      <c r="AH56" s="8"/>
      <c r="AI56" s="8"/>
      <c r="AJ56" s="8"/>
      <c r="AK56" s="10"/>
      <c r="AL56" s="113"/>
      <c r="AM56" s="14"/>
      <c r="AN56" s="113"/>
      <c r="AO56" s="14"/>
      <c r="AP56" s="105"/>
      <c r="AQ56" s="109"/>
    </row>
    <row r="57" spans="3:43" x14ac:dyDescent="0.25">
      <c r="C57" s="7"/>
      <c r="D57" s="8"/>
      <c r="E57" s="8"/>
      <c r="F57" s="8"/>
      <c r="G57" s="8"/>
      <c r="H57" s="8"/>
      <c r="I57" s="8"/>
      <c r="J57" s="8"/>
      <c r="K57" s="8"/>
      <c r="L57" s="8"/>
      <c r="M57" s="8"/>
      <c r="N57" s="8"/>
      <c r="O57" s="8"/>
      <c r="P57" s="8"/>
      <c r="Q57" s="8"/>
      <c r="R57" s="8"/>
      <c r="S57" s="205"/>
      <c r="T57" s="9"/>
      <c r="U57" s="8"/>
      <c r="V57" s="8"/>
      <c r="W57" s="8"/>
      <c r="X57" s="8"/>
      <c r="Y57" s="8"/>
      <c r="Z57" s="8"/>
      <c r="AA57" s="8"/>
      <c r="AB57" s="8"/>
      <c r="AC57" s="205"/>
      <c r="AD57" s="9"/>
      <c r="AE57" s="7"/>
      <c r="AF57" s="8"/>
      <c r="AG57" s="8"/>
      <c r="AH57" s="8"/>
      <c r="AI57" s="8"/>
      <c r="AJ57" s="8"/>
      <c r="AK57" s="10"/>
      <c r="AL57" s="113"/>
      <c r="AM57" s="14"/>
      <c r="AN57" s="113"/>
      <c r="AO57" s="14"/>
      <c r="AP57" s="105"/>
      <c r="AQ57" s="109"/>
    </row>
    <row r="58" spans="3:43" x14ac:dyDescent="0.25">
      <c r="C58" s="7"/>
      <c r="D58" s="8"/>
      <c r="E58" s="8"/>
      <c r="F58" s="8"/>
      <c r="G58" s="8"/>
      <c r="H58" s="8"/>
      <c r="I58" s="8"/>
      <c r="J58" s="8"/>
      <c r="K58" s="8"/>
      <c r="L58" s="8"/>
      <c r="M58" s="8"/>
      <c r="N58" s="8"/>
      <c r="O58" s="8"/>
      <c r="P58" s="8"/>
      <c r="Q58" s="8"/>
      <c r="R58" s="8"/>
      <c r="S58" s="205"/>
      <c r="T58" s="9"/>
      <c r="U58" s="8"/>
      <c r="V58" s="8"/>
      <c r="W58" s="8"/>
      <c r="X58" s="8"/>
      <c r="Y58" s="8"/>
      <c r="Z58" s="8"/>
      <c r="AA58" s="8"/>
      <c r="AB58" s="8"/>
      <c r="AC58" s="205"/>
      <c r="AD58" s="9"/>
      <c r="AE58" s="7"/>
      <c r="AF58" s="8"/>
      <c r="AG58" s="8"/>
      <c r="AH58" s="8"/>
      <c r="AI58" s="8"/>
      <c r="AJ58" s="8"/>
      <c r="AK58" s="10"/>
      <c r="AL58" s="113"/>
      <c r="AM58" s="14"/>
      <c r="AN58" s="113"/>
      <c r="AO58" s="14"/>
      <c r="AP58" s="105"/>
      <c r="AQ58" s="109"/>
    </row>
    <row r="59" spans="3:43" x14ac:dyDescent="0.25">
      <c r="C59" s="7"/>
      <c r="D59" s="8"/>
      <c r="E59" s="8"/>
      <c r="F59" s="8"/>
      <c r="G59" s="8"/>
      <c r="H59" s="8"/>
      <c r="I59" s="8"/>
      <c r="J59" s="8"/>
      <c r="K59" s="8"/>
      <c r="L59" s="8"/>
      <c r="M59" s="8"/>
      <c r="N59" s="8"/>
      <c r="O59" s="8"/>
      <c r="P59" s="8"/>
      <c r="Q59" s="8"/>
      <c r="R59" s="8"/>
      <c r="S59" s="205"/>
      <c r="T59" s="9"/>
      <c r="U59" s="8"/>
      <c r="V59" s="8"/>
      <c r="W59" s="8"/>
      <c r="X59" s="8"/>
      <c r="Y59" s="8"/>
      <c r="Z59" s="8"/>
      <c r="AA59" s="8"/>
      <c r="AB59" s="8"/>
      <c r="AC59" s="205"/>
      <c r="AD59" s="9"/>
      <c r="AE59" s="7"/>
      <c r="AF59" s="8"/>
      <c r="AG59" s="8"/>
      <c r="AH59" s="8"/>
      <c r="AI59" s="8"/>
      <c r="AJ59" s="8"/>
      <c r="AK59" s="10"/>
      <c r="AL59" s="113"/>
      <c r="AM59" s="14"/>
      <c r="AN59" s="113"/>
      <c r="AO59" s="14"/>
      <c r="AP59" s="105"/>
      <c r="AQ59" s="109"/>
    </row>
    <row r="60" spans="3:43" x14ac:dyDescent="0.25">
      <c r="C60" s="7"/>
      <c r="D60" s="8"/>
      <c r="E60" s="8"/>
      <c r="F60" s="8"/>
      <c r="G60" s="8"/>
      <c r="H60" s="8"/>
      <c r="I60" s="8"/>
      <c r="J60" s="8"/>
      <c r="K60" s="8"/>
      <c r="L60" s="8"/>
      <c r="M60" s="8"/>
      <c r="N60" s="8"/>
      <c r="O60" s="8"/>
      <c r="P60" s="8"/>
      <c r="Q60" s="8"/>
      <c r="R60" s="8"/>
      <c r="S60" s="205"/>
      <c r="T60" s="9"/>
      <c r="U60" s="8"/>
      <c r="V60" s="8"/>
      <c r="W60" s="8"/>
      <c r="X60" s="8"/>
      <c r="Y60" s="8"/>
      <c r="Z60" s="8"/>
      <c r="AA60" s="8"/>
      <c r="AB60" s="8"/>
      <c r="AC60" s="205"/>
      <c r="AD60" s="9"/>
      <c r="AE60" s="7"/>
      <c r="AF60" s="8"/>
      <c r="AG60" s="8"/>
      <c r="AH60" s="8"/>
      <c r="AI60" s="8"/>
      <c r="AJ60" s="8"/>
      <c r="AK60" s="10"/>
      <c r="AL60" s="113"/>
      <c r="AM60" s="14"/>
      <c r="AN60" s="113"/>
      <c r="AO60" s="14"/>
      <c r="AP60" s="105"/>
      <c r="AQ60" s="109"/>
    </row>
    <row r="61" spans="3:43" x14ac:dyDescent="0.25">
      <c r="C61" s="7"/>
      <c r="D61" s="8"/>
      <c r="E61" s="8"/>
      <c r="F61" s="8"/>
      <c r="G61" s="8"/>
      <c r="H61" s="8"/>
      <c r="I61" s="8"/>
      <c r="J61" s="8"/>
      <c r="K61" s="8"/>
      <c r="L61" s="8"/>
      <c r="M61" s="8"/>
      <c r="N61" s="8"/>
      <c r="O61" s="8"/>
      <c r="P61" s="8"/>
      <c r="Q61" s="8"/>
      <c r="R61" s="8"/>
      <c r="S61" s="205"/>
      <c r="T61" s="9"/>
      <c r="U61" s="8"/>
      <c r="V61" s="8"/>
      <c r="W61" s="8"/>
      <c r="X61" s="8"/>
      <c r="Y61" s="8"/>
      <c r="Z61" s="8"/>
      <c r="AA61" s="8"/>
      <c r="AB61" s="8"/>
      <c r="AC61" s="205"/>
      <c r="AD61" s="9"/>
      <c r="AE61" s="7"/>
      <c r="AF61" s="8"/>
      <c r="AG61" s="8"/>
      <c r="AH61" s="8"/>
      <c r="AI61" s="8"/>
      <c r="AJ61" s="8"/>
      <c r="AK61" s="10"/>
      <c r="AL61" s="113"/>
      <c r="AM61" s="14"/>
      <c r="AN61" s="113"/>
      <c r="AO61" s="14"/>
      <c r="AP61" s="105"/>
      <c r="AQ61" s="109"/>
    </row>
    <row r="62" spans="3:43" x14ac:dyDescent="0.25">
      <c r="C62" s="7"/>
      <c r="D62" s="8"/>
      <c r="E62" s="8"/>
      <c r="F62" s="8"/>
      <c r="G62" s="8"/>
      <c r="H62" s="8"/>
      <c r="I62" s="8"/>
      <c r="J62" s="8"/>
      <c r="K62" s="8"/>
      <c r="L62" s="8"/>
      <c r="M62" s="8"/>
      <c r="N62" s="8"/>
      <c r="O62" s="8"/>
      <c r="P62" s="8"/>
      <c r="Q62" s="8"/>
      <c r="R62" s="8"/>
      <c r="S62" s="205"/>
      <c r="T62" s="9"/>
      <c r="U62" s="8"/>
      <c r="V62" s="8"/>
      <c r="W62" s="8"/>
      <c r="X62" s="8"/>
      <c r="Y62" s="8"/>
      <c r="Z62" s="8"/>
      <c r="AA62" s="8"/>
      <c r="AB62" s="8"/>
      <c r="AC62" s="205"/>
      <c r="AD62" s="9"/>
      <c r="AE62" s="7"/>
      <c r="AF62" s="8"/>
      <c r="AG62" s="8"/>
      <c r="AH62" s="8"/>
      <c r="AI62" s="8"/>
      <c r="AJ62" s="8"/>
      <c r="AK62" s="10"/>
      <c r="AL62" s="113"/>
      <c r="AM62" s="14"/>
      <c r="AN62" s="113"/>
      <c r="AO62" s="14"/>
      <c r="AP62" s="105"/>
      <c r="AQ62" s="109"/>
    </row>
    <row r="63" spans="3:43" x14ac:dyDescent="0.25">
      <c r="C63" s="7"/>
      <c r="D63" s="8"/>
      <c r="E63" s="8"/>
      <c r="F63" s="8"/>
      <c r="G63" s="8"/>
      <c r="H63" s="8"/>
      <c r="I63" s="8"/>
      <c r="J63" s="8"/>
      <c r="K63" s="8"/>
      <c r="L63" s="8"/>
      <c r="M63" s="8"/>
      <c r="N63" s="8"/>
      <c r="O63" s="8"/>
      <c r="P63" s="8"/>
      <c r="Q63" s="8"/>
      <c r="R63" s="8"/>
      <c r="S63" s="205"/>
      <c r="T63" s="9"/>
      <c r="U63" s="8"/>
      <c r="V63" s="8"/>
      <c r="W63" s="8"/>
      <c r="X63" s="8"/>
      <c r="Y63" s="8"/>
      <c r="Z63" s="8"/>
      <c r="AA63" s="8"/>
      <c r="AB63" s="8"/>
      <c r="AC63" s="205"/>
      <c r="AD63" s="9"/>
      <c r="AE63" s="7"/>
      <c r="AF63" s="8"/>
      <c r="AG63" s="8"/>
      <c r="AH63" s="8"/>
      <c r="AI63" s="8"/>
      <c r="AJ63" s="8"/>
      <c r="AK63" s="10"/>
      <c r="AL63" s="113"/>
      <c r="AM63" s="14"/>
      <c r="AN63" s="113"/>
      <c r="AO63" s="14"/>
      <c r="AP63" s="105"/>
      <c r="AQ63" s="109"/>
    </row>
    <row r="64" spans="3:43" x14ac:dyDescent="0.25">
      <c r="C64" s="7"/>
      <c r="D64" s="8"/>
      <c r="E64" s="8"/>
      <c r="F64" s="8"/>
      <c r="G64" s="8"/>
      <c r="H64" s="8"/>
      <c r="I64" s="8"/>
      <c r="J64" s="8"/>
      <c r="K64" s="8"/>
      <c r="L64" s="8"/>
      <c r="M64" s="8"/>
      <c r="N64" s="8"/>
      <c r="O64" s="8"/>
      <c r="P64" s="8"/>
      <c r="Q64" s="8"/>
      <c r="R64" s="8"/>
      <c r="S64" s="205"/>
      <c r="T64" s="9"/>
      <c r="U64" s="8"/>
      <c r="V64" s="8"/>
      <c r="W64" s="8"/>
      <c r="X64" s="8"/>
      <c r="Y64" s="8"/>
      <c r="Z64" s="8"/>
      <c r="AA64" s="8"/>
      <c r="AB64" s="8"/>
      <c r="AC64" s="205"/>
      <c r="AD64" s="9"/>
      <c r="AE64" s="7"/>
      <c r="AF64" s="8"/>
      <c r="AG64" s="8"/>
      <c r="AH64" s="8"/>
      <c r="AI64" s="8"/>
      <c r="AJ64" s="8"/>
      <c r="AK64" s="10"/>
      <c r="AL64" s="113"/>
      <c r="AM64" s="14"/>
      <c r="AN64" s="113"/>
      <c r="AO64" s="14"/>
      <c r="AP64" s="105"/>
      <c r="AQ64" s="109"/>
    </row>
    <row r="65" spans="3:43" x14ac:dyDescent="0.25">
      <c r="C65" s="7"/>
      <c r="D65" s="8"/>
      <c r="E65" s="8"/>
      <c r="F65" s="8"/>
      <c r="G65" s="8"/>
      <c r="H65" s="8"/>
      <c r="I65" s="8"/>
      <c r="J65" s="8"/>
      <c r="K65" s="8"/>
      <c r="L65" s="8"/>
      <c r="M65" s="8"/>
      <c r="N65" s="8"/>
      <c r="O65" s="8"/>
      <c r="P65" s="8"/>
      <c r="Q65" s="8"/>
      <c r="R65" s="8"/>
      <c r="S65" s="205"/>
      <c r="T65" s="9"/>
      <c r="U65" s="8"/>
      <c r="V65" s="8"/>
      <c r="W65" s="8"/>
      <c r="X65" s="8"/>
      <c r="Y65" s="8"/>
      <c r="Z65" s="8"/>
      <c r="AA65" s="8"/>
      <c r="AB65" s="8"/>
      <c r="AC65" s="205"/>
      <c r="AD65" s="9"/>
      <c r="AE65" s="7"/>
      <c r="AF65" s="8"/>
      <c r="AG65" s="8"/>
      <c r="AH65" s="8"/>
      <c r="AI65" s="8"/>
      <c r="AJ65" s="8"/>
      <c r="AK65" s="10"/>
      <c r="AL65" s="113"/>
      <c r="AM65" s="14"/>
      <c r="AN65" s="113"/>
      <c r="AO65" s="14"/>
      <c r="AP65" s="105"/>
      <c r="AQ65" s="109"/>
    </row>
    <row r="66" spans="3:43" x14ac:dyDescent="0.25">
      <c r="C66" s="7"/>
      <c r="D66" s="8"/>
      <c r="E66" s="8"/>
      <c r="F66" s="8"/>
      <c r="G66" s="8"/>
      <c r="H66" s="8"/>
      <c r="I66" s="8"/>
      <c r="J66" s="8"/>
      <c r="K66" s="8"/>
      <c r="L66" s="8"/>
      <c r="M66" s="8"/>
      <c r="N66" s="8"/>
      <c r="O66" s="8"/>
      <c r="P66" s="8"/>
      <c r="Q66" s="8"/>
      <c r="R66" s="8"/>
      <c r="S66" s="205"/>
      <c r="T66" s="9"/>
      <c r="U66" s="8"/>
      <c r="V66" s="8"/>
      <c r="W66" s="8"/>
      <c r="X66" s="8"/>
      <c r="Y66" s="8"/>
      <c r="Z66" s="8"/>
      <c r="AA66" s="8"/>
      <c r="AB66" s="8"/>
      <c r="AC66" s="205"/>
      <c r="AD66" s="9"/>
      <c r="AE66" s="7"/>
      <c r="AF66" s="8"/>
      <c r="AG66" s="8"/>
      <c r="AH66" s="8"/>
      <c r="AI66" s="8"/>
      <c r="AJ66" s="8"/>
      <c r="AK66" s="10"/>
      <c r="AL66" s="113"/>
      <c r="AM66" s="14"/>
      <c r="AN66" s="113"/>
      <c r="AO66" s="14"/>
      <c r="AP66" s="105"/>
      <c r="AQ66" s="109"/>
    </row>
    <row r="67" spans="3:43" x14ac:dyDescent="0.25">
      <c r="C67" s="7"/>
      <c r="D67" s="8"/>
      <c r="E67" s="8"/>
      <c r="F67" s="8"/>
      <c r="G67" s="8"/>
      <c r="H67" s="8"/>
      <c r="I67" s="8"/>
      <c r="J67" s="8"/>
      <c r="K67" s="8"/>
      <c r="L67" s="8"/>
      <c r="M67" s="8"/>
      <c r="N67" s="8"/>
      <c r="O67" s="8"/>
      <c r="P67" s="8"/>
      <c r="Q67" s="8"/>
      <c r="R67" s="8"/>
      <c r="S67" s="205"/>
      <c r="T67" s="9"/>
      <c r="U67" s="8"/>
      <c r="V67" s="8"/>
      <c r="W67" s="8"/>
      <c r="X67" s="8"/>
      <c r="Y67" s="8"/>
      <c r="Z67" s="8"/>
      <c r="AA67" s="8"/>
      <c r="AB67" s="8"/>
      <c r="AC67" s="205"/>
      <c r="AD67" s="9"/>
      <c r="AE67" s="7"/>
      <c r="AF67" s="8"/>
      <c r="AG67" s="8"/>
      <c r="AH67" s="8"/>
      <c r="AI67" s="8"/>
      <c r="AJ67" s="8"/>
      <c r="AK67" s="10"/>
      <c r="AL67" s="113"/>
      <c r="AM67" s="14"/>
      <c r="AN67" s="113"/>
      <c r="AO67" s="14"/>
      <c r="AP67" s="105"/>
      <c r="AQ67" s="109"/>
    </row>
    <row r="68" spans="3:43" x14ac:dyDescent="0.25">
      <c r="C68" s="7"/>
      <c r="D68" s="8"/>
      <c r="E68" s="8"/>
      <c r="F68" s="8"/>
      <c r="G68" s="8"/>
      <c r="H68" s="8"/>
      <c r="I68" s="8"/>
      <c r="J68" s="8"/>
      <c r="K68" s="8"/>
      <c r="L68" s="8"/>
      <c r="M68" s="8"/>
      <c r="N68" s="8"/>
      <c r="O68" s="8"/>
      <c r="P68" s="8"/>
      <c r="Q68" s="8"/>
      <c r="R68" s="8"/>
      <c r="S68" s="205"/>
      <c r="T68" s="9"/>
      <c r="U68" s="8"/>
      <c r="V68" s="8"/>
      <c r="W68" s="8"/>
      <c r="X68" s="8"/>
      <c r="Y68" s="8"/>
      <c r="Z68" s="8"/>
      <c r="AA68" s="8"/>
      <c r="AB68" s="8"/>
      <c r="AC68" s="205"/>
      <c r="AD68" s="9"/>
      <c r="AE68" s="7"/>
      <c r="AF68" s="8"/>
      <c r="AG68" s="8"/>
      <c r="AH68" s="8"/>
      <c r="AI68" s="8"/>
      <c r="AJ68" s="8"/>
      <c r="AK68" s="10"/>
      <c r="AL68" s="113"/>
      <c r="AM68" s="14"/>
      <c r="AN68" s="113"/>
      <c r="AO68" s="14"/>
      <c r="AP68" s="105"/>
      <c r="AQ68" s="109"/>
    </row>
    <row r="69" spans="3:43" x14ac:dyDescent="0.25">
      <c r="C69" s="7"/>
      <c r="D69" s="8"/>
      <c r="E69" s="8"/>
      <c r="F69" s="8"/>
      <c r="G69" s="8"/>
      <c r="H69" s="8"/>
      <c r="I69" s="8"/>
      <c r="J69" s="8"/>
      <c r="K69" s="8"/>
      <c r="L69" s="8"/>
      <c r="M69" s="8"/>
      <c r="N69" s="8"/>
      <c r="O69" s="8"/>
      <c r="P69" s="8"/>
      <c r="Q69" s="8"/>
      <c r="R69" s="8"/>
      <c r="S69" s="205"/>
      <c r="T69" s="9"/>
      <c r="U69" s="8"/>
      <c r="V69" s="8"/>
      <c r="W69" s="8"/>
      <c r="X69" s="8"/>
      <c r="Y69" s="8"/>
      <c r="Z69" s="8"/>
      <c r="AA69" s="8"/>
      <c r="AB69" s="8"/>
      <c r="AC69" s="205"/>
      <c r="AD69" s="9"/>
      <c r="AE69" s="7"/>
      <c r="AF69" s="8"/>
      <c r="AG69" s="8"/>
      <c r="AH69" s="8"/>
      <c r="AI69" s="8"/>
      <c r="AJ69" s="8"/>
      <c r="AK69" s="10"/>
      <c r="AL69" s="113"/>
      <c r="AM69" s="14"/>
      <c r="AN69" s="113"/>
      <c r="AO69" s="14"/>
      <c r="AP69" s="105"/>
      <c r="AQ69" s="109"/>
    </row>
    <row r="70" spans="3:43" x14ac:dyDescent="0.25">
      <c r="C70" s="7"/>
      <c r="D70" s="8"/>
      <c r="E70" s="8"/>
      <c r="F70" s="8"/>
      <c r="G70" s="8"/>
      <c r="H70" s="8"/>
      <c r="I70" s="8"/>
      <c r="J70" s="8"/>
      <c r="K70" s="8"/>
      <c r="L70" s="8"/>
      <c r="M70" s="8"/>
      <c r="N70" s="8"/>
      <c r="O70" s="8"/>
      <c r="P70" s="8"/>
      <c r="Q70" s="8"/>
      <c r="R70" s="8"/>
      <c r="S70" s="205"/>
      <c r="T70" s="9"/>
      <c r="U70" s="8"/>
      <c r="V70" s="8"/>
      <c r="W70" s="8"/>
      <c r="X70" s="8"/>
      <c r="Y70" s="8"/>
      <c r="Z70" s="8"/>
      <c r="AA70" s="8"/>
      <c r="AB70" s="8"/>
      <c r="AC70" s="205"/>
      <c r="AD70" s="9"/>
      <c r="AE70" s="7"/>
      <c r="AF70" s="8"/>
      <c r="AG70" s="8"/>
      <c r="AH70" s="8"/>
      <c r="AI70" s="8"/>
      <c r="AJ70" s="8"/>
      <c r="AK70" s="10"/>
      <c r="AL70" s="113"/>
      <c r="AM70" s="14"/>
      <c r="AN70" s="113"/>
      <c r="AO70" s="14"/>
      <c r="AP70" s="105"/>
      <c r="AQ70" s="109"/>
    </row>
    <row r="71" spans="3:43" x14ac:dyDescent="0.25">
      <c r="C71" s="7"/>
      <c r="D71" s="8"/>
      <c r="E71" s="8"/>
      <c r="F71" s="8"/>
      <c r="G71" s="8"/>
      <c r="H71" s="8"/>
      <c r="I71" s="8"/>
      <c r="J71" s="8"/>
      <c r="K71" s="8"/>
      <c r="L71" s="8"/>
      <c r="M71" s="8"/>
      <c r="N71" s="8"/>
      <c r="O71" s="8"/>
      <c r="P71" s="8"/>
      <c r="Q71" s="8"/>
      <c r="R71" s="8"/>
      <c r="S71" s="205"/>
      <c r="T71" s="9"/>
      <c r="U71" s="8"/>
      <c r="V71" s="8"/>
      <c r="W71" s="8"/>
      <c r="X71" s="8"/>
      <c r="Y71" s="8"/>
      <c r="Z71" s="8"/>
      <c r="AA71" s="8"/>
      <c r="AB71" s="8"/>
      <c r="AC71" s="205"/>
      <c r="AD71" s="9"/>
      <c r="AE71" s="7"/>
      <c r="AF71" s="8"/>
      <c r="AG71" s="8"/>
      <c r="AH71" s="8"/>
      <c r="AI71" s="8"/>
      <c r="AJ71" s="8"/>
      <c r="AK71" s="10"/>
      <c r="AL71" s="113"/>
      <c r="AM71" s="14"/>
      <c r="AN71" s="113"/>
      <c r="AO71" s="14"/>
      <c r="AP71" s="105"/>
      <c r="AQ71" s="109"/>
    </row>
    <row r="72" spans="3:43" x14ac:dyDescent="0.25">
      <c r="C72" s="7"/>
      <c r="D72" s="8"/>
      <c r="E72" s="8"/>
      <c r="F72" s="8"/>
      <c r="G72" s="8"/>
      <c r="H72" s="8"/>
      <c r="I72" s="8"/>
      <c r="J72" s="8"/>
      <c r="K72" s="8"/>
      <c r="L72" s="8"/>
      <c r="M72" s="8"/>
      <c r="N72" s="8"/>
      <c r="O72" s="8"/>
      <c r="P72" s="8"/>
      <c r="Q72" s="8"/>
      <c r="R72" s="8"/>
      <c r="S72" s="205"/>
      <c r="T72" s="9"/>
      <c r="U72" s="8"/>
      <c r="V72" s="8"/>
      <c r="W72" s="8"/>
      <c r="X72" s="8"/>
      <c r="Y72" s="8"/>
      <c r="Z72" s="8"/>
      <c r="AA72" s="8"/>
      <c r="AB72" s="8"/>
      <c r="AC72" s="205"/>
      <c r="AD72" s="9"/>
      <c r="AE72" s="7"/>
      <c r="AF72" s="8"/>
      <c r="AG72" s="8"/>
      <c r="AH72" s="8"/>
      <c r="AI72" s="8"/>
      <c r="AJ72" s="8"/>
      <c r="AK72" s="10"/>
      <c r="AL72" s="113"/>
      <c r="AM72" s="14"/>
      <c r="AN72" s="113"/>
      <c r="AO72" s="14"/>
      <c r="AP72" s="105"/>
      <c r="AQ72" s="109"/>
    </row>
    <row r="73" spans="3:43" x14ac:dyDescent="0.25">
      <c r="C73" s="7"/>
      <c r="D73" s="8"/>
      <c r="E73" s="8"/>
      <c r="F73" s="8"/>
      <c r="G73" s="8"/>
      <c r="H73" s="8"/>
      <c r="I73" s="8"/>
      <c r="J73" s="8"/>
      <c r="K73" s="8"/>
      <c r="L73" s="8"/>
      <c r="M73" s="8"/>
      <c r="N73" s="8"/>
      <c r="O73" s="8"/>
      <c r="P73" s="8"/>
      <c r="Q73" s="8"/>
      <c r="R73" s="8"/>
      <c r="S73" s="205"/>
      <c r="T73" s="9"/>
      <c r="U73" s="8"/>
      <c r="V73" s="8"/>
      <c r="W73" s="8"/>
      <c r="X73" s="8"/>
      <c r="Y73" s="8"/>
      <c r="Z73" s="8"/>
      <c r="AA73" s="8"/>
      <c r="AB73" s="8"/>
      <c r="AC73" s="205"/>
      <c r="AD73" s="9"/>
      <c r="AE73" s="7"/>
      <c r="AF73" s="8"/>
      <c r="AG73" s="8"/>
      <c r="AH73" s="8"/>
      <c r="AI73" s="8"/>
      <c r="AJ73" s="8"/>
      <c r="AK73" s="10"/>
      <c r="AL73" s="113"/>
      <c r="AM73" s="14"/>
      <c r="AN73" s="113"/>
      <c r="AO73" s="14"/>
      <c r="AP73" s="105"/>
      <c r="AQ73" s="109"/>
    </row>
    <row r="74" spans="3:43" x14ac:dyDescent="0.25">
      <c r="C74" s="7"/>
      <c r="D74" s="8"/>
      <c r="E74" s="8"/>
      <c r="F74" s="8"/>
      <c r="G74" s="8"/>
      <c r="H74" s="8"/>
      <c r="I74" s="8"/>
      <c r="J74" s="8"/>
      <c r="K74" s="8"/>
      <c r="L74" s="8"/>
      <c r="M74" s="8"/>
      <c r="N74" s="8"/>
      <c r="O74" s="8"/>
      <c r="P74" s="8"/>
      <c r="Q74" s="8"/>
      <c r="R74" s="8"/>
      <c r="S74" s="205"/>
      <c r="T74" s="9"/>
      <c r="U74" s="8"/>
      <c r="V74" s="8"/>
      <c r="W74" s="8"/>
      <c r="X74" s="8"/>
      <c r="Y74" s="8"/>
      <c r="Z74" s="8"/>
      <c r="AA74" s="8"/>
      <c r="AB74" s="8"/>
      <c r="AC74" s="205"/>
      <c r="AD74" s="9"/>
      <c r="AE74" s="7"/>
      <c r="AF74" s="8"/>
      <c r="AG74" s="8"/>
      <c r="AH74" s="8"/>
      <c r="AI74" s="8"/>
      <c r="AJ74" s="8"/>
      <c r="AK74" s="10"/>
      <c r="AL74" s="113"/>
      <c r="AM74" s="14"/>
      <c r="AN74" s="113"/>
      <c r="AO74" s="14"/>
      <c r="AP74" s="105"/>
      <c r="AQ74" s="109"/>
    </row>
    <row r="75" spans="3:43" x14ac:dyDescent="0.25">
      <c r="C75" s="7"/>
      <c r="D75" s="8"/>
      <c r="E75" s="8"/>
      <c r="F75" s="8"/>
      <c r="G75" s="8"/>
      <c r="H75" s="8"/>
      <c r="I75" s="8"/>
      <c r="J75" s="8"/>
      <c r="K75" s="8"/>
      <c r="L75" s="8"/>
      <c r="M75" s="8"/>
      <c r="N75" s="8"/>
      <c r="O75" s="8"/>
      <c r="P75" s="8"/>
      <c r="Q75" s="8"/>
      <c r="R75" s="8"/>
      <c r="S75" s="205"/>
      <c r="T75" s="9"/>
      <c r="U75" s="8"/>
      <c r="V75" s="8"/>
      <c r="W75" s="8"/>
      <c r="X75" s="8"/>
      <c r="Y75" s="8"/>
      <c r="Z75" s="8"/>
      <c r="AA75" s="8"/>
      <c r="AB75" s="8"/>
      <c r="AC75" s="205"/>
      <c r="AD75" s="9"/>
      <c r="AE75" s="7"/>
      <c r="AF75" s="8"/>
      <c r="AG75" s="8"/>
      <c r="AH75" s="8"/>
      <c r="AI75" s="8"/>
      <c r="AJ75" s="8"/>
      <c r="AK75" s="10"/>
      <c r="AL75" s="113"/>
      <c r="AM75" s="14"/>
      <c r="AN75" s="113"/>
      <c r="AO75" s="14"/>
      <c r="AP75" s="105"/>
      <c r="AQ75" s="109"/>
    </row>
    <row r="76" spans="3:43" x14ac:dyDescent="0.25">
      <c r="C76" s="7"/>
      <c r="D76" s="8"/>
      <c r="E76" s="8"/>
      <c r="F76" s="8"/>
      <c r="G76" s="8"/>
      <c r="H76" s="8"/>
      <c r="I76" s="8"/>
      <c r="J76" s="8"/>
      <c r="K76" s="8"/>
      <c r="L76" s="8"/>
      <c r="M76" s="8"/>
      <c r="N76" s="8"/>
      <c r="O76" s="8"/>
      <c r="P76" s="8"/>
      <c r="Q76" s="8"/>
      <c r="R76" s="8"/>
      <c r="S76" s="205"/>
      <c r="T76" s="9"/>
      <c r="U76" s="8"/>
      <c r="V76" s="8"/>
      <c r="W76" s="8"/>
      <c r="X76" s="8"/>
      <c r="Y76" s="8"/>
      <c r="Z76" s="8"/>
      <c r="AA76" s="8"/>
      <c r="AB76" s="8"/>
      <c r="AC76" s="205"/>
      <c r="AD76" s="9"/>
      <c r="AE76" s="7"/>
      <c r="AF76" s="8"/>
      <c r="AG76" s="8"/>
      <c r="AH76" s="8"/>
      <c r="AI76" s="8"/>
      <c r="AJ76" s="8"/>
      <c r="AK76" s="10"/>
      <c r="AL76" s="113"/>
      <c r="AM76" s="14"/>
      <c r="AN76" s="113"/>
      <c r="AO76" s="14"/>
      <c r="AP76" s="105"/>
      <c r="AQ76" s="109"/>
    </row>
    <row r="77" spans="3:43" x14ac:dyDescent="0.25">
      <c r="C77" s="7"/>
      <c r="D77" s="8"/>
      <c r="E77" s="8"/>
      <c r="F77" s="8"/>
      <c r="G77" s="8"/>
      <c r="H77" s="8"/>
      <c r="I77" s="8"/>
      <c r="J77" s="8"/>
      <c r="K77" s="8"/>
      <c r="L77" s="8"/>
      <c r="M77" s="8"/>
      <c r="N77" s="8"/>
      <c r="O77" s="8"/>
      <c r="P77" s="8"/>
      <c r="Q77" s="8"/>
      <c r="R77" s="8"/>
      <c r="S77" s="205"/>
      <c r="T77" s="9"/>
      <c r="U77" s="8"/>
      <c r="V77" s="8"/>
      <c r="W77" s="8"/>
      <c r="X77" s="8"/>
      <c r="Y77" s="8"/>
      <c r="Z77" s="8"/>
      <c r="AA77" s="8"/>
      <c r="AB77" s="8"/>
      <c r="AC77" s="205"/>
      <c r="AD77" s="9"/>
      <c r="AE77" s="7"/>
      <c r="AF77" s="8"/>
      <c r="AG77" s="8"/>
      <c r="AH77" s="8"/>
      <c r="AI77" s="8"/>
      <c r="AJ77" s="8"/>
      <c r="AK77" s="10"/>
      <c r="AL77" s="113"/>
      <c r="AM77" s="14"/>
      <c r="AN77" s="113"/>
      <c r="AO77" s="14"/>
      <c r="AP77" s="105"/>
      <c r="AQ77" s="109"/>
    </row>
    <row r="78" spans="3:43" x14ac:dyDescent="0.25">
      <c r="C78" s="7"/>
      <c r="D78" s="8"/>
      <c r="E78" s="8"/>
      <c r="F78" s="8"/>
      <c r="G78" s="8"/>
      <c r="H78" s="8"/>
      <c r="I78" s="8"/>
      <c r="J78" s="8"/>
      <c r="K78" s="8"/>
      <c r="L78" s="8"/>
      <c r="M78" s="8"/>
      <c r="N78" s="8"/>
      <c r="O78" s="8"/>
      <c r="P78" s="8"/>
      <c r="Q78" s="8"/>
      <c r="R78" s="8"/>
      <c r="S78" s="205"/>
      <c r="T78" s="9"/>
      <c r="U78" s="8"/>
      <c r="V78" s="8"/>
      <c r="W78" s="8"/>
      <c r="X78" s="8"/>
      <c r="Y78" s="8"/>
      <c r="Z78" s="8"/>
      <c r="AA78" s="8"/>
      <c r="AB78" s="8"/>
      <c r="AC78" s="205"/>
      <c r="AD78" s="9"/>
      <c r="AE78" s="7"/>
      <c r="AF78" s="8"/>
      <c r="AG78" s="8"/>
      <c r="AH78" s="8"/>
      <c r="AI78" s="8"/>
      <c r="AJ78" s="8"/>
      <c r="AK78" s="10"/>
      <c r="AL78" s="113"/>
      <c r="AM78" s="14"/>
      <c r="AN78" s="113"/>
      <c r="AO78" s="14"/>
      <c r="AP78" s="105"/>
      <c r="AQ78" s="109"/>
    </row>
    <row r="79" spans="3:43" x14ac:dyDescent="0.25">
      <c r="C79" s="7"/>
      <c r="D79" s="8"/>
      <c r="E79" s="8"/>
      <c r="F79" s="8"/>
      <c r="G79" s="8"/>
      <c r="H79" s="8"/>
      <c r="I79" s="8"/>
      <c r="J79" s="8"/>
      <c r="K79" s="8"/>
      <c r="L79" s="8"/>
      <c r="M79" s="8"/>
      <c r="N79" s="8"/>
      <c r="O79" s="8"/>
      <c r="P79" s="8"/>
      <c r="Q79" s="8"/>
      <c r="R79" s="8"/>
      <c r="S79" s="205"/>
      <c r="T79" s="9"/>
      <c r="U79" s="8"/>
      <c r="V79" s="8"/>
      <c r="W79" s="8"/>
      <c r="X79" s="8"/>
      <c r="Y79" s="8"/>
      <c r="Z79" s="8"/>
      <c r="AA79" s="8"/>
      <c r="AB79" s="8"/>
      <c r="AC79" s="205"/>
      <c r="AD79" s="9"/>
      <c r="AE79" s="7"/>
      <c r="AF79" s="8"/>
      <c r="AG79" s="8"/>
      <c r="AH79" s="8"/>
      <c r="AI79" s="8"/>
      <c r="AJ79" s="8"/>
      <c r="AK79" s="10"/>
      <c r="AL79" s="113"/>
      <c r="AM79" s="14"/>
      <c r="AN79" s="113"/>
      <c r="AO79" s="14"/>
      <c r="AP79" s="105"/>
      <c r="AQ79" s="109"/>
    </row>
    <row r="80" spans="3:43" x14ac:dyDescent="0.25">
      <c r="C80" s="7"/>
      <c r="D80" s="8"/>
      <c r="E80" s="8"/>
      <c r="F80" s="8"/>
      <c r="G80" s="8"/>
      <c r="H80" s="8"/>
      <c r="I80" s="8"/>
      <c r="J80" s="8"/>
      <c r="K80" s="8"/>
      <c r="L80" s="8"/>
      <c r="M80" s="8"/>
      <c r="N80" s="8"/>
      <c r="O80" s="8"/>
      <c r="P80" s="8"/>
      <c r="Q80" s="8"/>
      <c r="R80" s="8"/>
      <c r="S80" s="205"/>
      <c r="T80" s="9"/>
      <c r="U80" s="8"/>
      <c r="V80" s="8"/>
      <c r="W80" s="8"/>
      <c r="X80" s="8"/>
      <c r="Y80" s="8"/>
      <c r="Z80" s="8"/>
      <c r="AA80" s="8"/>
      <c r="AB80" s="8"/>
      <c r="AC80" s="205"/>
      <c r="AD80" s="9"/>
      <c r="AE80" s="7"/>
      <c r="AF80" s="8"/>
      <c r="AG80" s="8"/>
      <c r="AH80" s="8"/>
      <c r="AI80" s="8"/>
      <c r="AJ80" s="8"/>
      <c r="AK80" s="10"/>
      <c r="AL80" s="113"/>
      <c r="AM80" s="14"/>
      <c r="AN80" s="113"/>
      <c r="AO80" s="14"/>
      <c r="AP80" s="105"/>
      <c r="AQ80" s="109"/>
    </row>
    <row r="81" spans="3:43" x14ac:dyDescent="0.25">
      <c r="C81" s="7"/>
      <c r="D81" s="8"/>
      <c r="E81" s="8"/>
      <c r="F81" s="8"/>
      <c r="G81" s="8"/>
      <c r="H81" s="8"/>
      <c r="I81" s="8"/>
      <c r="J81" s="8"/>
      <c r="K81" s="8"/>
      <c r="L81" s="8"/>
      <c r="M81" s="8"/>
      <c r="N81" s="8"/>
      <c r="O81" s="8"/>
      <c r="P81" s="8"/>
      <c r="Q81" s="8"/>
      <c r="R81" s="8"/>
      <c r="S81" s="205"/>
      <c r="T81" s="9"/>
      <c r="U81" s="8"/>
      <c r="V81" s="8"/>
      <c r="W81" s="8"/>
      <c r="X81" s="8"/>
      <c r="Y81" s="8"/>
      <c r="Z81" s="8"/>
      <c r="AA81" s="8"/>
      <c r="AB81" s="8"/>
      <c r="AC81" s="205"/>
      <c r="AD81" s="9"/>
      <c r="AE81" s="7"/>
      <c r="AF81" s="8"/>
      <c r="AG81" s="8"/>
      <c r="AH81" s="8"/>
      <c r="AI81" s="8"/>
      <c r="AJ81" s="8"/>
      <c r="AK81" s="10"/>
      <c r="AL81" s="113"/>
      <c r="AM81" s="14"/>
      <c r="AN81" s="113"/>
      <c r="AO81" s="14"/>
      <c r="AP81" s="105"/>
      <c r="AQ81" s="109"/>
    </row>
    <row r="82" spans="3:43" x14ac:dyDescent="0.25">
      <c r="C82" s="7"/>
      <c r="D82" s="8"/>
      <c r="E82" s="8"/>
      <c r="F82" s="8"/>
      <c r="G82" s="8"/>
      <c r="H82" s="8"/>
      <c r="I82" s="8"/>
      <c r="J82" s="8"/>
      <c r="K82" s="8"/>
      <c r="L82" s="8"/>
      <c r="M82" s="8"/>
      <c r="N82" s="8"/>
      <c r="O82" s="8"/>
      <c r="P82" s="8"/>
      <c r="Q82" s="8"/>
      <c r="R82" s="8"/>
      <c r="S82" s="205"/>
      <c r="T82" s="9"/>
      <c r="U82" s="8"/>
      <c r="V82" s="8"/>
      <c r="W82" s="8"/>
      <c r="X82" s="8"/>
      <c r="Y82" s="8"/>
      <c r="Z82" s="8"/>
      <c r="AA82" s="8"/>
      <c r="AB82" s="8"/>
      <c r="AC82" s="205"/>
      <c r="AD82" s="9"/>
      <c r="AE82" s="7"/>
      <c r="AF82" s="8"/>
      <c r="AG82" s="8"/>
      <c r="AH82" s="8"/>
      <c r="AI82" s="8"/>
      <c r="AJ82" s="8"/>
      <c r="AK82" s="10"/>
      <c r="AL82" s="113"/>
      <c r="AM82" s="14"/>
      <c r="AN82" s="113"/>
      <c r="AO82" s="14"/>
      <c r="AP82" s="105"/>
      <c r="AQ82" s="109"/>
    </row>
    <row r="83" spans="3:43" x14ac:dyDescent="0.25">
      <c r="C83" s="7"/>
      <c r="D83" s="8"/>
      <c r="E83" s="8"/>
      <c r="F83" s="8"/>
      <c r="G83" s="8"/>
      <c r="H83" s="8"/>
      <c r="I83" s="8"/>
      <c r="J83" s="8"/>
      <c r="K83" s="8"/>
      <c r="L83" s="8"/>
      <c r="M83" s="8"/>
      <c r="N83" s="8"/>
      <c r="O83" s="8"/>
      <c r="P83" s="8"/>
      <c r="Q83" s="8"/>
      <c r="R83" s="8"/>
      <c r="S83" s="205"/>
      <c r="T83" s="9"/>
      <c r="U83" s="8"/>
      <c r="V83" s="8"/>
      <c r="W83" s="8"/>
      <c r="X83" s="8"/>
      <c r="Y83" s="8"/>
      <c r="Z83" s="8"/>
      <c r="AA83" s="8"/>
      <c r="AB83" s="8"/>
      <c r="AC83" s="205"/>
      <c r="AD83" s="9"/>
      <c r="AE83" s="7"/>
      <c r="AF83" s="8"/>
      <c r="AG83" s="8"/>
      <c r="AH83" s="8"/>
      <c r="AI83" s="8"/>
      <c r="AJ83" s="8"/>
      <c r="AK83" s="10"/>
      <c r="AL83" s="113"/>
      <c r="AM83" s="14"/>
      <c r="AN83" s="113"/>
      <c r="AO83" s="14"/>
      <c r="AP83" s="105"/>
      <c r="AQ83" s="109"/>
    </row>
    <row r="84" spans="3:43" x14ac:dyDescent="0.25">
      <c r="C84" s="7"/>
      <c r="D84" s="8"/>
      <c r="E84" s="8"/>
      <c r="F84" s="8"/>
      <c r="G84" s="8"/>
      <c r="H84" s="8"/>
      <c r="I84" s="8"/>
      <c r="J84" s="8"/>
      <c r="K84" s="8"/>
      <c r="L84" s="8"/>
      <c r="M84" s="8"/>
      <c r="N84" s="8"/>
      <c r="O84" s="8"/>
      <c r="P84" s="8"/>
      <c r="Q84" s="8"/>
      <c r="R84" s="8"/>
      <c r="S84" s="205"/>
      <c r="T84" s="9"/>
      <c r="U84" s="8"/>
      <c r="V84" s="8"/>
      <c r="W84" s="8"/>
      <c r="X84" s="8"/>
      <c r="Y84" s="8"/>
      <c r="Z84" s="8"/>
      <c r="AA84" s="8"/>
      <c r="AB84" s="8"/>
      <c r="AC84" s="205"/>
      <c r="AD84" s="9"/>
      <c r="AE84" s="7"/>
      <c r="AF84" s="8"/>
      <c r="AG84" s="8"/>
      <c r="AH84" s="8"/>
      <c r="AI84" s="8"/>
      <c r="AJ84" s="8"/>
      <c r="AK84" s="10"/>
      <c r="AL84" s="113"/>
      <c r="AM84" s="14"/>
      <c r="AN84" s="113"/>
      <c r="AO84" s="14"/>
      <c r="AP84" s="105"/>
      <c r="AQ84" s="109"/>
    </row>
    <row r="85" spans="3:43" x14ac:dyDescent="0.25">
      <c r="C85" s="7"/>
      <c r="D85" s="8"/>
      <c r="E85" s="8"/>
      <c r="F85" s="8"/>
      <c r="G85" s="8"/>
      <c r="H85" s="8"/>
      <c r="I85" s="8"/>
      <c r="J85" s="8"/>
      <c r="K85" s="8"/>
      <c r="L85" s="8"/>
      <c r="M85" s="8"/>
      <c r="N85" s="8"/>
      <c r="O85" s="8"/>
      <c r="P85" s="8"/>
      <c r="Q85" s="8"/>
      <c r="R85" s="8"/>
      <c r="S85" s="205"/>
      <c r="T85" s="9"/>
      <c r="U85" s="8"/>
      <c r="V85" s="8"/>
      <c r="W85" s="8"/>
      <c r="X85" s="8"/>
      <c r="Y85" s="8"/>
      <c r="Z85" s="8"/>
      <c r="AA85" s="8"/>
      <c r="AB85" s="8"/>
      <c r="AC85" s="205"/>
      <c r="AD85" s="9"/>
      <c r="AE85" s="7"/>
      <c r="AF85" s="8"/>
      <c r="AG85" s="8"/>
      <c r="AH85" s="8"/>
      <c r="AI85" s="8"/>
      <c r="AJ85" s="8"/>
      <c r="AK85" s="10"/>
      <c r="AL85" s="113"/>
      <c r="AM85" s="14"/>
      <c r="AN85" s="113"/>
      <c r="AO85" s="14"/>
      <c r="AP85" s="105"/>
      <c r="AQ85" s="109"/>
    </row>
    <row r="86" spans="3:43" x14ac:dyDescent="0.25">
      <c r="C86" s="7"/>
      <c r="D86" s="8"/>
      <c r="E86" s="8"/>
      <c r="F86" s="8"/>
      <c r="G86" s="8"/>
      <c r="H86" s="8"/>
      <c r="I86" s="8"/>
      <c r="J86" s="8"/>
      <c r="K86" s="8"/>
      <c r="L86" s="8"/>
      <c r="M86" s="8"/>
      <c r="N86" s="8"/>
      <c r="O86" s="8"/>
      <c r="P86" s="8"/>
      <c r="Q86" s="8"/>
      <c r="R86" s="8"/>
      <c r="S86" s="205"/>
      <c r="T86" s="9"/>
      <c r="U86" s="8"/>
      <c r="V86" s="8"/>
      <c r="W86" s="8"/>
      <c r="X86" s="8"/>
      <c r="Y86" s="8"/>
      <c r="Z86" s="8"/>
      <c r="AA86" s="8"/>
      <c r="AB86" s="8"/>
      <c r="AC86" s="205"/>
      <c r="AD86" s="9"/>
      <c r="AE86" s="7"/>
      <c r="AF86" s="8"/>
      <c r="AG86" s="8"/>
      <c r="AH86" s="8"/>
      <c r="AI86" s="8"/>
      <c r="AJ86" s="8"/>
      <c r="AK86" s="10"/>
      <c r="AL86" s="113"/>
      <c r="AM86" s="14"/>
      <c r="AN86" s="113"/>
      <c r="AO86" s="14"/>
      <c r="AP86" s="105"/>
      <c r="AQ86" s="109"/>
    </row>
    <row r="87" spans="3:43" x14ac:dyDescent="0.25">
      <c r="C87" s="7"/>
      <c r="D87" s="8"/>
      <c r="E87" s="8"/>
      <c r="F87" s="8"/>
      <c r="G87" s="8"/>
      <c r="H87" s="8"/>
      <c r="I87" s="8"/>
      <c r="J87" s="8"/>
      <c r="K87" s="8"/>
      <c r="L87" s="8"/>
      <c r="M87" s="8"/>
      <c r="N87" s="8"/>
      <c r="O87" s="8"/>
      <c r="P87" s="8"/>
      <c r="Q87" s="8"/>
      <c r="R87" s="8"/>
      <c r="S87" s="205"/>
      <c r="T87" s="9"/>
      <c r="U87" s="8"/>
      <c r="V87" s="8"/>
      <c r="W87" s="8"/>
      <c r="X87" s="8"/>
      <c r="Y87" s="8"/>
      <c r="Z87" s="8"/>
      <c r="AA87" s="8"/>
      <c r="AB87" s="8"/>
      <c r="AC87" s="205"/>
      <c r="AD87" s="9"/>
      <c r="AE87" s="7"/>
      <c r="AF87" s="8"/>
      <c r="AG87" s="8"/>
      <c r="AH87" s="8"/>
      <c r="AI87" s="8"/>
      <c r="AJ87" s="8"/>
      <c r="AK87" s="10"/>
      <c r="AL87" s="113"/>
      <c r="AM87" s="14"/>
      <c r="AN87" s="113"/>
      <c r="AO87" s="14"/>
      <c r="AP87" s="105"/>
      <c r="AQ87" s="109"/>
    </row>
    <row r="88" spans="3:43" x14ac:dyDescent="0.25">
      <c r="C88" s="7"/>
      <c r="D88" s="8"/>
      <c r="E88" s="8"/>
      <c r="F88" s="8"/>
      <c r="G88" s="8"/>
      <c r="H88" s="8"/>
      <c r="I88" s="8"/>
      <c r="J88" s="8"/>
      <c r="K88" s="8"/>
      <c r="L88" s="8"/>
      <c r="M88" s="8"/>
      <c r="N88" s="8"/>
      <c r="O88" s="8"/>
      <c r="P88" s="8"/>
      <c r="Q88" s="8"/>
      <c r="R88" s="8"/>
      <c r="S88" s="205"/>
      <c r="T88" s="9"/>
      <c r="U88" s="8"/>
      <c r="V88" s="8"/>
      <c r="W88" s="8"/>
      <c r="X88" s="8"/>
      <c r="Y88" s="8"/>
      <c r="Z88" s="8"/>
      <c r="AA88" s="8"/>
      <c r="AB88" s="8"/>
      <c r="AC88" s="205"/>
      <c r="AD88" s="9"/>
      <c r="AE88" s="7"/>
      <c r="AF88" s="8"/>
      <c r="AG88" s="8"/>
      <c r="AH88" s="8"/>
      <c r="AI88" s="8"/>
      <c r="AJ88" s="8"/>
      <c r="AK88" s="10"/>
      <c r="AL88" s="113"/>
      <c r="AM88" s="14"/>
      <c r="AN88" s="113"/>
      <c r="AO88" s="14"/>
      <c r="AP88" s="105"/>
      <c r="AQ88" s="109"/>
    </row>
    <row r="89" spans="3:43" x14ac:dyDescent="0.25">
      <c r="C89" s="7"/>
      <c r="D89" s="8"/>
      <c r="E89" s="8"/>
      <c r="F89" s="8"/>
      <c r="G89" s="8"/>
      <c r="H89" s="8"/>
      <c r="I89" s="8"/>
      <c r="J89" s="8"/>
      <c r="K89" s="8"/>
      <c r="L89" s="8"/>
      <c r="M89" s="8"/>
      <c r="N89" s="8"/>
      <c r="O89" s="8"/>
      <c r="P89" s="8"/>
      <c r="Q89" s="8"/>
      <c r="R89" s="8"/>
      <c r="S89" s="205"/>
      <c r="T89" s="9"/>
      <c r="U89" s="8"/>
      <c r="V89" s="8"/>
      <c r="W89" s="8"/>
      <c r="X89" s="8"/>
      <c r="Y89" s="8"/>
      <c r="Z89" s="8"/>
      <c r="AA89" s="8"/>
      <c r="AB89" s="8"/>
      <c r="AC89" s="205"/>
      <c r="AD89" s="9"/>
      <c r="AE89" s="7"/>
      <c r="AF89" s="8"/>
      <c r="AG89" s="8"/>
      <c r="AH89" s="8"/>
      <c r="AI89" s="8"/>
      <c r="AJ89" s="8"/>
      <c r="AK89" s="10"/>
      <c r="AL89" s="113"/>
      <c r="AM89" s="14"/>
      <c r="AN89" s="113"/>
      <c r="AO89" s="14"/>
      <c r="AP89" s="105"/>
      <c r="AQ89" s="109"/>
    </row>
    <row r="90" spans="3:43" x14ac:dyDescent="0.25">
      <c r="C90" s="7"/>
      <c r="D90" s="8"/>
      <c r="E90" s="8"/>
      <c r="F90" s="8"/>
      <c r="G90" s="8"/>
      <c r="H90" s="8"/>
      <c r="I90" s="8"/>
      <c r="J90" s="8"/>
      <c r="K90" s="8"/>
      <c r="L90" s="8"/>
      <c r="M90" s="8"/>
      <c r="N90" s="8"/>
      <c r="O90" s="8"/>
      <c r="P90" s="8"/>
      <c r="Q90" s="8"/>
      <c r="R90" s="8"/>
      <c r="S90" s="205"/>
      <c r="T90" s="9"/>
      <c r="U90" s="8"/>
      <c r="V90" s="8"/>
      <c r="W90" s="8"/>
      <c r="X90" s="8"/>
      <c r="Y90" s="8"/>
      <c r="Z90" s="8"/>
      <c r="AA90" s="8"/>
      <c r="AB90" s="8"/>
      <c r="AC90" s="205"/>
      <c r="AD90" s="9"/>
      <c r="AE90" s="7"/>
      <c r="AF90" s="8"/>
      <c r="AG90" s="8"/>
      <c r="AH90" s="8"/>
      <c r="AI90" s="8"/>
      <c r="AJ90" s="8"/>
      <c r="AK90" s="10"/>
      <c r="AL90" s="113"/>
      <c r="AM90" s="14"/>
      <c r="AN90" s="113"/>
      <c r="AO90" s="14"/>
      <c r="AP90" s="105"/>
      <c r="AQ90" s="109"/>
    </row>
    <row r="91" spans="3:43" x14ac:dyDescent="0.25">
      <c r="C91" s="7"/>
      <c r="D91" s="8"/>
      <c r="E91" s="8"/>
      <c r="F91" s="8"/>
      <c r="G91" s="8"/>
      <c r="H91" s="8"/>
      <c r="I91" s="8"/>
      <c r="J91" s="8"/>
      <c r="K91" s="8"/>
      <c r="L91" s="8"/>
      <c r="M91" s="8"/>
      <c r="N91" s="8"/>
      <c r="O91" s="8"/>
      <c r="P91" s="8"/>
      <c r="Q91" s="8"/>
      <c r="R91" s="8"/>
      <c r="S91" s="205"/>
      <c r="T91" s="9"/>
      <c r="U91" s="8"/>
      <c r="V91" s="8"/>
      <c r="W91" s="8"/>
      <c r="X91" s="8"/>
      <c r="Y91" s="8"/>
      <c r="Z91" s="8"/>
      <c r="AA91" s="8"/>
      <c r="AB91" s="8"/>
      <c r="AC91" s="205"/>
      <c r="AD91" s="9"/>
      <c r="AE91" s="7"/>
      <c r="AF91" s="8"/>
      <c r="AG91" s="8"/>
      <c r="AH91" s="8"/>
      <c r="AI91" s="8"/>
      <c r="AJ91" s="8"/>
      <c r="AK91" s="10"/>
      <c r="AL91" s="113"/>
      <c r="AM91" s="14"/>
      <c r="AN91" s="113"/>
      <c r="AO91" s="14"/>
      <c r="AP91" s="105"/>
      <c r="AQ91" s="109"/>
    </row>
    <row r="92" spans="3:43" x14ac:dyDescent="0.25">
      <c r="C92" s="7"/>
      <c r="D92" s="8"/>
      <c r="E92" s="8"/>
      <c r="F92" s="8"/>
      <c r="G92" s="8"/>
      <c r="H92" s="8"/>
      <c r="I92" s="8"/>
      <c r="J92" s="8"/>
      <c r="K92" s="8"/>
      <c r="L92" s="8"/>
      <c r="M92" s="8"/>
      <c r="N92" s="8"/>
      <c r="O92" s="8"/>
      <c r="P92" s="8"/>
      <c r="Q92" s="8"/>
      <c r="R92" s="8"/>
      <c r="S92" s="205"/>
      <c r="T92" s="9"/>
      <c r="U92" s="8"/>
      <c r="V92" s="8"/>
      <c r="W92" s="8"/>
      <c r="X92" s="8"/>
      <c r="Y92" s="8"/>
      <c r="Z92" s="8"/>
      <c r="AA92" s="8"/>
      <c r="AB92" s="8"/>
      <c r="AC92" s="205"/>
      <c r="AD92" s="9"/>
      <c r="AE92" s="7"/>
      <c r="AF92" s="8"/>
      <c r="AG92" s="8"/>
      <c r="AH92" s="8"/>
      <c r="AI92" s="8"/>
      <c r="AJ92" s="8"/>
      <c r="AK92" s="10"/>
      <c r="AL92" s="113"/>
      <c r="AM92" s="14"/>
      <c r="AN92" s="113"/>
      <c r="AO92" s="14"/>
      <c r="AP92" s="105"/>
      <c r="AQ92" s="109"/>
    </row>
    <row r="93" spans="3:43" x14ac:dyDescent="0.25">
      <c r="C93" s="7"/>
      <c r="D93" s="8"/>
      <c r="E93" s="8"/>
      <c r="F93" s="8"/>
      <c r="G93" s="8"/>
      <c r="H93" s="8"/>
      <c r="I93" s="8"/>
      <c r="J93" s="8"/>
      <c r="K93" s="8"/>
      <c r="L93" s="8"/>
      <c r="M93" s="8"/>
      <c r="N93" s="8"/>
      <c r="O93" s="8"/>
      <c r="P93" s="8"/>
      <c r="Q93" s="8"/>
      <c r="R93" s="8"/>
      <c r="S93" s="205"/>
      <c r="T93" s="9"/>
      <c r="U93" s="8"/>
      <c r="V93" s="8"/>
      <c r="W93" s="8"/>
      <c r="X93" s="8"/>
      <c r="Y93" s="8"/>
      <c r="Z93" s="8"/>
      <c r="AA93" s="8"/>
      <c r="AB93" s="8"/>
      <c r="AC93" s="205"/>
      <c r="AD93" s="9"/>
      <c r="AE93" s="7"/>
      <c r="AF93" s="8"/>
      <c r="AG93" s="8"/>
      <c r="AH93" s="8"/>
      <c r="AI93" s="8"/>
      <c r="AJ93" s="8"/>
      <c r="AK93" s="10"/>
      <c r="AL93" s="113"/>
      <c r="AM93" s="14"/>
      <c r="AN93" s="113"/>
      <c r="AO93" s="14"/>
      <c r="AP93" s="105"/>
      <c r="AQ93" s="109"/>
    </row>
    <row r="94" spans="3:43" x14ac:dyDescent="0.25">
      <c r="C94" s="7"/>
      <c r="D94" s="8"/>
      <c r="E94" s="8"/>
      <c r="F94" s="8"/>
      <c r="G94" s="8"/>
      <c r="H94" s="8"/>
      <c r="I94" s="8"/>
      <c r="J94" s="8"/>
      <c r="K94" s="8"/>
      <c r="L94" s="8"/>
      <c r="M94" s="8"/>
      <c r="N94" s="8"/>
      <c r="O94" s="8"/>
      <c r="P94" s="8"/>
      <c r="Q94" s="8"/>
      <c r="R94" s="8"/>
      <c r="S94" s="205"/>
      <c r="T94" s="9"/>
      <c r="U94" s="8"/>
      <c r="V94" s="8"/>
      <c r="W94" s="8"/>
      <c r="X94" s="8"/>
      <c r="Y94" s="8"/>
      <c r="Z94" s="8"/>
      <c r="AA94" s="8"/>
      <c r="AB94" s="8"/>
      <c r="AC94" s="205"/>
      <c r="AD94" s="9"/>
      <c r="AE94" s="7"/>
      <c r="AF94" s="8"/>
      <c r="AG94" s="8"/>
      <c r="AH94" s="8"/>
      <c r="AI94" s="8"/>
      <c r="AJ94" s="8"/>
      <c r="AK94" s="10"/>
      <c r="AL94" s="113"/>
      <c r="AM94" s="14"/>
      <c r="AN94" s="113"/>
      <c r="AO94" s="14"/>
      <c r="AP94" s="105"/>
      <c r="AQ94" s="109"/>
    </row>
    <row r="95" spans="3:43" x14ac:dyDescent="0.25">
      <c r="C95" s="7"/>
      <c r="D95" s="8"/>
      <c r="E95" s="8"/>
      <c r="F95" s="8"/>
      <c r="G95" s="8"/>
      <c r="H95" s="8"/>
      <c r="I95" s="8"/>
      <c r="J95" s="8"/>
      <c r="K95" s="8"/>
      <c r="L95" s="8"/>
      <c r="M95" s="8"/>
      <c r="N95" s="8"/>
      <c r="O95" s="8"/>
      <c r="P95" s="8"/>
      <c r="Q95" s="8"/>
      <c r="R95" s="8"/>
      <c r="S95" s="205"/>
      <c r="T95" s="9"/>
      <c r="U95" s="8"/>
      <c r="V95" s="8"/>
      <c r="W95" s="8"/>
      <c r="X95" s="8"/>
      <c r="Y95" s="8"/>
      <c r="Z95" s="8"/>
      <c r="AA95" s="8"/>
      <c r="AB95" s="8"/>
      <c r="AC95" s="205"/>
      <c r="AD95" s="9"/>
      <c r="AE95" s="7"/>
      <c r="AF95" s="8"/>
      <c r="AG95" s="8"/>
      <c r="AH95" s="8"/>
      <c r="AI95" s="8"/>
      <c r="AJ95" s="8"/>
      <c r="AK95" s="10"/>
      <c r="AL95" s="113"/>
      <c r="AM95" s="14"/>
      <c r="AN95" s="113"/>
      <c r="AO95" s="14"/>
      <c r="AP95" s="105"/>
      <c r="AQ95" s="109"/>
    </row>
    <row r="96" spans="3:43" x14ac:dyDescent="0.25">
      <c r="C96" s="7"/>
      <c r="D96" s="8"/>
      <c r="E96" s="8"/>
      <c r="F96" s="8"/>
      <c r="G96" s="8"/>
      <c r="H96" s="8"/>
      <c r="I96" s="8"/>
      <c r="J96" s="8"/>
      <c r="K96" s="8"/>
      <c r="L96" s="8"/>
      <c r="M96" s="8"/>
      <c r="N96" s="8"/>
      <c r="O96" s="8"/>
      <c r="P96" s="8"/>
      <c r="Q96" s="8"/>
      <c r="R96" s="8"/>
      <c r="S96" s="205"/>
      <c r="T96" s="9"/>
      <c r="U96" s="8"/>
      <c r="V96" s="8"/>
      <c r="W96" s="8"/>
      <c r="X96" s="8"/>
      <c r="Y96" s="8"/>
      <c r="Z96" s="8"/>
      <c r="AA96" s="8"/>
      <c r="AB96" s="8"/>
      <c r="AC96" s="205"/>
      <c r="AD96" s="9"/>
      <c r="AE96" s="7"/>
      <c r="AF96" s="8"/>
      <c r="AG96" s="8"/>
      <c r="AH96" s="8"/>
      <c r="AI96" s="8"/>
      <c r="AJ96" s="8"/>
      <c r="AK96" s="10"/>
      <c r="AL96" s="113"/>
      <c r="AM96" s="14"/>
      <c r="AN96" s="113"/>
      <c r="AO96" s="14"/>
      <c r="AP96" s="105"/>
      <c r="AQ96" s="109"/>
    </row>
    <row r="97" spans="3:43" x14ac:dyDescent="0.25">
      <c r="C97" s="12"/>
      <c r="D97" s="13"/>
      <c r="E97" s="13"/>
      <c r="F97" s="13"/>
      <c r="G97" s="13"/>
      <c r="H97" s="13"/>
      <c r="I97" s="13"/>
      <c r="J97" s="13"/>
      <c r="K97" s="13"/>
      <c r="L97" s="13"/>
      <c r="M97" s="13"/>
      <c r="N97" s="13"/>
      <c r="O97" s="13"/>
      <c r="P97" s="13"/>
      <c r="Q97" s="13"/>
      <c r="R97" s="13"/>
      <c r="S97" s="206"/>
      <c r="T97" s="14"/>
      <c r="U97" s="13"/>
      <c r="V97" s="13"/>
      <c r="W97" s="13"/>
      <c r="X97" s="13"/>
      <c r="Y97" s="13"/>
      <c r="Z97" s="13"/>
      <c r="AA97" s="13"/>
      <c r="AB97" s="13"/>
      <c r="AC97" s="206"/>
      <c r="AD97" s="14"/>
      <c r="AE97" s="12"/>
      <c r="AF97" s="13"/>
      <c r="AG97" s="13"/>
      <c r="AH97" s="13"/>
      <c r="AI97" s="13"/>
      <c r="AJ97" s="13"/>
      <c r="AK97" s="15"/>
      <c r="AL97" s="113"/>
      <c r="AM97" s="14"/>
      <c r="AN97" s="113"/>
      <c r="AO97" s="14"/>
      <c r="AP97" s="105"/>
      <c r="AQ97" s="109"/>
    </row>
    <row r="98" spans="3:43" x14ac:dyDescent="0.25">
      <c r="C98" s="12"/>
      <c r="D98" s="13"/>
      <c r="E98" s="13"/>
      <c r="F98" s="13"/>
      <c r="G98" s="13"/>
      <c r="H98" s="13"/>
      <c r="I98" s="13"/>
      <c r="J98" s="13"/>
      <c r="K98" s="13"/>
      <c r="L98" s="13"/>
      <c r="M98" s="13"/>
      <c r="N98" s="13"/>
      <c r="O98" s="13"/>
      <c r="P98" s="13"/>
      <c r="Q98" s="13"/>
      <c r="R98" s="13"/>
      <c r="S98" s="206"/>
      <c r="T98" s="14"/>
      <c r="U98" s="13"/>
      <c r="V98" s="13"/>
      <c r="W98" s="13"/>
      <c r="X98" s="13"/>
      <c r="Y98" s="13"/>
      <c r="Z98" s="13"/>
      <c r="AA98" s="13"/>
      <c r="AB98" s="13"/>
      <c r="AC98" s="206"/>
      <c r="AD98" s="14"/>
      <c r="AE98" s="12"/>
      <c r="AF98" s="13"/>
      <c r="AG98" s="13"/>
      <c r="AH98" s="13"/>
      <c r="AI98" s="13"/>
      <c r="AJ98" s="13"/>
      <c r="AK98" s="15"/>
      <c r="AL98" s="113"/>
      <c r="AM98" s="14"/>
      <c r="AN98" s="113"/>
      <c r="AO98" s="14"/>
      <c r="AP98" s="105"/>
      <c r="AQ98" s="109"/>
    </row>
    <row r="99" spans="3:43" x14ac:dyDescent="0.25">
      <c r="C99" s="12"/>
      <c r="D99" s="13"/>
      <c r="E99" s="13"/>
      <c r="F99" s="13"/>
      <c r="G99" s="13"/>
      <c r="H99" s="13"/>
      <c r="I99" s="13"/>
      <c r="J99" s="13"/>
      <c r="K99" s="13"/>
      <c r="L99" s="13"/>
      <c r="M99" s="13"/>
      <c r="N99" s="13"/>
      <c r="O99" s="13"/>
      <c r="P99" s="13"/>
      <c r="Q99" s="13"/>
      <c r="R99" s="13"/>
      <c r="S99" s="206"/>
      <c r="T99" s="14"/>
      <c r="U99" s="13"/>
      <c r="V99" s="13"/>
      <c r="W99" s="13"/>
      <c r="X99" s="13"/>
      <c r="Y99" s="13"/>
      <c r="Z99" s="13"/>
      <c r="AA99" s="13"/>
      <c r="AB99" s="13"/>
      <c r="AC99" s="206"/>
      <c r="AD99" s="14"/>
      <c r="AE99" s="12"/>
      <c r="AF99" s="13"/>
      <c r="AG99" s="13"/>
      <c r="AH99" s="13"/>
      <c r="AI99" s="13"/>
      <c r="AJ99" s="13"/>
      <c r="AK99" s="15"/>
      <c r="AL99" s="113"/>
      <c r="AM99" s="14"/>
      <c r="AN99" s="113"/>
      <c r="AO99" s="14"/>
      <c r="AP99" s="105"/>
      <c r="AQ99" s="109"/>
    </row>
    <row r="100" spans="3:43" x14ac:dyDescent="0.25">
      <c r="C100" s="12"/>
      <c r="D100" s="13"/>
      <c r="E100" s="13"/>
      <c r="F100" s="13"/>
      <c r="G100" s="13"/>
      <c r="H100" s="13"/>
      <c r="I100" s="13"/>
      <c r="J100" s="13"/>
      <c r="K100" s="13"/>
      <c r="L100" s="13"/>
      <c r="M100" s="13"/>
      <c r="N100" s="13"/>
      <c r="O100" s="13"/>
      <c r="P100" s="13"/>
      <c r="Q100" s="13"/>
      <c r="R100" s="13"/>
      <c r="S100" s="206"/>
      <c r="T100" s="14"/>
      <c r="U100" s="13"/>
      <c r="V100" s="13"/>
      <c r="W100" s="13"/>
      <c r="X100" s="13"/>
      <c r="Y100" s="13"/>
      <c r="Z100" s="13"/>
      <c r="AA100" s="13"/>
      <c r="AB100" s="13"/>
      <c r="AC100" s="206"/>
      <c r="AD100" s="14"/>
      <c r="AE100" s="12"/>
      <c r="AF100" s="13"/>
      <c r="AG100" s="13"/>
      <c r="AH100" s="13"/>
      <c r="AI100" s="13"/>
      <c r="AJ100" s="13"/>
      <c r="AK100" s="15"/>
      <c r="AL100" s="113"/>
      <c r="AM100" s="14"/>
      <c r="AN100" s="113"/>
      <c r="AO100" s="14"/>
      <c r="AP100" s="105"/>
      <c r="AQ100" s="109"/>
    </row>
    <row r="101" spans="3:43" x14ac:dyDescent="0.25">
      <c r="C101" s="12"/>
      <c r="D101" s="13"/>
      <c r="E101" s="13"/>
      <c r="F101" s="13"/>
      <c r="G101" s="13"/>
      <c r="H101" s="13"/>
      <c r="I101" s="13"/>
      <c r="J101" s="13"/>
      <c r="K101" s="13"/>
      <c r="L101" s="13"/>
      <c r="M101" s="13"/>
      <c r="N101" s="13"/>
      <c r="O101" s="13"/>
      <c r="P101" s="13"/>
      <c r="Q101" s="13"/>
      <c r="R101" s="13"/>
      <c r="S101" s="206"/>
      <c r="T101" s="14"/>
      <c r="U101" s="13"/>
      <c r="V101" s="13"/>
      <c r="W101" s="13"/>
      <c r="X101" s="13"/>
      <c r="Y101" s="13"/>
      <c r="Z101" s="13"/>
      <c r="AA101" s="13"/>
      <c r="AB101" s="13"/>
      <c r="AC101" s="206"/>
      <c r="AD101" s="14"/>
      <c r="AE101" s="12"/>
      <c r="AF101" s="13"/>
      <c r="AG101" s="13"/>
      <c r="AH101" s="13"/>
      <c r="AI101" s="13"/>
      <c r="AJ101" s="13"/>
      <c r="AK101" s="15"/>
      <c r="AL101" s="113"/>
      <c r="AM101" s="14"/>
      <c r="AN101" s="113"/>
      <c r="AO101" s="14"/>
      <c r="AP101" s="105"/>
      <c r="AQ101" s="109"/>
    </row>
    <row r="102" spans="3:43" x14ac:dyDescent="0.25">
      <c r="C102" s="12"/>
      <c r="D102" s="13"/>
      <c r="E102" s="13"/>
      <c r="F102" s="13"/>
      <c r="G102" s="13"/>
      <c r="H102" s="13"/>
      <c r="I102" s="13"/>
      <c r="J102" s="13"/>
      <c r="K102" s="13"/>
      <c r="L102" s="13"/>
      <c r="M102" s="13"/>
      <c r="N102" s="13"/>
      <c r="O102" s="13"/>
      <c r="P102" s="13"/>
      <c r="Q102" s="13"/>
      <c r="R102" s="13"/>
      <c r="S102" s="206"/>
      <c r="T102" s="14"/>
      <c r="U102" s="13"/>
      <c r="V102" s="13"/>
      <c r="W102" s="13"/>
      <c r="X102" s="13"/>
      <c r="Y102" s="13"/>
      <c r="Z102" s="13"/>
      <c r="AA102" s="13"/>
      <c r="AB102" s="13"/>
      <c r="AC102" s="206"/>
      <c r="AD102" s="14"/>
      <c r="AE102" s="12"/>
      <c r="AF102" s="13"/>
      <c r="AG102" s="13"/>
      <c r="AH102" s="13"/>
      <c r="AI102" s="13"/>
      <c r="AJ102" s="13"/>
      <c r="AK102" s="15"/>
      <c r="AL102" s="113"/>
      <c r="AM102" s="14"/>
      <c r="AN102" s="113"/>
      <c r="AO102" s="14"/>
      <c r="AP102" s="105"/>
      <c r="AQ102" s="109"/>
    </row>
    <row r="103" spans="3:43" x14ac:dyDescent="0.25">
      <c r="C103" s="12"/>
      <c r="D103" s="13"/>
      <c r="E103" s="13"/>
      <c r="F103" s="13"/>
      <c r="G103" s="13"/>
      <c r="H103" s="13"/>
      <c r="I103" s="13"/>
      <c r="J103" s="13"/>
      <c r="K103" s="13"/>
      <c r="L103" s="13"/>
      <c r="M103" s="13"/>
      <c r="N103" s="13"/>
      <c r="O103" s="13"/>
      <c r="P103" s="13"/>
      <c r="Q103" s="13"/>
      <c r="R103" s="13"/>
      <c r="S103" s="206"/>
      <c r="T103" s="14"/>
      <c r="U103" s="13"/>
      <c r="V103" s="13"/>
      <c r="W103" s="13"/>
      <c r="X103" s="13"/>
      <c r="Y103" s="13"/>
      <c r="Z103" s="13"/>
      <c r="AA103" s="13"/>
      <c r="AB103" s="13"/>
      <c r="AC103" s="206"/>
      <c r="AD103" s="14"/>
      <c r="AE103" s="12"/>
      <c r="AF103" s="13"/>
      <c r="AG103" s="13"/>
      <c r="AH103" s="13"/>
      <c r="AI103" s="13"/>
      <c r="AJ103" s="13"/>
      <c r="AK103" s="15"/>
      <c r="AL103" s="113"/>
      <c r="AM103" s="14"/>
      <c r="AN103" s="113"/>
      <c r="AO103" s="14"/>
      <c r="AP103" s="105"/>
      <c r="AQ103" s="109"/>
    </row>
    <row r="104" spans="3:43" x14ac:dyDescent="0.25">
      <c r="C104" s="12"/>
      <c r="D104" s="13"/>
      <c r="E104" s="13"/>
      <c r="F104" s="13"/>
      <c r="G104" s="13"/>
      <c r="H104" s="13"/>
      <c r="I104" s="13"/>
      <c r="J104" s="13"/>
      <c r="K104" s="13"/>
      <c r="L104" s="13"/>
      <c r="M104" s="13"/>
      <c r="N104" s="13"/>
      <c r="O104" s="13"/>
      <c r="P104" s="13"/>
      <c r="Q104" s="13"/>
      <c r="R104" s="13"/>
      <c r="S104" s="206"/>
      <c r="T104" s="14"/>
      <c r="U104" s="13"/>
      <c r="V104" s="13"/>
      <c r="W104" s="13"/>
      <c r="X104" s="13"/>
      <c r="Y104" s="13"/>
      <c r="Z104" s="13"/>
      <c r="AA104" s="13"/>
      <c r="AB104" s="13"/>
      <c r="AC104" s="206"/>
      <c r="AD104" s="14"/>
      <c r="AE104" s="12"/>
      <c r="AF104" s="13"/>
      <c r="AG104" s="13"/>
      <c r="AH104" s="13"/>
      <c r="AI104" s="13"/>
      <c r="AJ104" s="13"/>
      <c r="AK104" s="15"/>
      <c r="AL104" s="113"/>
      <c r="AM104" s="14"/>
      <c r="AN104" s="113"/>
      <c r="AO104" s="14"/>
      <c r="AP104" s="105"/>
      <c r="AQ104" s="109"/>
    </row>
    <row r="105" spans="3:43" x14ac:dyDescent="0.25">
      <c r="C105" s="12"/>
      <c r="D105" s="13"/>
      <c r="E105" s="13"/>
      <c r="F105" s="13"/>
      <c r="G105" s="13"/>
      <c r="H105" s="13"/>
      <c r="I105" s="13"/>
      <c r="J105" s="13"/>
      <c r="K105" s="13"/>
      <c r="L105" s="13"/>
      <c r="M105" s="13"/>
      <c r="N105" s="13"/>
      <c r="O105" s="13"/>
      <c r="P105" s="13"/>
      <c r="Q105" s="13"/>
      <c r="R105" s="13"/>
      <c r="S105" s="206"/>
      <c r="T105" s="14"/>
      <c r="U105" s="13"/>
      <c r="V105" s="13"/>
      <c r="W105" s="13"/>
      <c r="X105" s="13"/>
      <c r="Y105" s="13"/>
      <c r="Z105" s="13"/>
      <c r="AA105" s="13"/>
      <c r="AB105" s="13"/>
      <c r="AC105" s="206"/>
      <c r="AD105" s="14"/>
      <c r="AE105" s="12"/>
      <c r="AF105" s="13"/>
      <c r="AG105" s="13"/>
      <c r="AH105" s="13"/>
      <c r="AI105" s="13"/>
      <c r="AJ105" s="13"/>
      <c r="AK105" s="15"/>
      <c r="AL105" s="113"/>
      <c r="AM105" s="14"/>
      <c r="AN105" s="113"/>
      <c r="AO105" s="14"/>
      <c r="AP105" s="105"/>
      <c r="AQ105" s="109"/>
    </row>
    <row r="106" spans="3:43" x14ac:dyDescent="0.25">
      <c r="C106" s="12"/>
      <c r="D106" s="13"/>
      <c r="E106" s="13"/>
      <c r="F106" s="13"/>
      <c r="G106" s="13"/>
      <c r="H106" s="13"/>
      <c r="I106" s="13"/>
      <c r="J106" s="13"/>
      <c r="K106" s="13"/>
      <c r="L106" s="13"/>
      <c r="M106" s="13"/>
      <c r="N106" s="13"/>
      <c r="O106" s="13"/>
      <c r="P106" s="13"/>
      <c r="Q106" s="13"/>
      <c r="R106" s="13"/>
      <c r="S106" s="206"/>
      <c r="T106" s="14"/>
      <c r="U106" s="13"/>
      <c r="V106" s="13"/>
      <c r="W106" s="13"/>
      <c r="X106" s="13"/>
      <c r="Y106" s="13"/>
      <c r="Z106" s="13"/>
      <c r="AA106" s="13"/>
      <c r="AB106" s="13"/>
      <c r="AC106" s="206"/>
      <c r="AD106" s="14"/>
      <c r="AE106" s="12"/>
      <c r="AF106" s="13"/>
      <c r="AG106" s="13"/>
      <c r="AH106" s="13"/>
      <c r="AI106" s="13"/>
      <c r="AJ106" s="13"/>
      <c r="AK106" s="15"/>
      <c r="AL106" s="113"/>
      <c r="AM106" s="14"/>
      <c r="AN106" s="113"/>
      <c r="AO106" s="14"/>
      <c r="AP106" s="105"/>
      <c r="AQ106" s="109"/>
    </row>
    <row r="107" spans="3:43" x14ac:dyDescent="0.25">
      <c r="C107" s="12"/>
      <c r="D107" s="13"/>
      <c r="E107" s="13"/>
      <c r="F107" s="13"/>
      <c r="G107" s="13"/>
      <c r="H107" s="13"/>
      <c r="I107" s="13"/>
      <c r="J107" s="13"/>
      <c r="K107" s="13"/>
      <c r="L107" s="13"/>
      <c r="M107" s="13"/>
      <c r="N107" s="13"/>
      <c r="O107" s="13"/>
      <c r="P107" s="13"/>
      <c r="Q107" s="13"/>
      <c r="R107" s="13"/>
      <c r="S107" s="206"/>
      <c r="T107" s="14"/>
      <c r="U107" s="13"/>
      <c r="V107" s="13"/>
      <c r="W107" s="13"/>
      <c r="X107" s="13"/>
      <c r="Y107" s="13"/>
      <c r="Z107" s="13"/>
      <c r="AA107" s="13"/>
      <c r="AB107" s="13"/>
      <c r="AC107" s="206"/>
      <c r="AD107" s="14"/>
      <c r="AE107" s="12"/>
      <c r="AF107" s="13"/>
      <c r="AG107" s="13"/>
      <c r="AH107" s="13"/>
      <c r="AI107" s="13"/>
      <c r="AJ107" s="13"/>
      <c r="AK107" s="15"/>
      <c r="AL107" s="113"/>
      <c r="AM107" s="14"/>
      <c r="AN107" s="113"/>
      <c r="AO107" s="14"/>
      <c r="AP107" s="105"/>
      <c r="AQ107" s="109"/>
    </row>
    <row r="108" spans="3:43" x14ac:dyDescent="0.25">
      <c r="C108" s="12"/>
      <c r="D108" s="13"/>
      <c r="E108" s="13"/>
      <c r="F108" s="13"/>
      <c r="G108" s="13"/>
      <c r="H108" s="13"/>
      <c r="I108" s="13"/>
      <c r="J108" s="13"/>
      <c r="K108" s="13"/>
      <c r="L108" s="13"/>
      <c r="M108" s="13"/>
      <c r="N108" s="13"/>
      <c r="O108" s="13"/>
      <c r="P108" s="13"/>
      <c r="Q108" s="13"/>
      <c r="R108" s="13"/>
      <c r="S108" s="206"/>
      <c r="T108" s="14"/>
      <c r="U108" s="13"/>
      <c r="V108" s="13"/>
      <c r="W108" s="13"/>
      <c r="X108" s="13"/>
      <c r="Y108" s="13"/>
      <c r="Z108" s="13"/>
      <c r="AA108" s="13"/>
      <c r="AB108" s="13"/>
      <c r="AC108" s="206"/>
      <c r="AD108" s="14"/>
      <c r="AE108" s="12"/>
      <c r="AF108" s="13"/>
      <c r="AG108" s="13"/>
      <c r="AH108" s="13"/>
      <c r="AI108" s="13"/>
      <c r="AJ108" s="13"/>
      <c r="AK108" s="15"/>
      <c r="AL108" s="113"/>
      <c r="AM108" s="14"/>
      <c r="AN108" s="113"/>
      <c r="AO108" s="14"/>
      <c r="AP108" s="105"/>
      <c r="AQ108" s="109"/>
    </row>
    <row r="109" spans="3:43" x14ac:dyDescent="0.25">
      <c r="C109" s="12"/>
      <c r="D109" s="13"/>
      <c r="E109" s="13"/>
      <c r="F109" s="13"/>
      <c r="G109" s="13"/>
      <c r="H109" s="13"/>
      <c r="I109" s="13"/>
      <c r="J109" s="13"/>
      <c r="K109" s="13"/>
      <c r="L109" s="13"/>
      <c r="M109" s="13"/>
      <c r="N109" s="13"/>
      <c r="O109" s="13"/>
      <c r="P109" s="13"/>
      <c r="Q109" s="13"/>
      <c r="R109" s="13"/>
      <c r="S109" s="206"/>
      <c r="T109" s="14"/>
      <c r="U109" s="13"/>
      <c r="V109" s="13"/>
      <c r="W109" s="13"/>
      <c r="X109" s="13"/>
      <c r="Y109" s="13"/>
      <c r="Z109" s="13"/>
      <c r="AA109" s="13"/>
      <c r="AB109" s="13"/>
      <c r="AC109" s="206"/>
      <c r="AD109" s="14"/>
      <c r="AE109" s="12"/>
      <c r="AF109" s="13"/>
      <c r="AG109" s="13"/>
      <c r="AH109" s="13"/>
      <c r="AI109" s="13"/>
      <c r="AJ109" s="13"/>
      <c r="AK109" s="15"/>
      <c r="AL109" s="113"/>
      <c r="AM109" s="14"/>
      <c r="AN109" s="113"/>
      <c r="AO109" s="14"/>
      <c r="AP109" s="105"/>
      <c r="AQ109" s="109"/>
    </row>
    <row r="110" spans="3:43" x14ac:dyDescent="0.25">
      <c r="C110" s="12"/>
      <c r="D110" s="13"/>
      <c r="E110" s="13"/>
      <c r="F110" s="13"/>
      <c r="G110" s="13"/>
      <c r="H110" s="13"/>
      <c r="I110" s="13"/>
      <c r="J110" s="13"/>
      <c r="K110" s="13"/>
      <c r="L110" s="13"/>
      <c r="M110" s="13"/>
      <c r="N110" s="13"/>
      <c r="O110" s="13"/>
      <c r="P110" s="13"/>
      <c r="Q110" s="13"/>
      <c r="R110" s="13"/>
      <c r="S110" s="206"/>
      <c r="T110" s="14"/>
      <c r="U110" s="13"/>
      <c r="V110" s="13"/>
      <c r="W110" s="13"/>
      <c r="X110" s="13"/>
      <c r="Y110" s="13"/>
      <c r="Z110" s="13"/>
      <c r="AA110" s="13"/>
      <c r="AB110" s="13"/>
      <c r="AC110" s="206"/>
      <c r="AD110" s="14"/>
      <c r="AE110" s="12"/>
      <c r="AF110" s="13"/>
      <c r="AG110" s="13"/>
      <c r="AH110" s="13"/>
      <c r="AI110" s="13"/>
      <c r="AJ110" s="13"/>
      <c r="AK110" s="15"/>
      <c r="AL110" s="113"/>
      <c r="AM110" s="14"/>
      <c r="AN110" s="113"/>
      <c r="AO110" s="14"/>
      <c r="AP110" s="105"/>
      <c r="AQ110" s="109"/>
    </row>
    <row r="111" spans="3:43" x14ac:dyDescent="0.25">
      <c r="C111" s="12"/>
      <c r="D111" s="13"/>
      <c r="E111" s="13"/>
      <c r="F111" s="13"/>
      <c r="G111" s="13"/>
      <c r="H111" s="13"/>
      <c r="I111" s="13"/>
      <c r="J111" s="13"/>
      <c r="K111" s="13"/>
      <c r="L111" s="13"/>
      <c r="M111" s="13"/>
      <c r="N111" s="13"/>
      <c r="O111" s="13"/>
      <c r="P111" s="13"/>
      <c r="Q111" s="13"/>
      <c r="R111" s="13"/>
      <c r="S111" s="206"/>
      <c r="T111" s="14"/>
      <c r="U111" s="13"/>
      <c r="V111" s="13"/>
      <c r="W111" s="13"/>
      <c r="X111" s="13"/>
      <c r="Y111" s="13"/>
      <c r="Z111" s="13"/>
      <c r="AA111" s="13"/>
      <c r="AB111" s="13"/>
      <c r="AC111" s="206"/>
      <c r="AD111" s="14"/>
      <c r="AE111" s="12"/>
      <c r="AF111" s="13"/>
      <c r="AG111" s="13"/>
      <c r="AH111" s="13"/>
      <c r="AI111" s="13"/>
      <c r="AJ111" s="13"/>
      <c r="AK111" s="15"/>
      <c r="AL111" s="113"/>
      <c r="AM111" s="14"/>
      <c r="AN111" s="113"/>
      <c r="AO111" s="14"/>
      <c r="AP111" s="105"/>
      <c r="AQ111" s="109"/>
    </row>
    <row r="112" spans="3:43" x14ac:dyDescent="0.25">
      <c r="C112" s="12"/>
      <c r="D112" s="13"/>
      <c r="E112" s="13"/>
      <c r="F112" s="13"/>
      <c r="G112" s="13"/>
      <c r="H112" s="13"/>
      <c r="I112" s="13"/>
      <c r="J112" s="13"/>
      <c r="K112" s="13"/>
      <c r="L112" s="13"/>
      <c r="M112" s="13"/>
      <c r="N112" s="13"/>
      <c r="O112" s="13"/>
      <c r="P112" s="13"/>
      <c r="Q112" s="13"/>
      <c r="R112" s="13"/>
      <c r="S112" s="206"/>
      <c r="T112" s="14"/>
      <c r="U112" s="13"/>
      <c r="V112" s="13"/>
      <c r="W112" s="13"/>
      <c r="X112" s="13"/>
      <c r="Y112" s="13"/>
      <c r="Z112" s="13"/>
      <c r="AA112" s="13"/>
      <c r="AB112" s="13"/>
      <c r="AC112" s="206"/>
      <c r="AD112" s="14"/>
      <c r="AE112" s="12"/>
      <c r="AF112" s="13"/>
      <c r="AG112" s="13"/>
      <c r="AH112" s="13"/>
      <c r="AI112" s="13"/>
      <c r="AJ112" s="13"/>
      <c r="AK112" s="15"/>
      <c r="AL112" s="113"/>
      <c r="AM112" s="14"/>
      <c r="AN112" s="113"/>
      <c r="AO112" s="14"/>
      <c r="AP112" s="105"/>
      <c r="AQ112" s="109"/>
    </row>
    <row r="113" spans="3:43" x14ac:dyDescent="0.25">
      <c r="C113" s="12"/>
      <c r="D113" s="13"/>
      <c r="E113" s="13"/>
      <c r="F113" s="13"/>
      <c r="G113" s="13"/>
      <c r="H113" s="13"/>
      <c r="I113" s="13"/>
      <c r="J113" s="13"/>
      <c r="K113" s="13"/>
      <c r="L113" s="13"/>
      <c r="M113" s="13"/>
      <c r="N113" s="13"/>
      <c r="O113" s="13"/>
      <c r="P113" s="13"/>
      <c r="Q113" s="13"/>
      <c r="R113" s="13"/>
      <c r="S113" s="206"/>
      <c r="T113" s="14"/>
      <c r="U113" s="13"/>
      <c r="V113" s="13"/>
      <c r="W113" s="13"/>
      <c r="X113" s="13"/>
      <c r="Y113" s="13"/>
      <c r="Z113" s="13"/>
      <c r="AA113" s="13"/>
      <c r="AB113" s="13"/>
      <c r="AC113" s="206"/>
      <c r="AD113" s="14"/>
      <c r="AE113" s="12"/>
      <c r="AF113" s="13"/>
      <c r="AG113" s="13"/>
      <c r="AH113" s="13"/>
      <c r="AI113" s="13"/>
      <c r="AJ113" s="13"/>
      <c r="AK113" s="15"/>
      <c r="AL113" s="113"/>
      <c r="AM113" s="14"/>
      <c r="AN113" s="113"/>
      <c r="AO113" s="14"/>
      <c r="AP113" s="105"/>
      <c r="AQ113" s="109"/>
    </row>
    <row r="114" spans="3:43" x14ac:dyDescent="0.25">
      <c r="C114" s="12"/>
      <c r="D114" s="13"/>
      <c r="E114" s="13"/>
      <c r="F114" s="13"/>
      <c r="G114" s="13"/>
      <c r="H114" s="13"/>
      <c r="I114" s="13"/>
      <c r="J114" s="13"/>
      <c r="K114" s="13"/>
      <c r="L114" s="13"/>
      <c r="M114" s="13"/>
      <c r="N114" s="13"/>
      <c r="O114" s="13"/>
      <c r="P114" s="13"/>
      <c r="Q114" s="13"/>
      <c r="R114" s="13"/>
      <c r="S114" s="206"/>
      <c r="T114" s="14"/>
      <c r="U114" s="13"/>
      <c r="V114" s="13"/>
      <c r="W114" s="13"/>
      <c r="X114" s="13"/>
      <c r="Y114" s="13"/>
      <c r="Z114" s="13"/>
      <c r="AA114" s="13"/>
      <c r="AB114" s="13"/>
      <c r="AC114" s="206"/>
      <c r="AD114" s="14"/>
      <c r="AE114" s="12"/>
      <c r="AF114" s="13"/>
      <c r="AG114" s="13"/>
      <c r="AH114" s="13"/>
      <c r="AI114" s="13"/>
      <c r="AJ114" s="13"/>
      <c r="AK114" s="15"/>
      <c r="AL114" s="113"/>
      <c r="AM114" s="14"/>
      <c r="AN114" s="113"/>
      <c r="AO114" s="14"/>
      <c r="AP114" s="105"/>
      <c r="AQ114" s="109"/>
    </row>
    <row r="115" spans="3:43" x14ac:dyDescent="0.25">
      <c r="C115" s="12"/>
      <c r="D115" s="13"/>
      <c r="E115" s="13"/>
      <c r="F115" s="13"/>
      <c r="G115" s="13"/>
      <c r="H115" s="13"/>
      <c r="I115" s="13"/>
      <c r="J115" s="13"/>
      <c r="K115" s="13"/>
      <c r="L115" s="13"/>
      <c r="M115" s="13"/>
      <c r="N115" s="13"/>
      <c r="O115" s="13"/>
      <c r="P115" s="13"/>
      <c r="Q115" s="13"/>
      <c r="R115" s="13"/>
      <c r="S115" s="206"/>
      <c r="T115" s="14"/>
      <c r="U115" s="13"/>
      <c r="V115" s="13"/>
      <c r="W115" s="13"/>
      <c r="X115" s="13"/>
      <c r="Y115" s="13"/>
      <c r="Z115" s="13"/>
      <c r="AA115" s="13"/>
      <c r="AB115" s="13"/>
      <c r="AC115" s="206"/>
      <c r="AD115" s="14"/>
      <c r="AE115" s="12"/>
      <c r="AF115" s="13"/>
      <c r="AG115" s="13"/>
      <c r="AH115" s="13"/>
      <c r="AI115" s="13"/>
      <c r="AJ115" s="13"/>
      <c r="AK115" s="15"/>
      <c r="AL115" s="113"/>
      <c r="AM115" s="14"/>
      <c r="AN115" s="113"/>
      <c r="AO115" s="14"/>
      <c r="AP115" s="105"/>
      <c r="AQ115" s="109"/>
    </row>
    <row r="116" spans="3:43" x14ac:dyDescent="0.25">
      <c r="C116" s="12"/>
      <c r="D116" s="13"/>
      <c r="E116" s="13"/>
      <c r="F116" s="13"/>
      <c r="G116" s="13"/>
      <c r="H116" s="13"/>
      <c r="I116" s="13"/>
      <c r="J116" s="13"/>
      <c r="K116" s="13"/>
      <c r="L116" s="13"/>
      <c r="M116" s="13"/>
      <c r="N116" s="13"/>
      <c r="O116" s="13"/>
      <c r="P116" s="13"/>
      <c r="Q116" s="13"/>
      <c r="R116" s="13"/>
      <c r="S116" s="206"/>
      <c r="T116" s="14"/>
      <c r="U116" s="13"/>
      <c r="V116" s="13"/>
      <c r="W116" s="13"/>
      <c r="X116" s="13"/>
      <c r="Y116" s="13"/>
      <c r="Z116" s="13"/>
      <c r="AA116" s="13"/>
      <c r="AB116" s="13"/>
      <c r="AC116" s="206"/>
      <c r="AD116" s="14"/>
      <c r="AE116" s="12"/>
      <c r="AF116" s="13"/>
      <c r="AG116" s="13"/>
      <c r="AH116" s="13"/>
      <c r="AI116" s="13"/>
      <c r="AJ116" s="13"/>
      <c r="AK116" s="15"/>
      <c r="AL116" s="113"/>
      <c r="AM116" s="14"/>
      <c r="AN116" s="113"/>
      <c r="AO116" s="14"/>
      <c r="AP116" s="105"/>
      <c r="AQ116" s="109"/>
    </row>
    <row r="117" spans="3:43" x14ac:dyDescent="0.25">
      <c r="AL117" s="113"/>
      <c r="AM117" s="14"/>
      <c r="AN117" s="113"/>
      <c r="AO117" s="14"/>
      <c r="AP117" s="105"/>
      <c r="AQ117" s="109"/>
    </row>
    <row r="118" spans="3:43" x14ac:dyDescent="0.25">
      <c r="AL118" s="113"/>
      <c r="AM118" s="14"/>
      <c r="AN118" s="113"/>
      <c r="AO118" s="14"/>
      <c r="AP118" s="105"/>
      <c r="AQ118" s="109"/>
    </row>
    <row r="119" spans="3:43" x14ac:dyDescent="0.25">
      <c r="AL119" s="113"/>
      <c r="AM119" s="14"/>
      <c r="AN119" s="113"/>
      <c r="AO119" s="14"/>
      <c r="AP119" s="105"/>
      <c r="AQ119" s="109"/>
    </row>
    <row r="120" spans="3:43" x14ac:dyDescent="0.25">
      <c r="AL120" s="113"/>
      <c r="AM120" s="14"/>
      <c r="AN120" s="113"/>
      <c r="AO120" s="14"/>
      <c r="AP120" s="105"/>
      <c r="AQ120" s="109"/>
    </row>
    <row r="121" spans="3:43" x14ac:dyDescent="0.25">
      <c r="AL121" s="113"/>
      <c r="AM121" s="14"/>
      <c r="AN121" s="113"/>
      <c r="AO121" s="14"/>
      <c r="AP121" s="105"/>
      <c r="AQ121" s="109"/>
    </row>
    <row r="122" spans="3:43" x14ac:dyDescent="0.25">
      <c r="AL122" s="113"/>
      <c r="AM122" s="14"/>
      <c r="AN122" s="113"/>
      <c r="AO122" s="14"/>
      <c r="AP122" s="105"/>
      <c r="AQ122" s="109"/>
    </row>
    <row r="123" spans="3:43" x14ac:dyDescent="0.25">
      <c r="AL123" s="113"/>
      <c r="AM123" s="14"/>
      <c r="AN123" s="113"/>
      <c r="AO123" s="14"/>
      <c r="AP123" s="105"/>
      <c r="AQ123" s="109"/>
    </row>
    <row r="124" spans="3:43" x14ac:dyDescent="0.25">
      <c r="AL124" s="113"/>
      <c r="AM124" s="14"/>
      <c r="AN124" s="113"/>
      <c r="AO124" s="14"/>
      <c r="AP124" s="105"/>
      <c r="AQ124" s="109"/>
    </row>
    <row r="125" spans="3:43" x14ac:dyDescent="0.25">
      <c r="AL125" s="113"/>
      <c r="AM125" s="14"/>
      <c r="AN125" s="113"/>
      <c r="AO125" s="14"/>
      <c r="AP125" s="105"/>
      <c r="AQ125" s="109"/>
    </row>
    <row r="126" spans="3:43" x14ac:dyDescent="0.25">
      <c r="AL126" s="113"/>
      <c r="AM126" s="14"/>
      <c r="AN126" s="113"/>
      <c r="AO126" s="14"/>
      <c r="AP126" s="105"/>
      <c r="AQ126" s="109"/>
    </row>
    <row r="127" spans="3:43" x14ac:dyDescent="0.25">
      <c r="AL127" s="113"/>
      <c r="AM127" s="14"/>
      <c r="AN127" s="113"/>
      <c r="AO127" s="14"/>
      <c r="AP127" s="105"/>
      <c r="AQ127" s="109"/>
    </row>
    <row r="128" spans="3:43" x14ac:dyDescent="0.25">
      <c r="AL128" s="113"/>
      <c r="AM128" s="14"/>
      <c r="AN128" s="113"/>
      <c r="AO128" s="14"/>
      <c r="AP128" s="105"/>
      <c r="AQ128" s="109"/>
    </row>
    <row r="129" spans="38:43" x14ac:dyDescent="0.25">
      <c r="AL129" s="113"/>
      <c r="AM129" s="14"/>
      <c r="AN129" s="113"/>
      <c r="AO129" s="14"/>
      <c r="AP129" s="105"/>
      <c r="AQ129" s="109"/>
    </row>
    <row r="130" spans="38:43" x14ac:dyDescent="0.25">
      <c r="AL130" s="111"/>
      <c r="AM130" s="112"/>
      <c r="AN130" s="123"/>
      <c r="AO130" s="124"/>
      <c r="AP130" s="110"/>
      <c r="AQ130" s="112"/>
    </row>
    <row r="131" spans="38:43" x14ac:dyDescent="0.25">
      <c r="AN131" s="125"/>
      <c r="AO131" s="126"/>
    </row>
    <row r="132" spans="38:43" x14ac:dyDescent="0.25">
      <c r="AN132" s="125"/>
      <c r="AO132" s="126"/>
    </row>
    <row r="133" spans="38:43" x14ac:dyDescent="0.25">
      <c r="AN133" s="125"/>
      <c r="AO133" s="126"/>
    </row>
    <row r="134" spans="38:43" x14ac:dyDescent="0.25">
      <c r="AN134" s="125"/>
      <c r="AO134" s="126"/>
    </row>
    <row r="135" spans="38:43" x14ac:dyDescent="0.25">
      <c r="AN135" s="125"/>
      <c r="AO135" s="126"/>
    </row>
    <row r="136" spans="38:43" x14ac:dyDescent="0.25">
      <c r="AN136" s="125"/>
      <c r="AO136" s="126"/>
    </row>
    <row r="137" spans="38:43" x14ac:dyDescent="0.25">
      <c r="AN137" s="125"/>
      <c r="AO137" s="126"/>
    </row>
    <row r="138" spans="38:43" x14ac:dyDescent="0.25">
      <c r="AN138" s="125"/>
      <c r="AO138" s="126"/>
    </row>
    <row r="139" spans="38:43" x14ac:dyDescent="0.25">
      <c r="AN139" s="125"/>
      <c r="AO139" s="126"/>
    </row>
    <row r="140" spans="38:43" x14ac:dyDescent="0.25">
      <c r="AN140" s="125"/>
      <c r="AO140" s="126"/>
    </row>
    <row r="141" spans="38:43" x14ac:dyDescent="0.25">
      <c r="AN141" s="125"/>
      <c r="AO141" s="126"/>
    </row>
    <row r="142" spans="38:43" x14ac:dyDescent="0.25">
      <c r="AN142" s="125"/>
      <c r="AO142" s="126"/>
    </row>
    <row r="143" spans="38:43" x14ac:dyDescent="0.25">
      <c r="AN143" s="125"/>
      <c r="AO143" s="126"/>
    </row>
    <row r="144" spans="38:43" x14ac:dyDescent="0.25">
      <c r="AN144" s="125"/>
      <c r="AO144" s="126"/>
    </row>
    <row r="145" spans="40:41" x14ac:dyDescent="0.25">
      <c r="AN145" s="125"/>
      <c r="AO145" s="126"/>
    </row>
    <row r="146" spans="40:41" x14ac:dyDescent="0.25">
      <c r="AN146" s="125"/>
      <c r="AO146" s="126"/>
    </row>
    <row r="147" spans="40:41" x14ac:dyDescent="0.25">
      <c r="AN147" s="125"/>
      <c r="AO147" s="126"/>
    </row>
    <row r="148" spans="40:41" x14ac:dyDescent="0.25">
      <c r="AN148" s="125"/>
      <c r="AO148" s="126"/>
    </row>
    <row r="149" spans="40:41" x14ac:dyDescent="0.25">
      <c r="AN149" s="125"/>
      <c r="AO149" s="126"/>
    </row>
    <row r="150" spans="40:41" x14ac:dyDescent="0.25">
      <c r="AN150" s="125"/>
      <c r="AO150" s="126"/>
    </row>
    <row r="151" spans="40:41" x14ac:dyDescent="0.25">
      <c r="AN151" s="125"/>
      <c r="AO151" s="126"/>
    </row>
    <row r="152" spans="40:41" x14ac:dyDescent="0.25">
      <c r="AN152" s="125"/>
      <c r="AO152" s="126"/>
    </row>
    <row r="153" spans="40:41" x14ac:dyDescent="0.25">
      <c r="AN153" s="125"/>
      <c r="AO153" s="126"/>
    </row>
    <row r="154" spans="40:41" x14ac:dyDescent="0.25">
      <c r="AN154" s="125"/>
      <c r="AO154" s="126"/>
    </row>
    <row r="155" spans="40:41" x14ac:dyDescent="0.25">
      <c r="AN155" s="125"/>
      <c r="AO155" s="126"/>
    </row>
    <row r="156" spans="40:41" x14ac:dyDescent="0.25">
      <c r="AN156" s="125"/>
      <c r="AO156" s="126"/>
    </row>
    <row r="157" spans="40:41" x14ac:dyDescent="0.25">
      <c r="AN157" s="125"/>
      <c r="AO157" s="126"/>
    </row>
    <row r="158" spans="40:41" x14ac:dyDescent="0.25">
      <c r="AN158" s="125"/>
      <c r="AO158" s="126"/>
    </row>
    <row r="159" spans="40:41" x14ac:dyDescent="0.25">
      <c r="AN159" s="125"/>
      <c r="AO159" s="126"/>
    </row>
    <row r="160" spans="40:41" x14ac:dyDescent="0.25">
      <c r="AN160" s="125"/>
      <c r="AO160" s="126"/>
    </row>
    <row r="161" spans="40:41" x14ac:dyDescent="0.25">
      <c r="AN161" s="125"/>
      <c r="AO161" s="126"/>
    </row>
    <row r="162" spans="40:41" x14ac:dyDescent="0.25">
      <c r="AN162" s="125"/>
      <c r="AO162" s="126"/>
    </row>
    <row r="163" spans="40:41" x14ac:dyDescent="0.25">
      <c r="AN163" s="125"/>
      <c r="AO163" s="126"/>
    </row>
    <row r="164" spans="40:41" x14ac:dyDescent="0.25">
      <c r="AN164" s="125"/>
      <c r="AO164" s="126"/>
    </row>
    <row r="165" spans="40:41" x14ac:dyDescent="0.25">
      <c r="AN165" s="125"/>
      <c r="AO165" s="126"/>
    </row>
    <row r="166" spans="40:41" x14ac:dyDescent="0.25">
      <c r="AN166" s="125"/>
      <c r="AO166" s="126"/>
    </row>
    <row r="167" spans="40:41" x14ac:dyDescent="0.25">
      <c r="AN167" s="125"/>
      <c r="AO167" s="126"/>
    </row>
    <row r="168" spans="40:41" x14ac:dyDescent="0.25">
      <c r="AN168" s="125"/>
      <c r="AO168" s="126"/>
    </row>
    <row r="169" spans="40:41" x14ac:dyDescent="0.25">
      <c r="AN169" s="125"/>
      <c r="AO169" s="126"/>
    </row>
    <row r="170" spans="40:41" x14ac:dyDescent="0.25">
      <c r="AN170" s="125"/>
      <c r="AO170" s="126"/>
    </row>
    <row r="171" spans="40:41" x14ac:dyDescent="0.25">
      <c r="AN171" s="125"/>
      <c r="AO171" s="126"/>
    </row>
    <row r="172" spans="40:41" x14ac:dyDescent="0.25">
      <c r="AN172" s="125"/>
      <c r="AO172" s="126"/>
    </row>
    <row r="173" spans="40:41" x14ac:dyDescent="0.25">
      <c r="AN173" s="125"/>
      <c r="AO173" s="126"/>
    </row>
    <row r="174" spans="40:41" x14ac:dyDescent="0.25">
      <c r="AN174" s="125"/>
      <c r="AO174" s="126"/>
    </row>
    <row r="175" spans="40:41" x14ac:dyDescent="0.25">
      <c r="AN175" s="125"/>
      <c r="AO175" s="126"/>
    </row>
    <row r="176" spans="40:41" x14ac:dyDescent="0.25">
      <c r="AN176" s="125"/>
      <c r="AO176" s="126"/>
    </row>
    <row r="177" spans="40:41" x14ac:dyDescent="0.25">
      <c r="AN177" s="125"/>
      <c r="AO177" s="126"/>
    </row>
    <row r="178" spans="40:41" x14ac:dyDescent="0.25">
      <c r="AN178" s="125"/>
      <c r="AO178" s="126"/>
    </row>
    <row r="179" spans="40:41" x14ac:dyDescent="0.25">
      <c r="AN179" s="125"/>
      <c r="AO179" s="126"/>
    </row>
    <row r="180" spans="40:41" x14ac:dyDescent="0.25">
      <c r="AN180" s="125"/>
      <c r="AO180" s="126"/>
    </row>
    <row r="181" spans="40:41" x14ac:dyDescent="0.25">
      <c r="AN181" s="125"/>
      <c r="AO181" s="126"/>
    </row>
    <row r="182" spans="40:41" x14ac:dyDescent="0.25">
      <c r="AN182" s="125"/>
      <c r="AO182" s="126"/>
    </row>
    <row r="183" spans="40:41" x14ac:dyDescent="0.25">
      <c r="AN183" s="125"/>
      <c r="AO183" s="126"/>
    </row>
    <row r="184" spans="40:41" x14ac:dyDescent="0.25">
      <c r="AN184" s="125"/>
      <c r="AO184" s="126"/>
    </row>
    <row r="185" spans="40:41" x14ac:dyDescent="0.25">
      <c r="AN185" s="125"/>
      <c r="AO185" s="126"/>
    </row>
    <row r="186" spans="40:41" x14ac:dyDescent="0.25">
      <c r="AN186" s="125"/>
      <c r="AO186" s="126"/>
    </row>
  </sheetData>
  <mergeCells count="7">
    <mergeCell ref="AL1:AO1"/>
    <mergeCell ref="C1:G1"/>
    <mergeCell ref="H1:K1"/>
    <mergeCell ref="L1:T1"/>
    <mergeCell ref="U1:V1"/>
    <mergeCell ref="W1:AC1"/>
    <mergeCell ref="AE1:AK1"/>
  </mergeCells>
  <hyperlinks>
    <hyperlink ref="A1" location="Contents!A1" display="CONTENTS"/>
    <hyperlink ref="B4" r:id="rId1"/>
    <hyperlink ref="B5" r:id="rId2"/>
    <hyperlink ref="B8" r:id="rId3"/>
    <hyperlink ref="A2" r:id="rId4"/>
    <hyperlink ref="B9" r:id="rId5"/>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86"/>
  <sheetViews>
    <sheetView workbookViewId="0">
      <pane xSplit="2" ySplit="2" topLeftCell="AK3" activePane="bottomRight" state="frozen"/>
      <selection pane="topRight" activeCell="C1" sqref="C1"/>
      <selection pane="bottomLeft" activeCell="A3" sqref="A3"/>
      <selection pane="bottomRight"/>
    </sheetView>
  </sheetViews>
  <sheetFormatPr defaultRowHeight="15" x14ac:dyDescent="0.25"/>
  <cols>
    <col min="1" max="1" width="27.28515625" style="2" customWidth="1"/>
    <col min="2" max="2" width="23.85546875" style="2" customWidth="1"/>
    <col min="3" max="3" width="11.85546875" customWidth="1"/>
    <col min="4" max="4" width="10.28515625" customWidth="1"/>
    <col min="5" max="5" width="25" customWidth="1"/>
    <col min="9" max="9" width="12.28515625" customWidth="1"/>
    <col min="10" max="11" width="12.7109375" customWidth="1"/>
    <col min="12" max="12" width="11.5703125" customWidth="1"/>
    <col min="13" max="13" width="13.140625" customWidth="1"/>
    <col min="16" max="16" width="15.5703125" customWidth="1"/>
    <col min="17" max="17" width="11.85546875" customWidth="1"/>
    <col min="19" max="19" width="12.140625" customWidth="1"/>
    <col min="20" max="20" width="28" style="2" customWidth="1"/>
    <col min="21" max="22" width="12.7109375" customWidth="1"/>
    <col min="23" max="23" width="11.5703125" customWidth="1"/>
    <col min="24" max="24" width="13.140625" customWidth="1"/>
    <col min="27" max="27" width="15.5703125" customWidth="1"/>
    <col min="28" max="28" width="11.85546875" customWidth="1"/>
    <col min="29" max="29" width="9.140625" style="53"/>
    <col min="30" max="30" width="10.85546875" style="126" customWidth="1"/>
    <col min="31" max="31" width="12.42578125" customWidth="1"/>
    <col min="33" max="33" width="11.42578125" customWidth="1"/>
    <col min="34" max="34" width="17" customWidth="1"/>
    <col min="35" max="35" width="11.42578125" customWidth="1"/>
    <col min="36" max="36" width="13.140625" customWidth="1"/>
    <col min="37" max="37" width="14.7109375" customWidth="1"/>
    <col min="38" max="38" width="10.140625" customWidth="1"/>
    <col min="39" max="39" width="8.85546875" style="2" customWidth="1"/>
    <col min="40" max="40" width="10.85546875" style="2" customWidth="1"/>
    <col min="41" max="41" width="10" style="2" customWidth="1"/>
    <col min="42" max="42" width="14" style="102" customWidth="1"/>
    <col min="43" max="43" width="15.7109375" style="2" customWidth="1"/>
    <col min="44" max="44" width="16" customWidth="1"/>
  </cols>
  <sheetData>
    <row r="1" spans="1:43" s="1" customFormat="1" ht="20.25" thickBot="1" x14ac:dyDescent="0.35">
      <c r="A1" s="39" t="s">
        <v>0</v>
      </c>
      <c r="B1" s="67" t="s">
        <v>101</v>
      </c>
      <c r="C1" s="664" t="s">
        <v>2</v>
      </c>
      <c r="D1" s="664"/>
      <c r="E1" s="664"/>
      <c r="F1" s="664"/>
      <c r="G1" s="665"/>
      <c r="H1" s="666" t="s">
        <v>3</v>
      </c>
      <c r="I1" s="664"/>
      <c r="J1" s="664"/>
      <c r="K1" s="665"/>
      <c r="L1" s="662" t="s">
        <v>4</v>
      </c>
      <c r="M1" s="663"/>
      <c r="N1" s="663"/>
      <c r="O1" s="663"/>
      <c r="P1" s="663"/>
      <c r="Q1" s="663"/>
      <c r="R1" s="663"/>
      <c r="S1" s="663"/>
      <c r="T1" s="680"/>
      <c r="U1" s="662" t="s">
        <v>70</v>
      </c>
      <c r="V1" s="665"/>
      <c r="W1" s="662" t="s">
        <v>68</v>
      </c>
      <c r="X1" s="663"/>
      <c r="Y1" s="663"/>
      <c r="Z1" s="663"/>
      <c r="AA1" s="663"/>
      <c r="AB1" s="663"/>
      <c r="AC1" s="663"/>
      <c r="AD1" s="680"/>
      <c r="AE1" s="663" t="s">
        <v>5</v>
      </c>
      <c r="AF1" s="663"/>
      <c r="AG1" s="663"/>
      <c r="AH1" s="663"/>
      <c r="AI1" s="663"/>
      <c r="AJ1" s="663"/>
      <c r="AK1" s="681"/>
      <c r="AL1" s="677" t="s">
        <v>71</v>
      </c>
      <c r="AM1" s="678"/>
      <c r="AN1" s="678"/>
      <c r="AO1" s="679"/>
      <c r="AP1" s="100" t="s">
        <v>103</v>
      </c>
      <c r="AQ1" s="82" t="s">
        <v>94</v>
      </c>
    </row>
    <row r="2" spans="1:43" ht="62.25" customHeight="1" thickTop="1" thickBot="1" x14ac:dyDescent="0.3">
      <c r="A2" s="271" t="s">
        <v>87</v>
      </c>
      <c r="B2" s="92"/>
      <c r="C2" s="93" t="s">
        <v>6</v>
      </c>
      <c r="D2" s="93" t="s">
        <v>7</v>
      </c>
      <c r="E2" s="94" t="s">
        <v>8</v>
      </c>
      <c r="F2" s="95" t="s">
        <v>9</v>
      </c>
      <c r="G2" s="96" t="s">
        <v>10</v>
      </c>
      <c r="H2" s="93" t="s">
        <v>11</v>
      </c>
      <c r="I2" s="93" t="s">
        <v>12</v>
      </c>
      <c r="J2" s="94" t="s">
        <v>60</v>
      </c>
      <c r="K2" s="97" t="s">
        <v>69</v>
      </c>
      <c r="L2" s="93" t="s">
        <v>13</v>
      </c>
      <c r="M2" s="93" t="s">
        <v>14</v>
      </c>
      <c r="N2" s="93" t="s">
        <v>15</v>
      </c>
      <c r="O2" s="94" t="s">
        <v>16</v>
      </c>
      <c r="P2" s="93" t="s">
        <v>17</v>
      </c>
      <c r="Q2" s="93" t="s">
        <v>18</v>
      </c>
      <c r="R2" s="93" t="s">
        <v>19</v>
      </c>
      <c r="S2" s="93" t="s">
        <v>155</v>
      </c>
      <c r="T2" s="98" t="s">
        <v>20</v>
      </c>
      <c r="U2" s="94" t="s">
        <v>60</v>
      </c>
      <c r="V2" s="97" t="s">
        <v>69</v>
      </c>
      <c r="W2" s="93" t="s">
        <v>13</v>
      </c>
      <c r="X2" s="93" t="s">
        <v>14</v>
      </c>
      <c r="Y2" s="93" t="s">
        <v>15</v>
      </c>
      <c r="Z2" s="94" t="s">
        <v>16</v>
      </c>
      <c r="AA2" s="93" t="s">
        <v>17</v>
      </c>
      <c r="AB2" s="93" t="s">
        <v>18</v>
      </c>
      <c r="AC2" s="93" t="s">
        <v>19</v>
      </c>
      <c r="AD2" s="98" t="s">
        <v>155</v>
      </c>
      <c r="AE2" s="88" t="s">
        <v>21</v>
      </c>
      <c r="AF2" s="88" t="s">
        <v>22</v>
      </c>
      <c r="AG2" s="89" t="s">
        <v>23</v>
      </c>
      <c r="AH2" s="88" t="s">
        <v>24</v>
      </c>
      <c r="AI2" s="88" t="s">
        <v>25</v>
      </c>
      <c r="AJ2" s="88" t="s">
        <v>26</v>
      </c>
      <c r="AK2" s="90" t="s">
        <v>27</v>
      </c>
      <c r="AL2" s="114" t="s">
        <v>105</v>
      </c>
      <c r="AM2" s="99" t="s">
        <v>106</v>
      </c>
      <c r="AN2" s="115" t="s">
        <v>107</v>
      </c>
      <c r="AO2" s="91" t="s">
        <v>108</v>
      </c>
      <c r="AP2" s="101" t="s">
        <v>104</v>
      </c>
      <c r="AQ2" s="91" t="s">
        <v>102</v>
      </c>
    </row>
    <row r="3" spans="1:43" ht="15.75" thickTop="1" x14ac:dyDescent="0.25">
      <c r="A3" s="2" t="str">
        <f>IF(K3=SUM(L3:S3), " ","Error")</f>
        <v xml:space="preserve"> </v>
      </c>
      <c r="B3" s="78" t="s">
        <v>28</v>
      </c>
      <c r="C3" s="3">
        <f t="shared" ref="C3:L3" si="0">SUM(C4:C5)</f>
        <v>2644</v>
      </c>
      <c r="D3" s="3">
        <f t="shared" si="0"/>
        <v>516</v>
      </c>
      <c r="E3" s="3">
        <f t="shared" si="0"/>
        <v>282</v>
      </c>
      <c r="F3" s="3">
        <f t="shared" si="0"/>
        <v>1519</v>
      </c>
      <c r="G3" s="4">
        <f t="shared" si="0"/>
        <v>327</v>
      </c>
      <c r="H3" s="3">
        <f t="shared" si="0"/>
        <v>40</v>
      </c>
      <c r="I3" s="3">
        <f t="shared" si="0"/>
        <v>27</v>
      </c>
      <c r="J3" s="3">
        <f t="shared" si="0"/>
        <v>18</v>
      </c>
      <c r="K3" s="4">
        <f t="shared" si="0"/>
        <v>8</v>
      </c>
      <c r="L3" s="3">
        <f t="shared" si="0"/>
        <v>4</v>
      </c>
      <c r="M3" s="3">
        <f t="shared" ref="M3:S3" si="1">SUM(M4:M5)</f>
        <v>0</v>
      </c>
      <c r="N3" s="3">
        <f t="shared" si="1"/>
        <v>0</v>
      </c>
      <c r="O3" s="3">
        <f t="shared" si="1"/>
        <v>2</v>
      </c>
      <c r="P3" s="3">
        <f t="shared" si="1"/>
        <v>2</v>
      </c>
      <c r="Q3" s="3">
        <f t="shared" si="1"/>
        <v>0</v>
      </c>
      <c r="R3" s="3">
        <f t="shared" si="1"/>
        <v>0</v>
      </c>
      <c r="S3" s="3">
        <f t="shared" si="1"/>
        <v>0</v>
      </c>
      <c r="T3" s="4"/>
      <c r="U3" s="43">
        <f>IF(I3=0,"NA",J3/I3)</f>
        <v>0.66666666666666663</v>
      </c>
      <c r="V3" s="45">
        <f>IF(I3=0,"NA",K3/I3)</f>
        <v>0.29629629629629628</v>
      </c>
      <c r="W3" s="43">
        <f>+IF(L3=0,"NA",L3/I3)</f>
        <v>0.14814814814814814</v>
      </c>
      <c r="X3" s="43">
        <f>+IF(I3=0,"NA",M3/I3)</f>
        <v>0</v>
      </c>
      <c r="Y3" s="43">
        <f>+IF(I3=0,"NA",N3/I3)</f>
        <v>0</v>
      </c>
      <c r="Z3" s="43">
        <f>+IF(I3=0,"NA",O3/I3)</f>
        <v>7.407407407407407E-2</v>
      </c>
      <c r="AA3" s="43">
        <f>+IF(I3=0,"NA",P3/I3)</f>
        <v>7.407407407407407E-2</v>
      </c>
      <c r="AB3" s="43">
        <f>+IF(I3=0,"NA",Q3/I3)</f>
        <v>0</v>
      </c>
      <c r="AC3" s="297">
        <f>+IF(I3=0,"NA",R3/I3)</f>
        <v>0</v>
      </c>
      <c r="AD3" s="45">
        <f>+IF(I3=0,"NA",S3/I3)</f>
        <v>0</v>
      </c>
      <c r="AE3" s="3">
        <f>IF(C3=0,"NA",(C3/AQ3)*100000)</f>
        <v>622.32850659988321</v>
      </c>
      <c r="AF3" s="85">
        <f>IF(C3=0,"NA",(H3/C3)*100000)</f>
        <v>1512.8593040847202</v>
      </c>
      <c r="AG3" s="85">
        <f>IF(C3=0,"NA",(C3/AQ3)*100000)</f>
        <v>622.32850659988321</v>
      </c>
      <c r="AH3" s="85">
        <f>IF(C3=0,"NA",(I3/C3)*100000)</f>
        <v>1021.180030257186</v>
      </c>
      <c r="AI3" s="85">
        <f>IF(I3=0,"NA",(I3/AQ3)*100000)</f>
        <v>6.3550944319957825</v>
      </c>
      <c r="AJ3" s="85">
        <f>IF(C3=0,"NA",(J3/C3)*100000)</f>
        <v>680.78668683812407</v>
      </c>
      <c r="AK3" s="86">
        <f>IF(I3=0,"NA",(J3/AQ3)*100000)</f>
        <v>4.2367296213305217</v>
      </c>
      <c r="AL3" s="119">
        <f>AM3*7</f>
        <v>0.51780821917808217</v>
      </c>
      <c r="AM3" s="120">
        <f>I3/365</f>
        <v>7.3972602739726029E-2</v>
      </c>
      <c r="AN3" s="119">
        <f>AO3*7</f>
        <v>0.34520547945205476</v>
      </c>
      <c r="AO3" s="120">
        <f>J3/365</f>
        <v>4.9315068493150684E-2</v>
      </c>
      <c r="AP3" s="447">
        <f>'Vital Stats'!Q41</f>
        <v>761.07034252473352</v>
      </c>
      <c r="AQ3" s="104">
        <f>'Vital Stats'!Q74</f>
        <v>424856</v>
      </c>
    </row>
    <row r="4" spans="1:43" x14ac:dyDescent="0.25">
      <c r="B4" s="145" t="s">
        <v>29</v>
      </c>
      <c r="C4" s="7">
        <f>SUM(D4:G4)</f>
        <v>1276</v>
      </c>
      <c r="D4" s="8">
        <v>300</v>
      </c>
      <c r="E4" s="8">
        <v>73</v>
      </c>
      <c r="F4" s="8">
        <v>756</v>
      </c>
      <c r="G4" s="9">
        <v>147</v>
      </c>
      <c r="H4" s="7">
        <v>14</v>
      </c>
      <c r="I4" s="8">
        <v>6</v>
      </c>
      <c r="J4" s="8">
        <v>4</v>
      </c>
      <c r="K4" s="9">
        <v>1</v>
      </c>
      <c r="L4" s="7">
        <v>1</v>
      </c>
      <c r="M4" s="8">
        <v>0</v>
      </c>
      <c r="N4" s="8">
        <v>0</v>
      </c>
      <c r="O4" s="8">
        <v>0</v>
      </c>
      <c r="P4" s="8">
        <v>0</v>
      </c>
      <c r="Q4" s="8">
        <v>0</v>
      </c>
      <c r="R4" s="8">
        <v>0</v>
      </c>
      <c r="S4" s="205">
        <v>0</v>
      </c>
      <c r="T4" s="9"/>
      <c r="U4" s="40">
        <f>IF(I4=0,"NA",J4/I4)</f>
        <v>0.66666666666666663</v>
      </c>
      <c r="V4" s="41">
        <f>IF(I4=0,"NA",K4/I4)</f>
        <v>0.16666666666666666</v>
      </c>
      <c r="W4" s="42">
        <f>IF(I4=0,"NA",L4/I4)</f>
        <v>0.16666666666666666</v>
      </c>
      <c r="X4" s="42">
        <f>IF(I4=0,"NA",M4/I4)</f>
        <v>0</v>
      </c>
      <c r="Y4" s="42">
        <f>IF(I4=0,"NA",N4/I4)</f>
        <v>0</v>
      </c>
      <c r="Z4" s="42">
        <f>IF(I4=0,"NA",O4/I4)</f>
        <v>0</v>
      </c>
      <c r="AA4" s="42">
        <f>IF(I4=0,"NA",P4/I4)</f>
        <v>0</v>
      </c>
      <c r="AB4" s="42">
        <f>IF(I4=0,"NA",Q4/I4)</f>
        <v>0</v>
      </c>
      <c r="AC4" s="298">
        <f>IF(I4=0,"NA",R4/I4)</f>
        <v>0</v>
      </c>
      <c r="AD4" s="44">
        <f>IF(I4=0,"NA",S4/I4)</f>
        <v>0</v>
      </c>
      <c r="AE4" s="7">
        <f>IF(C4=0,"NA",(C4/AQ4)*100000)</f>
        <v>300.33705537876364</v>
      </c>
      <c r="AF4" s="8">
        <f>IF(C4=0,"NA",(H4/C4)*100000)</f>
        <v>1097.1786833855799</v>
      </c>
      <c r="AG4" s="8">
        <f>IF(C4=0,"NA",(C4/AQ4)*100000)</f>
        <v>300.33705537876364</v>
      </c>
      <c r="AH4" s="8">
        <f>IF(C4=0,"NA",(I4/C4)*100000)</f>
        <v>470.21943573667716</v>
      </c>
      <c r="AI4" s="8">
        <f>IF(I4=0,"NA",(I4/AQ4)*100000)</f>
        <v>1.4122432071101738</v>
      </c>
      <c r="AJ4" s="8">
        <f>IF(C4=0,"NA",(J4/C4)*100000)</f>
        <v>313.47962382445138</v>
      </c>
      <c r="AK4" s="10">
        <f>IF(I4=0,"NA",(J4/AQ4)*100000)</f>
        <v>0.94149547140678258</v>
      </c>
      <c r="AL4" s="116">
        <f>AM4*7</f>
        <v>0.22950819672131148</v>
      </c>
      <c r="AM4" s="117">
        <f>I4/_xlfn.DAYS("10 June 2016","10 December 2015")</f>
        <v>3.2786885245901641E-2</v>
      </c>
      <c r="AN4" s="116">
        <f>AO4*7</f>
        <v>0.15300546448087432</v>
      </c>
      <c r="AO4" s="117">
        <f>J4/_xlfn.DAYS("10 June 2016","10 December 2015")</f>
        <v>2.185792349726776E-2</v>
      </c>
      <c r="AP4" s="448"/>
      <c r="AQ4" s="106">
        <f>'Vital Stats'!Q74</f>
        <v>424856</v>
      </c>
    </row>
    <row r="5" spans="1:43" x14ac:dyDescent="0.25">
      <c r="B5" s="145" t="s">
        <v>30</v>
      </c>
      <c r="C5" s="7">
        <f>SUM(D5:G5)</f>
        <v>1368</v>
      </c>
      <c r="D5" s="8">
        <v>216</v>
      </c>
      <c r="E5" s="8">
        <v>209</v>
      </c>
      <c r="F5" s="8">
        <v>763</v>
      </c>
      <c r="G5" s="9">
        <v>180</v>
      </c>
      <c r="H5" s="7">
        <v>26</v>
      </c>
      <c r="I5" s="8">
        <v>21</v>
      </c>
      <c r="J5" s="8">
        <v>14</v>
      </c>
      <c r="K5" s="9">
        <v>7</v>
      </c>
      <c r="L5" s="7">
        <v>3</v>
      </c>
      <c r="M5" s="8">
        <v>0</v>
      </c>
      <c r="N5" s="8">
        <v>0</v>
      </c>
      <c r="O5" s="8">
        <v>2</v>
      </c>
      <c r="P5" s="8">
        <v>2</v>
      </c>
      <c r="Q5" s="8">
        <v>0</v>
      </c>
      <c r="R5" s="8">
        <v>0</v>
      </c>
      <c r="S5" s="205">
        <v>0</v>
      </c>
      <c r="T5" s="172"/>
      <c r="U5" s="40">
        <f>IF(I5=0,"NA",J5/I5)</f>
        <v>0.66666666666666663</v>
      </c>
      <c r="V5" s="41">
        <f>IF(I5=0,"NA",K5/I5)</f>
        <v>0.33333333333333331</v>
      </c>
      <c r="W5" s="42">
        <f>IF(I5=0,"NA",L5/I5)</f>
        <v>0.14285714285714285</v>
      </c>
      <c r="X5" s="42">
        <f>IF(I5=0,"NA",M5/I5)</f>
        <v>0</v>
      </c>
      <c r="Y5" s="42">
        <f>IF(I5=0,"NA",N5/I5)</f>
        <v>0</v>
      </c>
      <c r="Z5" s="42">
        <f>IF(I5=0,"NA",O5/I5)</f>
        <v>9.5238095238095233E-2</v>
      </c>
      <c r="AA5" s="42">
        <f>IF(I5=0,"NA",P5/I5)</f>
        <v>9.5238095238095233E-2</v>
      </c>
      <c r="AB5" s="42">
        <f>IF(I5=0,"NA",Q5/I5)</f>
        <v>0</v>
      </c>
      <c r="AC5" s="298">
        <f>IF(I5=0,"NA",R5/I5)</f>
        <v>0</v>
      </c>
      <c r="AD5" s="44">
        <f>IF(I5=0,"NA",S5/I5)</f>
        <v>0</v>
      </c>
      <c r="AE5" s="7">
        <f>IF(C5=0,"NA",(C5/AQ5)*100000)</f>
        <v>321.99145122111963</v>
      </c>
      <c r="AF5" s="8">
        <f>IF(C5=0,"NA",(H5/C5)*100000)</f>
        <v>1900.5847953216373</v>
      </c>
      <c r="AG5" s="8">
        <f>IF(C5=0,"NA",(C5/AQ5)*100000)</f>
        <v>321.99145122111963</v>
      </c>
      <c r="AH5" s="8">
        <f>IF(C5=0,"NA",(I5/C5)*100000)</f>
        <v>1535.0877192982455</v>
      </c>
      <c r="AI5" s="8">
        <f>IF(I5=0,"NA",(I5/AQ5)*100000)</f>
        <v>4.942851224885608</v>
      </c>
      <c r="AJ5" s="8">
        <f>IF(C5=0,"NA",(J5/C5)*100000)</f>
        <v>1023.3918128654971</v>
      </c>
      <c r="AK5" s="10">
        <f>IF(I5=0,"NA",(J5/AQ5)*100000)</f>
        <v>3.295234149923739</v>
      </c>
      <c r="AL5" s="116">
        <f>AM5*7</f>
        <v>0.80327868852459017</v>
      </c>
      <c r="AM5" s="117">
        <f>I5/_xlfn.DAYS("10 December 2016","10 June 2016")</f>
        <v>0.11475409836065574</v>
      </c>
      <c r="AN5" s="116">
        <f>AO5*7</f>
        <v>0.53551912568306015</v>
      </c>
      <c r="AO5" s="117">
        <f>J5/_xlfn.DAYS("10 December 2016","10 June 2016")</f>
        <v>7.650273224043716E-2</v>
      </c>
      <c r="AP5" s="448"/>
      <c r="AQ5" s="106">
        <f>'Vital Stats'!Q74</f>
        <v>424856</v>
      </c>
    </row>
    <row r="6" spans="1:43" x14ac:dyDescent="0.25">
      <c r="B6" s="79"/>
      <c r="C6" s="7"/>
      <c r="D6" s="8"/>
      <c r="E6" s="8"/>
      <c r="F6" s="8"/>
      <c r="G6" s="9"/>
      <c r="H6" s="7"/>
      <c r="I6" s="8"/>
      <c r="J6" s="8"/>
      <c r="K6" s="9"/>
      <c r="L6" s="7"/>
      <c r="M6" s="8"/>
      <c r="N6" s="8"/>
      <c r="O6" s="8"/>
      <c r="P6" s="8"/>
      <c r="Q6" s="8"/>
      <c r="R6" s="8"/>
      <c r="S6" s="205"/>
      <c r="T6" s="9"/>
      <c r="U6" s="40"/>
      <c r="V6" s="41"/>
      <c r="W6" s="7"/>
      <c r="X6" s="8"/>
      <c r="Y6" s="8"/>
      <c r="Z6" s="8"/>
      <c r="AA6" s="8"/>
      <c r="AB6" s="8"/>
      <c r="AC6" s="205"/>
      <c r="AD6" s="9"/>
      <c r="AE6" s="7"/>
      <c r="AF6" s="8"/>
      <c r="AG6" s="8"/>
      <c r="AH6" s="8"/>
      <c r="AI6" s="8"/>
      <c r="AJ6" s="8"/>
      <c r="AK6" s="10"/>
      <c r="AL6" s="116"/>
      <c r="AM6" s="117"/>
      <c r="AN6" s="116"/>
      <c r="AO6" s="117"/>
      <c r="AP6" s="448"/>
      <c r="AQ6" s="107"/>
    </row>
    <row r="7" spans="1:43" x14ac:dyDescent="0.25">
      <c r="A7" s="2" t="str">
        <f>IF(K7=SUM(L7:S7), " ","Error")</f>
        <v xml:space="preserve"> </v>
      </c>
      <c r="B7" s="80" t="s">
        <v>31</v>
      </c>
      <c r="C7" s="3">
        <f t="shared" ref="C7:L7" si="2">SUM(C8:C9)</f>
        <v>2758</v>
      </c>
      <c r="D7" s="3">
        <f t="shared" si="2"/>
        <v>722</v>
      </c>
      <c r="E7" s="3">
        <f t="shared" si="2"/>
        <v>188</v>
      </c>
      <c r="F7" s="3">
        <f t="shared" si="2"/>
        <v>1524</v>
      </c>
      <c r="G7" s="4">
        <f t="shared" si="2"/>
        <v>324</v>
      </c>
      <c r="H7" s="3">
        <f t="shared" si="2"/>
        <v>58</v>
      </c>
      <c r="I7" s="3">
        <f t="shared" si="2"/>
        <v>46</v>
      </c>
      <c r="J7" s="3">
        <f t="shared" si="2"/>
        <v>40</v>
      </c>
      <c r="K7" s="4">
        <f t="shared" si="2"/>
        <v>6</v>
      </c>
      <c r="L7" s="3">
        <f t="shared" si="2"/>
        <v>0</v>
      </c>
      <c r="M7" s="3">
        <f t="shared" ref="M7:S7" si="3">SUM(M8:M9)</f>
        <v>0</v>
      </c>
      <c r="N7" s="3">
        <f t="shared" si="3"/>
        <v>1</v>
      </c>
      <c r="O7" s="3">
        <f t="shared" si="3"/>
        <v>0</v>
      </c>
      <c r="P7" s="3">
        <f t="shared" si="3"/>
        <v>0</v>
      </c>
      <c r="Q7" s="3">
        <f t="shared" si="3"/>
        <v>0</v>
      </c>
      <c r="R7" s="3">
        <f t="shared" si="3"/>
        <v>0</v>
      </c>
      <c r="S7" s="3">
        <f t="shared" si="3"/>
        <v>5</v>
      </c>
      <c r="T7" s="11"/>
      <c r="U7" s="43">
        <f>IF(I7=0,"NA",J7/I7)</f>
        <v>0.86956521739130432</v>
      </c>
      <c r="V7" s="46">
        <f>IF(I7=0,"NA",K7/I7)</f>
        <v>0.13043478260869565</v>
      </c>
      <c r="W7" s="43" t="str">
        <f>+IF(L7=0,"NA",L7/I7)</f>
        <v>NA</v>
      </c>
      <c r="X7" s="43">
        <f>+IF(I7=0,"NA",M7/I7)</f>
        <v>0</v>
      </c>
      <c r="Y7" s="43">
        <f>+IF(I7=0,"NA",N7/I7)</f>
        <v>2.1739130434782608E-2</v>
      </c>
      <c r="Z7" s="43">
        <f>+IF(I7=0,"NA",O7/I7)</f>
        <v>0</v>
      </c>
      <c r="AA7" s="43">
        <f>+IF(I7=0,"NA",P7/I7)</f>
        <v>0</v>
      </c>
      <c r="AB7" s="43">
        <f>+IF(I7=0,"NA",Q7/I7)</f>
        <v>0</v>
      </c>
      <c r="AC7" s="297">
        <f>+IF(I7=0,"NA",R7/I7)</f>
        <v>0</v>
      </c>
      <c r="AD7" s="45">
        <f>+IF(I7=0,"NA",S7/I7)</f>
        <v>0.10869565217391304</v>
      </c>
      <c r="AE7" s="3">
        <f>IF(C7=0,"NA",(C7/AQ7)*100000)</f>
        <v>649.16112753497657</v>
      </c>
      <c r="AF7" s="5">
        <f>IF(C7=0,"NA",(H7/C7)*100000)</f>
        <v>2102.9731689630166</v>
      </c>
      <c r="AG7" s="5">
        <f>IF(C7=0,"NA",(C7/AQ7)*100000)</f>
        <v>649.16112753497657</v>
      </c>
      <c r="AH7" s="5">
        <f>IF(C7=0,"NA",(I7/C7)*100000)</f>
        <v>1667.8752719361855</v>
      </c>
      <c r="AI7" s="5">
        <f>IF(I7=0,"NA",(I7/AQ7)*100000)</f>
        <v>10.827197921177998</v>
      </c>
      <c r="AJ7" s="5">
        <f>IF(C7=0,"NA",(J7/C7)*100000)</f>
        <v>1450.3263234227702</v>
      </c>
      <c r="AK7" s="6">
        <f>IF(I7=0,"NA",(J7/AQ7)*100000)</f>
        <v>9.4149547140678251</v>
      </c>
      <c r="AL7" s="121">
        <f>AM7*7</f>
        <v>0.88219178082191785</v>
      </c>
      <c r="AM7" s="118">
        <f>I7/_xlfn.DAYS("10 December 2017","10 December 2016")</f>
        <v>0.12602739726027398</v>
      </c>
      <c r="AN7" s="122">
        <f>AO7*7</f>
        <v>0.76712328767123283</v>
      </c>
      <c r="AO7" s="118">
        <f>J7/_xlfn.DAYS("10 December 2017","10 December 2016")</f>
        <v>0.1095890410958904</v>
      </c>
      <c r="AP7" s="449">
        <f>'Vital Stats'!Q41</f>
        <v>761.07034252473352</v>
      </c>
      <c r="AQ7" s="108">
        <f>'Vital Stats'!Q74</f>
        <v>424856</v>
      </c>
    </row>
    <row r="8" spans="1:43" x14ac:dyDescent="0.25">
      <c r="B8" s="536" t="s">
        <v>32</v>
      </c>
      <c r="C8" s="7">
        <f>SUM(D8:G8)</f>
        <v>1472</v>
      </c>
      <c r="D8" s="8">
        <v>453</v>
      </c>
      <c r="E8" s="8">
        <v>86</v>
      </c>
      <c r="F8" s="8">
        <v>771</v>
      </c>
      <c r="G8" s="9">
        <v>162</v>
      </c>
      <c r="H8" s="7">
        <v>27</v>
      </c>
      <c r="I8" s="8">
        <v>22</v>
      </c>
      <c r="J8" s="8">
        <v>17</v>
      </c>
      <c r="K8" s="9">
        <v>5</v>
      </c>
      <c r="L8" s="7">
        <v>0</v>
      </c>
      <c r="M8" s="8">
        <v>0</v>
      </c>
      <c r="N8" s="8">
        <v>0</v>
      </c>
      <c r="O8" s="8">
        <v>0</v>
      </c>
      <c r="P8" s="8">
        <v>0</v>
      </c>
      <c r="Q8" s="8">
        <v>0</v>
      </c>
      <c r="R8" s="8">
        <v>0</v>
      </c>
      <c r="S8" s="205">
        <v>5</v>
      </c>
      <c r="T8" s="9"/>
      <c r="U8" s="40">
        <f>IF(I8=0,"NA",J8/I8)</f>
        <v>0.77272727272727271</v>
      </c>
      <c r="V8" s="41">
        <f>IF(I8=0,"NA",K8/I8)</f>
        <v>0.22727272727272727</v>
      </c>
      <c r="W8" s="42">
        <f>IF(I8=0,"NA",L8/I8)</f>
        <v>0</v>
      </c>
      <c r="X8" s="42">
        <f>IF(I8=0,"NA",M8/I8)</f>
        <v>0</v>
      </c>
      <c r="Y8" s="42">
        <f>IF(I8=0,"NA",N8/I8)</f>
        <v>0</v>
      </c>
      <c r="Z8" s="42">
        <f>IF(I8=0,"NA",O8/I8)</f>
        <v>0</v>
      </c>
      <c r="AA8" s="42">
        <f>IF(I8=0,"NA",P8/I8)</f>
        <v>0</v>
      </c>
      <c r="AB8" s="42">
        <f>IF(I8=0,"NA",Q8/I8)</f>
        <v>0</v>
      </c>
      <c r="AC8" s="298">
        <f>IF(I8=0,"NA",R8/I8)</f>
        <v>0</v>
      </c>
      <c r="AD8" s="44">
        <f>IF(I8=0,"NA",S8/I8)</f>
        <v>0.22727272727272727</v>
      </c>
      <c r="AE8" s="7">
        <f>IF(C8=0,"NA",(C8/AQ8)*100000)</f>
        <v>346.47033347769593</v>
      </c>
      <c r="AF8" s="8">
        <f>IF(C8=0,"NA",(H8/C8)*100000)</f>
        <v>1834.2391304347827</v>
      </c>
      <c r="AG8" s="8">
        <f>IF(C8=0,"NA",(C8/AQ8)*100000)</f>
        <v>346.47033347769593</v>
      </c>
      <c r="AH8" s="8">
        <f>IF(C8=0,"NA",(I8/C8)*100000)</f>
        <v>1494.5652173913045</v>
      </c>
      <c r="AI8" s="8">
        <f>IF(I8=0,"NA",(I8/AQ8)*100000)</f>
        <v>5.1782250927373035</v>
      </c>
      <c r="AJ8" s="8">
        <f>IF(C8=0,"NA",(J8/C8)*100000)</f>
        <v>1154.891304347826</v>
      </c>
      <c r="AK8" s="10">
        <f>IF(I8=0,"NA",(J8/AQ8)*100000)</f>
        <v>4.0013557534788262</v>
      </c>
      <c r="AL8" s="116">
        <f>AM8*7</f>
        <v>0.84615384615384615</v>
      </c>
      <c r="AM8" s="117">
        <f>I8/_xlfn.DAYS("10 June 2017","10 December 2016")</f>
        <v>0.12087912087912088</v>
      </c>
      <c r="AN8" s="116">
        <f>AO8*7</f>
        <v>0.65384615384615385</v>
      </c>
      <c r="AO8" s="117">
        <f>J8/_xlfn.DAYS("10 June 2017","10 December 2016")</f>
        <v>9.3406593406593408E-2</v>
      </c>
      <c r="AP8" s="448"/>
      <c r="AQ8" s="106">
        <f>'Vital Stats'!Q74</f>
        <v>424856</v>
      </c>
    </row>
    <row r="9" spans="1:43" x14ac:dyDescent="0.25">
      <c r="B9" s="144" t="s">
        <v>33</v>
      </c>
      <c r="C9" s="7">
        <f>SUM(D9:G9)</f>
        <v>1286</v>
      </c>
      <c r="D9" s="8">
        <v>269</v>
      </c>
      <c r="E9" s="8">
        <v>102</v>
      </c>
      <c r="F9" s="8">
        <v>753</v>
      </c>
      <c r="G9" s="9">
        <v>162</v>
      </c>
      <c r="H9" s="7">
        <v>31</v>
      </c>
      <c r="I9" s="8">
        <v>24</v>
      </c>
      <c r="J9" s="8">
        <v>23</v>
      </c>
      <c r="K9" s="9">
        <v>1</v>
      </c>
      <c r="L9" s="7">
        <v>0</v>
      </c>
      <c r="M9" s="8">
        <v>0</v>
      </c>
      <c r="N9" s="8">
        <v>1</v>
      </c>
      <c r="O9" s="8">
        <v>0</v>
      </c>
      <c r="P9" s="8">
        <v>0</v>
      </c>
      <c r="Q9" s="8">
        <v>0</v>
      </c>
      <c r="R9" s="8">
        <v>0</v>
      </c>
      <c r="S9" s="205">
        <v>0</v>
      </c>
      <c r="T9" s="9"/>
      <c r="U9" s="40">
        <f>IF(I9=0,"NA",J9/I9)</f>
        <v>0.95833333333333337</v>
      </c>
      <c r="V9" s="41">
        <f>IF(I9=0,"NA",K9/I9)</f>
        <v>4.1666666666666664E-2</v>
      </c>
      <c r="W9" s="42">
        <f>IF(I9=0,"NA",L9/I9)</f>
        <v>0</v>
      </c>
      <c r="X9" s="42">
        <f>IF(I9=0,"NA",M9/I9)</f>
        <v>0</v>
      </c>
      <c r="Y9" s="42">
        <f>IF(I9=0,"NA",N9/I9)</f>
        <v>4.1666666666666664E-2</v>
      </c>
      <c r="Z9" s="42">
        <f>IF(I9=0,"NA",O9/I9)</f>
        <v>0</v>
      </c>
      <c r="AA9" s="42">
        <f>IF(I9=0,"NA",P9/I9)</f>
        <v>0</v>
      </c>
      <c r="AB9" s="42">
        <f>IF(I9=0,"NA",Q9/I9)</f>
        <v>0</v>
      </c>
      <c r="AC9" s="298">
        <f>IF(I9=0,"NA",R9/I9)</f>
        <v>0</v>
      </c>
      <c r="AD9" s="44">
        <f>IF(I9=0,"NA",S9/I9)</f>
        <v>0</v>
      </c>
      <c r="AE9" s="7">
        <f>IF(C9=0,"NA",(C9/AQ9)*100000)</f>
        <v>302.69079405728058</v>
      </c>
      <c r="AF9" s="8">
        <f>IF(C9=0,"NA",(H9/C9)*100000)</f>
        <v>2410.575427682737</v>
      </c>
      <c r="AG9" s="8">
        <f>IF(C9=0,"NA",(C9/AQ9)*100000)</f>
        <v>302.69079405728058</v>
      </c>
      <c r="AH9" s="8">
        <f>IF(C9=0,"NA",(I9/C9)*100000)</f>
        <v>1866.2519440124418</v>
      </c>
      <c r="AI9" s="8">
        <f>IF(I9=0,"NA",(I9/AQ9)*100000)</f>
        <v>5.6489728284406953</v>
      </c>
      <c r="AJ9" s="8">
        <f>IF(C9=0,"NA",(J9/C9)*100000)</f>
        <v>1788.4914463452567</v>
      </c>
      <c r="AK9" s="10">
        <f>IF(I9=0,"NA",(J9/AQ9)*100000)</f>
        <v>5.4135989605889989</v>
      </c>
      <c r="AL9" s="116">
        <f>AM9*7</f>
        <v>0.91803278688524592</v>
      </c>
      <c r="AM9" s="117">
        <f>I9/_xlfn.DAYS("10 December 2017","10 June 2017")</f>
        <v>0.13114754098360656</v>
      </c>
      <c r="AN9" s="116">
        <f>AO9*7</f>
        <v>0.8797814207650273</v>
      </c>
      <c r="AO9" s="117">
        <f>J9/_xlfn.DAYS("10 December 2017","10 June 2017")</f>
        <v>0.12568306010928962</v>
      </c>
      <c r="AP9" s="448"/>
      <c r="AQ9" s="106">
        <f>'Vital Stats'!Q74</f>
        <v>424856</v>
      </c>
    </row>
    <row r="10" spans="1:43" x14ac:dyDescent="0.25">
      <c r="C10" s="7"/>
      <c r="D10" s="8"/>
      <c r="E10" s="8"/>
      <c r="F10" s="8"/>
      <c r="G10" s="9"/>
      <c r="H10" s="7"/>
      <c r="I10" s="8"/>
      <c r="J10" s="8"/>
      <c r="K10" s="9"/>
      <c r="L10" s="7"/>
      <c r="M10" s="8"/>
      <c r="N10" s="8"/>
      <c r="O10" s="8"/>
      <c r="P10" s="8"/>
      <c r="Q10" s="8"/>
      <c r="R10" s="8"/>
      <c r="S10" s="205"/>
      <c r="T10" s="9"/>
      <c r="U10" s="8"/>
      <c r="V10" s="9"/>
      <c r="W10" s="7"/>
      <c r="X10" s="8"/>
      <c r="Y10" s="8"/>
      <c r="Z10" s="8"/>
      <c r="AA10" s="8"/>
      <c r="AB10" s="8"/>
      <c r="AC10" s="205"/>
      <c r="AD10" s="9"/>
      <c r="AE10" s="7"/>
      <c r="AF10" s="8"/>
      <c r="AG10" s="8"/>
      <c r="AH10" s="8"/>
      <c r="AI10" s="8"/>
      <c r="AJ10" s="8"/>
      <c r="AK10" s="10"/>
      <c r="AL10" s="113"/>
      <c r="AM10" s="14"/>
      <c r="AN10" s="113"/>
      <c r="AO10" s="14"/>
      <c r="AP10" s="105"/>
      <c r="AQ10" s="109"/>
    </row>
    <row r="11" spans="1:43" x14ac:dyDescent="0.25">
      <c r="C11" s="7"/>
      <c r="D11" s="8"/>
      <c r="E11" s="8"/>
      <c r="F11" s="8"/>
      <c r="G11" s="9"/>
      <c r="H11" s="7"/>
      <c r="I11" s="8"/>
      <c r="J11" s="8"/>
      <c r="K11" s="9"/>
      <c r="L11" s="7"/>
      <c r="M11" s="8"/>
      <c r="N11" s="8"/>
      <c r="O11" s="8"/>
      <c r="P11" s="8"/>
      <c r="Q11" s="8"/>
      <c r="R11" s="8"/>
      <c r="S11" s="205"/>
      <c r="T11" s="9"/>
      <c r="U11" s="8"/>
      <c r="V11" s="9"/>
      <c r="W11" s="7"/>
      <c r="X11" s="8"/>
      <c r="Y11" s="8"/>
      <c r="Z11" s="8"/>
      <c r="AA11" s="8"/>
      <c r="AB11" s="8"/>
      <c r="AC11" s="205"/>
      <c r="AD11" s="9"/>
      <c r="AE11" s="7"/>
      <c r="AF11" s="8"/>
      <c r="AG11" s="8"/>
      <c r="AH11" s="8"/>
      <c r="AI11" s="8"/>
      <c r="AJ11" s="8"/>
      <c r="AK11" s="10"/>
      <c r="AL11" s="113"/>
      <c r="AM11" s="14"/>
      <c r="AN11" s="113"/>
      <c r="AO11" s="14"/>
      <c r="AP11" s="105"/>
      <c r="AQ11" s="109"/>
    </row>
    <row r="12" spans="1:43" x14ac:dyDescent="0.25">
      <c r="C12" s="7"/>
      <c r="D12" s="8"/>
      <c r="E12" s="8"/>
      <c r="F12" s="8"/>
      <c r="G12" s="9"/>
      <c r="H12" s="7"/>
      <c r="I12" s="8"/>
      <c r="J12" s="8"/>
      <c r="K12" s="9"/>
      <c r="L12" s="7"/>
      <c r="M12" s="8"/>
      <c r="N12" s="8"/>
      <c r="O12" s="8"/>
      <c r="P12" s="8"/>
      <c r="Q12" s="8"/>
      <c r="R12" s="8"/>
      <c r="S12" s="205"/>
      <c r="T12" s="9"/>
      <c r="U12" s="8"/>
      <c r="V12" s="9"/>
      <c r="W12" s="7"/>
      <c r="X12" s="8"/>
      <c r="Y12" s="8"/>
      <c r="Z12" s="8"/>
      <c r="AA12" s="8"/>
      <c r="AB12" s="8"/>
      <c r="AC12" s="205"/>
      <c r="AD12" s="9"/>
      <c r="AE12" s="7"/>
      <c r="AF12" s="8"/>
      <c r="AG12" s="8"/>
      <c r="AH12" s="8"/>
      <c r="AI12" s="8"/>
      <c r="AJ12" s="8"/>
      <c r="AK12" s="10"/>
      <c r="AL12" s="113"/>
      <c r="AM12" s="14"/>
      <c r="AN12" s="113"/>
      <c r="AO12" s="14"/>
      <c r="AP12" s="105"/>
      <c r="AQ12" s="109"/>
    </row>
    <row r="13" spans="1:43" x14ac:dyDescent="0.25">
      <c r="C13" s="7"/>
      <c r="D13" s="8"/>
      <c r="E13" s="8"/>
      <c r="F13" s="8"/>
      <c r="G13" s="9"/>
      <c r="H13" s="7"/>
      <c r="I13" s="8"/>
      <c r="J13" s="8"/>
      <c r="K13" s="9"/>
      <c r="L13" s="7"/>
      <c r="M13" s="8"/>
      <c r="N13" s="8"/>
      <c r="O13" s="8"/>
      <c r="P13" s="8"/>
      <c r="Q13" s="8"/>
      <c r="R13" s="8"/>
      <c r="S13" s="205"/>
      <c r="T13" s="9"/>
      <c r="U13" s="8"/>
      <c r="V13" s="9"/>
      <c r="W13" s="7"/>
      <c r="X13" s="8"/>
      <c r="Y13" s="8"/>
      <c r="Z13" s="8"/>
      <c r="AA13" s="8"/>
      <c r="AB13" s="8"/>
      <c r="AC13" s="205"/>
      <c r="AD13" s="9"/>
      <c r="AE13" s="7"/>
      <c r="AF13" s="8"/>
      <c r="AG13" s="8"/>
      <c r="AH13" s="8"/>
      <c r="AI13" s="8"/>
      <c r="AJ13" s="8"/>
      <c r="AK13" s="10"/>
      <c r="AL13" s="113"/>
      <c r="AM13" s="14"/>
      <c r="AN13" s="113"/>
      <c r="AO13" s="14"/>
      <c r="AP13" s="105"/>
      <c r="AQ13" s="109"/>
    </row>
    <row r="14" spans="1:43" x14ac:dyDescent="0.25">
      <c r="C14" s="7"/>
      <c r="D14" s="8"/>
      <c r="E14" s="8"/>
      <c r="F14" s="8"/>
      <c r="G14" s="9"/>
      <c r="H14" s="7"/>
      <c r="I14" s="8"/>
      <c r="J14" s="8"/>
      <c r="K14" s="9"/>
      <c r="L14" s="7"/>
      <c r="M14" s="8"/>
      <c r="N14" s="8"/>
      <c r="O14" s="8"/>
      <c r="P14" s="8"/>
      <c r="Q14" s="8"/>
      <c r="R14" s="8"/>
      <c r="S14" s="205"/>
      <c r="T14" s="9"/>
      <c r="U14" s="8"/>
      <c r="V14" s="9"/>
      <c r="W14" s="7"/>
      <c r="X14" s="8"/>
      <c r="Y14" s="8"/>
      <c r="Z14" s="8"/>
      <c r="AA14" s="8"/>
      <c r="AB14" s="8"/>
      <c r="AC14" s="205"/>
      <c r="AD14" s="9"/>
      <c r="AE14" s="7"/>
      <c r="AF14" s="8"/>
      <c r="AG14" s="8"/>
      <c r="AH14" s="8"/>
      <c r="AI14" s="8"/>
      <c r="AJ14" s="8"/>
      <c r="AK14" s="10"/>
      <c r="AL14" s="113"/>
      <c r="AM14" s="14"/>
      <c r="AN14" s="113"/>
      <c r="AO14" s="14"/>
      <c r="AP14" s="105"/>
      <c r="AQ14" s="109"/>
    </row>
    <row r="15" spans="1:43" x14ac:dyDescent="0.25">
      <c r="C15" s="7"/>
      <c r="D15" s="8"/>
      <c r="E15" s="8"/>
      <c r="F15" s="8"/>
      <c r="G15" s="9"/>
      <c r="H15" s="7"/>
      <c r="I15" s="8"/>
      <c r="J15" s="8"/>
      <c r="K15" s="9"/>
      <c r="L15" s="7"/>
      <c r="M15" s="8"/>
      <c r="N15" s="8"/>
      <c r="O15" s="8"/>
      <c r="P15" s="8"/>
      <c r="Q15" s="8"/>
      <c r="R15" s="8"/>
      <c r="S15" s="205"/>
      <c r="T15" s="9"/>
      <c r="U15" s="8"/>
      <c r="V15" s="9"/>
      <c r="W15" s="7"/>
      <c r="X15" s="8"/>
      <c r="Y15" s="8"/>
      <c r="Z15" s="8"/>
      <c r="AA15" s="8"/>
      <c r="AB15" s="8"/>
      <c r="AC15" s="205"/>
      <c r="AD15" s="9"/>
      <c r="AE15" s="7"/>
      <c r="AF15" s="8"/>
      <c r="AG15" s="8"/>
      <c r="AH15" s="8"/>
      <c r="AI15" s="8"/>
      <c r="AJ15" s="8"/>
      <c r="AK15" s="10"/>
      <c r="AL15" s="113"/>
      <c r="AM15" s="14"/>
      <c r="AN15" s="113"/>
      <c r="AO15" s="14"/>
      <c r="AP15" s="105"/>
      <c r="AQ15" s="109"/>
    </row>
    <row r="16" spans="1:43" x14ac:dyDescent="0.25">
      <c r="C16" s="7"/>
      <c r="D16" s="8"/>
      <c r="E16" s="8"/>
      <c r="F16" s="8"/>
      <c r="G16" s="9"/>
      <c r="H16" s="7"/>
      <c r="I16" s="8"/>
      <c r="J16" s="8"/>
      <c r="K16" s="9"/>
      <c r="L16" s="7"/>
      <c r="M16" s="8"/>
      <c r="N16" s="8"/>
      <c r="O16" s="8"/>
      <c r="P16" s="8"/>
      <c r="Q16" s="8"/>
      <c r="R16" s="8"/>
      <c r="S16" s="205"/>
      <c r="T16" s="9"/>
      <c r="U16" s="8"/>
      <c r="V16" s="9"/>
      <c r="W16" s="7"/>
      <c r="X16" s="8"/>
      <c r="Y16" s="8"/>
      <c r="Z16" s="8"/>
      <c r="AA16" s="8"/>
      <c r="AB16" s="8"/>
      <c r="AC16" s="205"/>
      <c r="AD16" s="9"/>
      <c r="AE16" s="7"/>
      <c r="AF16" s="8"/>
      <c r="AG16" s="8"/>
      <c r="AH16" s="8"/>
      <c r="AI16" s="8"/>
      <c r="AJ16" s="8"/>
      <c r="AK16" s="10"/>
      <c r="AL16" s="113"/>
      <c r="AM16" s="14"/>
      <c r="AN16" s="113"/>
      <c r="AO16" s="14"/>
      <c r="AP16" s="105"/>
      <c r="AQ16" s="109"/>
    </row>
    <row r="17" spans="3:43" x14ac:dyDescent="0.25">
      <c r="C17" s="7"/>
      <c r="D17" s="8"/>
      <c r="E17" s="8"/>
      <c r="F17" s="8"/>
      <c r="G17" s="9"/>
      <c r="H17" s="7"/>
      <c r="I17" s="8"/>
      <c r="J17" s="8"/>
      <c r="K17" s="9"/>
      <c r="L17" s="7"/>
      <c r="M17" s="8"/>
      <c r="N17" s="8"/>
      <c r="O17" s="8"/>
      <c r="P17" s="8"/>
      <c r="Q17" s="8"/>
      <c r="R17" s="8"/>
      <c r="S17" s="205"/>
      <c r="T17" s="9"/>
      <c r="U17" s="8"/>
      <c r="V17" s="9"/>
      <c r="W17" s="7"/>
      <c r="X17" s="8"/>
      <c r="Y17" s="8"/>
      <c r="Z17" s="8"/>
      <c r="AA17" s="8"/>
      <c r="AB17" s="8"/>
      <c r="AC17" s="205"/>
      <c r="AD17" s="9"/>
      <c r="AE17" s="7"/>
      <c r="AF17" s="8"/>
      <c r="AG17" s="8"/>
      <c r="AH17" s="8"/>
      <c r="AI17" s="8"/>
      <c r="AJ17" s="8"/>
      <c r="AK17" s="10"/>
      <c r="AL17" s="113"/>
      <c r="AM17" s="14"/>
      <c r="AN17" s="113"/>
      <c r="AO17" s="14"/>
      <c r="AP17" s="105"/>
      <c r="AQ17" s="109"/>
    </row>
    <row r="18" spans="3:43" x14ac:dyDescent="0.25">
      <c r="C18" s="7"/>
      <c r="D18" s="8"/>
      <c r="E18" s="8"/>
      <c r="F18" s="8"/>
      <c r="G18" s="9"/>
      <c r="H18" s="7"/>
      <c r="I18" s="8"/>
      <c r="J18" s="8"/>
      <c r="K18" s="9"/>
      <c r="L18" s="7"/>
      <c r="M18" s="8"/>
      <c r="N18" s="8"/>
      <c r="O18" s="8"/>
      <c r="P18" s="8"/>
      <c r="Q18" s="8"/>
      <c r="R18" s="8"/>
      <c r="S18" s="205"/>
      <c r="T18" s="9"/>
      <c r="U18" s="8"/>
      <c r="V18" s="9"/>
      <c r="W18" s="7"/>
      <c r="X18" s="8"/>
      <c r="Y18" s="8"/>
      <c r="Z18" s="8"/>
      <c r="AA18" s="8"/>
      <c r="AB18" s="8"/>
      <c r="AC18" s="205"/>
      <c r="AD18" s="9"/>
      <c r="AE18" s="7"/>
      <c r="AF18" s="8"/>
      <c r="AG18" s="8"/>
      <c r="AH18" s="8"/>
      <c r="AI18" s="8"/>
      <c r="AJ18" s="8"/>
      <c r="AK18" s="10"/>
      <c r="AL18" s="113"/>
      <c r="AM18" s="14"/>
      <c r="AN18" s="113"/>
      <c r="AO18" s="14"/>
      <c r="AP18" s="105"/>
      <c r="AQ18" s="109"/>
    </row>
    <row r="19" spans="3:43" x14ac:dyDescent="0.25">
      <c r="C19" s="7"/>
      <c r="D19" s="8"/>
      <c r="E19" s="8"/>
      <c r="F19" s="8"/>
      <c r="G19" s="9"/>
      <c r="H19" s="7"/>
      <c r="I19" s="8"/>
      <c r="J19" s="8"/>
      <c r="K19" s="9"/>
      <c r="L19" s="7"/>
      <c r="M19" s="8"/>
      <c r="N19" s="8"/>
      <c r="O19" s="8"/>
      <c r="P19" s="8"/>
      <c r="Q19" s="8"/>
      <c r="R19" s="8"/>
      <c r="S19" s="205"/>
      <c r="T19" s="9"/>
      <c r="U19" s="8"/>
      <c r="V19" s="9"/>
      <c r="W19" s="7"/>
      <c r="X19" s="8"/>
      <c r="Y19" s="8"/>
      <c r="Z19" s="8"/>
      <c r="AA19" s="8"/>
      <c r="AB19" s="8"/>
      <c r="AC19" s="205"/>
      <c r="AD19" s="9"/>
      <c r="AE19" s="7"/>
      <c r="AF19" s="8"/>
      <c r="AG19" s="8"/>
      <c r="AH19" s="8"/>
      <c r="AI19" s="8"/>
      <c r="AJ19" s="8"/>
      <c r="AK19" s="10"/>
      <c r="AL19" s="113"/>
      <c r="AM19" s="14"/>
      <c r="AN19" s="113"/>
      <c r="AO19" s="14"/>
      <c r="AP19" s="105"/>
      <c r="AQ19" s="109"/>
    </row>
    <row r="20" spans="3:43" x14ac:dyDescent="0.25">
      <c r="C20" s="7"/>
      <c r="D20" s="8"/>
      <c r="E20" s="8"/>
      <c r="F20" s="8"/>
      <c r="G20" s="9"/>
      <c r="H20" s="7"/>
      <c r="I20" s="8"/>
      <c r="J20" s="8"/>
      <c r="K20" s="9"/>
      <c r="L20" s="7"/>
      <c r="M20" s="8"/>
      <c r="N20" s="8"/>
      <c r="O20" s="8"/>
      <c r="P20" s="8"/>
      <c r="Q20" s="8"/>
      <c r="R20" s="8"/>
      <c r="S20" s="205"/>
      <c r="T20" s="9"/>
      <c r="U20" s="8"/>
      <c r="V20" s="9"/>
      <c r="W20" s="7"/>
      <c r="X20" s="8"/>
      <c r="Y20" s="8"/>
      <c r="Z20" s="8"/>
      <c r="AA20" s="8"/>
      <c r="AB20" s="8"/>
      <c r="AC20" s="205"/>
      <c r="AD20" s="9"/>
      <c r="AE20" s="7"/>
      <c r="AF20" s="8"/>
      <c r="AG20" s="8"/>
      <c r="AH20" s="8"/>
      <c r="AI20" s="8"/>
      <c r="AJ20" s="8"/>
      <c r="AK20" s="10"/>
      <c r="AL20" s="113"/>
      <c r="AM20" s="14"/>
      <c r="AN20" s="113"/>
      <c r="AO20" s="14"/>
      <c r="AP20" s="105"/>
      <c r="AQ20" s="109"/>
    </row>
    <row r="21" spans="3:43" x14ac:dyDescent="0.25">
      <c r="C21" s="7"/>
      <c r="D21" s="8"/>
      <c r="E21" s="8"/>
      <c r="F21" s="8"/>
      <c r="G21" s="9"/>
      <c r="H21" s="7"/>
      <c r="I21" s="8"/>
      <c r="J21" s="8"/>
      <c r="K21" s="9"/>
      <c r="L21" s="7"/>
      <c r="M21" s="8"/>
      <c r="N21" s="8"/>
      <c r="O21" s="8"/>
      <c r="P21" s="8"/>
      <c r="Q21" s="8"/>
      <c r="R21" s="8"/>
      <c r="S21" s="205"/>
      <c r="T21" s="9"/>
      <c r="U21" s="8"/>
      <c r="V21" s="9"/>
      <c r="W21" s="7"/>
      <c r="X21" s="8"/>
      <c r="Y21" s="8"/>
      <c r="Z21" s="8"/>
      <c r="AA21" s="8"/>
      <c r="AB21" s="8"/>
      <c r="AC21" s="205"/>
      <c r="AD21" s="9"/>
      <c r="AE21" s="7"/>
      <c r="AF21" s="8"/>
      <c r="AG21" s="8"/>
      <c r="AH21" s="8"/>
      <c r="AI21" s="8"/>
      <c r="AJ21" s="8"/>
      <c r="AK21" s="10"/>
      <c r="AL21" s="113"/>
      <c r="AM21" s="14"/>
      <c r="AN21" s="113"/>
      <c r="AO21" s="14"/>
      <c r="AP21" s="105"/>
      <c r="AQ21" s="109"/>
    </row>
    <row r="22" spans="3:43" x14ac:dyDescent="0.25">
      <c r="C22" s="7"/>
      <c r="D22" s="8"/>
      <c r="E22" s="8"/>
      <c r="F22" s="8"/>
      <c r="G22" s="9"/>
      <c r="H22" s="7"/>
      <c r="I22" s="8"/>
      <c r="J22" s="8"/>
      <c r="K22" s="9"/>
      <c r="L22" s="7"/>
      <c r="M22" s="8"/>
      <c r="N22" s="8"/>
      <c r="O22" s="8"/>
      <c r="P22" s="8"/>
      <c r="Q22" s="8"/>
      <c r="R22" s="8"/>
      <c r="S22" s="205"/>
      <c r="T22" s="9"/>
      <c r="U22" s="8"/>
      <c r="V22" s="9"/>
      <c r="W22" s="7"/>
      <c r="X22" s="8"/>
      <c r="Y22" s="8"/>
      <c r="Z22" s="8"/>
      <c r="AA22" s="8"/>
      <c r="AB22" s="8"/>
      <c r="AC22" s="205"/>
      <c r="AD22" s="9"/>
      <c r="AE22" s="7"/>
      <c r="AF22" s="8"/>
      <c r="AG22" s="8"/>
      <c r="AH22" s="8"/>
      <c r="AI22" s="8"/>
      <c r="AJ22" s="8"/>
      <c r="AK22" s="10"/>
      <c r="AL22" s="113"/>
      <c r="AM22" s="14"/>
      <c r="AN22" s="113"/>
      <c r="AO22" s="14"/>
      <c r="AP22" s="105"/>
      <c r="AQ22" s="109"/>
    </row>
    <row r="23" spans="3:43" x14ac:dyDescent="0.25">
      <c r="C23" s="7"/>
      <c r="D23" s="8"/>
      <c r="E23" s="8"/>
      <c r="F23" s="8"/>
      <c r="G23" s="9"/>
      <c r="H23" s="7"/>
      <c r="I23" s="8"/>
      <c r="J23" s="8"/>
      <c r="K23" s="9"/>
      <c r="L23" s="7"/>
      <c r="M23" s="8"/>
      <c r="N23" s="8"/>
      <c r="O23" s="8"/>
      <c r="P23" s="8"/>
      <c r="Q23" s="8"/>
      <c r="R23" s="8"/>
      <c r="S23" s="205"/>
      <c r="T23" s="9"/>
      <c r="U23" s="8"/>
      <c r="V23" s="9"/>
      <c r="W23" s="7"/>
      <c r="X23" s="8"/>
      <c r="Y23" s="8"/>
      <c r="Z23" s="8"/>
      <c r="AA23" s="8"/>
      <c r="AB23" s="8"/>
      <c r="AC23" s="205"/>
      <c r="AD23" s="9"/>
      <c r="AE23" s="7"/>
      <c r="AF23" s="8"/>
      <c r="AG23" s="8"/>
      <c r="AH23" s="8"/>
      <c r="AI23" s="8"/>
      <c r="AJ23" s="8"/>
      <c r="AK23" s="10"/>
      <c r="AL23" s="113"/>
      <c r="AM23" s="14"/>
      <c r="AN23" s="113"/>
      <c r="AO23" s="14"/>
      <c r="AP23" s="105"/>
      <c r="AQ23" s="109"/>
    </row>
    <row r="24" spans="3:43" x14ac:dyDescent="0.25">
      <c r="C24" s="7"/>
      <c r="D24" s="8"/>
      <c r="E24" s="8"/>
      <c r="F24" s="8"/>
      <c r="G24" s="9"/>
      <c r="H24" s="7"/>
      <c r="I24" s="8"/>
      <c r="J24" s="8"/>
      <c r="K24" s="9"/>
      <c r="L24" s="7"/>
      <c r="M24" s="8"/>
      <c r="N24" s="8"/>
      <c r="O24" s="8"/>
      <c r="P24" s="8"/>
      <c r="Q24" s="8"/>
      <c r="R24" s="8"/>
      <c r="S24" s="205"/>
      <c r="T24" s="9"/>
      <c r="U24" s="8"/>
      <c r="V24" s="9"/>
      <c r="W24" s="7"/>
      <c r="X24" s="8"/>
      <c r="Y24" s="8"/>
      <c r="Z24" s="8"/>
      <c r="AA24" s="8"/>
      <c r="AB24" s="8"/>
      <c r="AC24" s="205"/>
      <c r="AD24" s="9"/>
      <c r="AE24" s="7"/>
      <c r="AF24" s="8"/>
      <c r="AG24" s="8"/>
      <c r="AH24" s="8"/>
      <c r="AI24" s="8"/>
      <c r="AJ24" s="8"/>
      <c r="AK24" s="10"/>
      <c r="AL24" s="113"/>
      <c r="AM24" s="14"/>
      <c r="AN24" s="113"/>
      <c r="AO24" s="14"/>
      <c r="AP24" s="105"/>
      <c r="AQ24" s="109"/>
    </row>
    <row r="25" spans="3:43" x14ac:dyDescent="0.25">
      <c r="C25" s="7"/>
      <c r="D25" s="8"/>
      <c r="E25" s="8"/>
      <c r="F25" s="8"/>
      <c r="G25" s="9"/>
      <c r="H25" s="7"/>
      <c r="I25" s="8"/>
      <c r="J25" s="8"/>
      <c r="K25" s="9"/>
      <c r="L25" s="7"/>
      <c r="M25" s="8"/>
      <c r="N25" s="8"/>
      <c r="O25" s="8"/>
      <c r="P25" s="8"/>
      <c r="Q25" s="8"/>
      <c r="R25" s="8"/>
      <c r="S25" s="205"/>
      <c r="T25" s="9"/>
      <c r="U25" s="8"/>
      <c r="V25" s="9"/>
      <c r="W25" s="7"/>
      <c r="X25" s="8"/>
      <c r="Y25" s="8"/>
      <c r="Z25" s="8"/>
      <c r="AA25" s="8"/>
      <c r="AB25" s="8"/>
      <c r="AC25" s="205"/>
      <c r="AD25" s="9"/>
      <c r="AE25" s="7"/>
      <c r="AF25" s="8"/>
      <c r="AG25" s="8"/>
      <c r="AH25" s="8"/>
      <c r="AI25" s="8"/>
      <c r="AJ25" s="8"/>
      <c r="AK25" s="10"/>
      <c r="AL25" s="113"/>
      <c r="AM25" s="14"/>
      <c r="AN25" s="113"/>
      <c r="AO25" s="14"/>
      <c r="AP25" s="105"/>
      <c r="AQ25" s="109"/>
    </row>
    <row r="26" spans="3:43" x14ac:dyDescent="0.25">
      <c r="C26" s="7"/>
      <c r="D26" s="8"/>
      <c r="E26" s="8"/>
      <c r="F26" s="8"/>
      <c r="G26" s="9"/>
      <c r="H26" s="7"/>
      <c r="I26" s="8"/>
      <c r="J26" s="8"/>
      <c r="K26" s="9"/>
      <c r="L26" s="7"/>
      <c r="M26" s="8"/>
      <c r="N26" s="8"/>
      <c r="O26" s="8"/>
      <c r="P26" s="8"/>
      <c r="Q26" s="8"/>
      <c r="R26" s="8"/>
      <c r="S26" s="205"/>
      <c r="T26" s="9"/>
      <c r="U26" s="8"/>
      <c r="V26" s="9"/>
      <c r="W26" s="7"/>
      <c r="X26" s="8"/>
      <c r="Y26" s="8"/>
      <c r="Z26" s="8"/>
      <c r="AA26" s="8"/>
      <c r="AB26" s="8"/>
      <c r="AC26" s="205"/>
      <c r="AD26" s="9"/>
      <c r="AE26" s="7"/>
      <c r="AF26" s="8"/>
      <c r="AG26" s="8"/>
      <c r="AH26" s="8"/>
      <c r="AI26" s="8"/>
      <c r="AJ26" s="8"/>
      <c r="AK26" s="10"/>
      <c r="AL26" s="113"/>
      <c r="AM26" s="14"/>
      <c r="AN26" s="113"/>
      <c r="AO26" s="14"/>
      <c r="AP26" s="105"/>
      <c r="AQ26" s="109"/>
    </row>
    <row r="27" spans="3:43" x14ac:dyDescent="0.25">
      <c r="C27" s="7"/>
      <c r="D27" s="8"/>
      <c r="E27" s="8"/>
      <c r="F27" s="8"/>
      <c r="G27" s="9"/>
      <c r="H27" s="7"/>
      <c r="I27" s="8"/>
      <c r="J27" s="8"/>
      <c r="K27" s="9"/>
      <c r="L27" s="7"/>
      <c r="M27" s="8"/>
      <c r="N27" s="8"/>
      <c r="O27" s="8"/>
      <c r="P27" s="8"/>
      <c r="Q27" s="8"/>
      <c r="R27" s="8"/>
      <c r="S27" s="205"/>
      <c r="T27" s="9"/>
      <c r="U27" s="8"/>
      <c r="V27" s="9"/>
      <c r="W27" s="7"/>
      <c r="X27" s="8"/>
      <c r="Y27" s="8"/>
      <c r="Z27" s="8"/>
      <c r="AA27" s="8"/>
      <c r="AB27" s="8"/>
      <c r="AC27" s="205"/>
      <c r="AD27" s="9"/>
      <c r="AE27" s="7"/>
      <c r="AF27" s="8"/>
      <c r="AG27" s="8"/>
      <c r="AH27" s="8"/>
      <c r="AI27" s="8"/>
      <c r="AJ27" s="8"/>
      <c r="AK27" s="10"/>
      <c r="AL27" s="113"/>
      <c r="AM27" s="14"/>
      <c r="AN27" s="113"/>
      <c r="AO27" s="14"/>
      <c r="AP27" s="105"/>
      <c r="AQ27" s="109"/>
    </row>
    <row r="28" spans="3:43" x14ac:dyDescent="0.25">
      <c r="C28" s="7"/>
      <c r="D28" s="8"/>
      <c r="E28" s="8"/>
      <c r="F28" s="8"/>
      <c r="G28" s="9"/>
      <c r="H28" s="7"/>
      <c r="I28" s="8"/>
      <c r="J28" s="8"/>
      <c r="K28" s="9"/>
      <c r="L28" s="7"/>
      <c r="M28" s="8"/>
      <c r="N28" s="8"/>
      <c r="O28" s="8"/>
      <c r="P28" s="8"/>
      <c r="Q28" s="8"/>
      <c r="R28" s="8"/>
      <c r="S28" s="205"/>
      <c r="T28" s="9"/>
      <c r="U28" s="8"/>
      <c r="V28" s="9"/>
      <c r="W28" s="7"/>
      <c r="X28" s="8"/>
      <c r="Y28" s="8"/>
      <c r="Z28" s="8"/>
      <c r="AA28" s="8"/>
      <c r="AB28" s="8"/>
      <c r="AC28" s="205"/>
      <c r="AD28" s="9"/>
      <c r="AE28" s="7"/>
      <c r="AF28" s="8"/>
      <c r="AG28" s="8"/>
      <c r="AH28" s="8"/>
      <c r="AI28" s="8"/>
      <c r="AJ28" s="8"/>
      <c r="AK28" s="10"/>
      <c r="AL28" s="113"/>
      <c r="AM28" s="14"/>
      <c r="AN28" s="113"/>
      <c r="AO28" s="14"/>
      <c r="AP28" s="105"/>
      <c r="AQ28" s="109"/>
    </row>
    <row r="29" spans="3:43" x14ac:dyDescent="0.25">
      <c r="C29" s="7"/>
      <c r="D29" s="8"/>
      <c r="E29" s="8"/>
      <c r="F29" s="8"/>
      <c r="G29" s="9"/>
      <c r="H29" s="7"/>
      <c r="I29" s="8"/>
      <c r="J29" s="8"/>
      <c r="K29" s="9"/>
      <c r="L29" s="7"/>
      <c r="M29" s="8"/>
      <c r="N29" s="8"/>
      <c r="O29" s="8"/>
      <c r="P29" s="8"/>
      <c r="Q29" s="8"/>
      <c r="R29" s="8"/>
      <c r="S29" s="205"/>
      <c r="T29" s="9"/>
      <c r="U29" s="8"/>
      <c r="V29" s="9"/>
      <c r="W29" s="7"/>
      <c r="X29" s="8"/>
      <c r="Y29" s="8"/>
      <c r="Z29" s="8"/>
      <c r="AA29" s="8"/>
      <c r="AB29" s="8"/>
      <c r="AC29" s="205"/>
      <c r="AD29" s="9"/>
      <c r="AE29" s="7"/>
      <c r="AF29" s="8"/>
      <c r="AG29" s="8"/>
      <c r="AH29" s="8"/>
      <c r="AI29" s="8"/>
      <c r="AJ29" s="8"/>
      <c r="AK29" s="10"/>
      <c r="AL29" s="113"/>
      <c r="AM29" s="14"/>
      <c r="AN29" s="113"/>
      <c r="AO29" s="14"/>
      <c r="AP29" s="105"/>
      <c r="AQ29" s="109"/>
    </row>
    <row r="30" spans="3:43" x14ac:dyDescent="0.25">
      <c r="C30" s="7"/>
      <c r="D30" s="8"/>
      <c r="E30" s="8"/>
      <c r="F30" s="8"/>
      <c r="G30" s="9"/>
      <c r="H30" s="7"/>
      <c r="I30" s="8"/>
      <c r="J30" s="8"/>
      <c r="K30" s="9"/>
      <c r="L30" s="7"/>
      <c r="M30" s="8"/>
      <c r="N30" s="8"/>
      <c r="O30" s="8"/>
      <c r="P30" s="8"/>
      <c r="Q30" s="8"/>
      <c r="R30" s="8"/>
      <c r="S30" s="205"/>
      <c r="T30" s="9"/>
      <c r="U30" s="8"/>
      <c r="V30" s="9"/>
      <c r="W30" s="7"/>
      <c r="X30" s="8"/>
      <c r="Y30" s="8"/>
      <c r="Z30" s="8"/>
      <c r="AA30" s="8"/>
      <c r="AB30" s="8"/>
      <c r="AC30" s="205"/>
      <c r="AD30" s="9"/>
      <c r="AE30" s="7"/>
      <c r="AF30" s="8"/>
      <c r="AG30" s="8"/>
      <c r="AH30" s="8"/>
      <c r="AI30" s="8"/>
      <c r="AJ30" s="8"/>
      <c r="AK30" s="10"/>
      <c r="AL30" s="113"/>
      <c r="AM30" s="14"/>
      <c r="AN30" s="113"/>
      <c r="AO30" s="14"/>
      <c r="AP30" s="105"/>
      <c r="AQ30" s="109"/>
    </row>
    <row r="31" spans="3:43" x14ac:dyDescent="0.25">
      <c r="C31" s="7"/>
      <c r="D31" s="8"/>
      <c r="E31" s="8"/>
      <c r="F31" s="8"/>
      <c r="G31" s="9"/>
      <c r="H31" s="7"/>
      <c r="I31" s="8"/>
      <c r="J31" s="8"/>
      <c r="K31" s="9"/>
      <c r="L31" s="7"/>
      <c r="M31" s="8"/>
      <c r="N31" s="8"/>
      <c r="O31" s="8"/>
      <c r="P31" s="8"/>
      <c r="Q31" s="8"/>
      <c r="R31" s="8"/>
      <c r="S31" s="205"/>
      <c r="T31" s="9"/>
      <c r="U31" s="8"/>
      <c r="V31" s="9"/>
      <c r="W31" s="7"/>
      <c r="X31" s="8"/>
      <c r="Y31" s="8"/>
      <c r="Z31" s="8"/>
      <c r="AA31" s="8"/>
      <c r="AB31" s="8"/>
      <c r="AC31" s="205"/>
      <c r="AD31" s="9"/>
      <c r="AE31" s="7"/>
      <c r="AF31" s="8"/>
      <c r="AG31" s="8"/>
      <c r="AH31" s="8"/>
      <c r="AI31" s="8"/>
      <c r="AJ31" s="8"/>
      <c r="AK31" s="10"/>
      <c r="AL31" s="113"/>
      <c r="AM31" s="14"/>
      <c r="AN31" s="113"/>
      <c r="AO31" s="14"/>
      <c r="AP31" s="105"/>
      <c r="AQ31" s="109"/>
    </row>
    <row r="32" spans="3:43" x14ac:dyDescent="0.25">
      <c r="C32" s="7"/>
      <c r="D32" s="8"/>
      <c r="E32" s="8"/>
      <c r="F32" s="8"/>
      <c r="G32" s="9"/>
      <c r="H32" s="7"/>
      <c r="I32" s="8"/>
      <c r="J32" s="8"/>
      <c r="K32" s="9"/>
      <c r="L32" s="7"/>
      <c r="M32" s="8"/>
      <c r="N32" s="8"/>
      <c r="O32" s="8"/>
      <c r="P32" s="8"/>
      <c r="Q32" s="8"/>
      <c r="R32" s="8"/>
      <c r="S32" s="205"/>
      <c r="T32" s="9"/>
      <c r="U32" s="8"/>
      <c r="V32" s="9"/>
      <c r="W32" s="7"/>
      <c r="X32" s="8"/>
      <c r="Y32" s="8"/>
      <c r="Z32" s="8"/>
      <c r="AA32" s="8"/>
      <c r="AB32" s="8"/>
      <c r="AC32" s="205"/>
      <c r="AD32" s="9"/>
      <c r="AE32" s="7"/>
      <c r="AF32" s="8"/>
      <c r="AG32" s="8"/>
      <c r="AH32" s="8"/>
      <c r="AI32" s="8"/>
      <c r="AJ32" s="8"/>
      <c r="AK32" s="10"/>
      <c r="AL32" s="113"/>
      <c r="AM32" s="14"/>
      <c r="AN32" s="113"/>
      <c r="AO32" s="14"/>
      <c r="AP32" s="105"/>
      <c r="AQ32" s="109"/>
    </row>
    <row r="33" spans="3:43" x14ac:dyDescent="0.25">
      <c r="C33" s="7"/>
      <c r="D33" s="8"/>
      <c r="E33" s="8"/>
      <c r="F33" s="8"/>
      <c r="G33" s="9"/>
      <c r="H33" s="7"/>
      <c r="I33" s="8"/>
      <c r="J33" s="8"/>
      <c r="K33" s="9"/>
      <c r="L33" s="7"/>
      <c r="M33" s="8"/>
      <c r="N33" s="8"/>
      <c r="O33" s="8"/>
      <c r="P33" s="8"/>
      <c r="Q33" s="8"/>
      <c r="R33" s="8"/>
      <c r="S33" s="205"/>
      <c r="T33" s="9"/>
      <c r="U33" s="8"/>
      <c r="V33" s="9"/>
      <c r="W33" s="7"/>
      <c r="X33" s="8"/>
      <c r="Y33" s="8"/>
      <c r="Z33" s="8"/>
      <c r="AA33" s="8"/>
      <c r="AB33" s="8"/>
      <c r="AC33" s="205"/>
      <c r="AD33" s="9"/>
      <c r="AE33" s="7"/>
      <c r="AF33" s="8"/>
      <c r="AG33" s="8"/>
      <c r="AH33" s="8"/>
      <c r="AI33" s="8"/>
      <c r="AJ33" s="8"/>
      <c r="AK33" s="10"/>
      <c r="AL33" s="113"/>
      <c r="AM33" s="14"/>
      <c r="AN33" s="113"/>
      <c r="AO33" s="14"/>
      <c r="AP33" s="105"/>
      <c r="AQ33" s="109"/>
    </row>
    <row r="34" spans="3:43" x14ac:dyDescent="0.25">
      <c r="C34" s="7"/>
      <c r="D34" s="8"/>
      <c r="E34" s="8"/>
      <c r="F34" s="8"/>
      <c r="G34" s="9"/>
      <c r="H34" s="7"/>
      <c r="I34" s="8"/>
      <c r="J34" s="8"/>
      <c r="K34" s="9"/>
      <c r="L34" s="7"/>
      <c r="M34" s="8"/>
      <c r="N34" s="8"/>
      <c r="O34" s="8"/>
      <c r="P34" s="8"/>
      <c r="Q34" s="8"/>
      <c r="R34" s="8"/>
      <c r="S34" s="205"/>
      <c r="T34" s="9"/>
      <c r="U34" s="8"/>
      <c r="V34" s="9"/>
      <c r="W34" s="7"/>
      <c r="X34" s="8"/>
      <c r="Y34" s="8"/>
      <c r="Z34" s="8"/>
      <c r="AA34" s="8"/>
      <c r="AB34" s="8"/>
      <c r="AC34" s="205"/>
      <c r="AD34" s="9"/>
      <c r="AE34" s="7"/>
      <c r="AF34" s="8"/>
      <c r="AG34" s="8"/>
      <c r="AH34" s="8"/>
      <c r="AI34" s="8"/>
      <c r="AJ34" s="8"/>
      <c r="AK34" s="10"/>
      <c r="AL34" s="113"/>
      <c r="AM34" s="14"/>
      <c r="AN34" s="113"/>
      <c r="AO34" s="14"/>
      <c r="AP34" s="105"/>
      <c r="AQ34" s="109"/>
    </row>
    <row r="35" spans="3:43" x14ac:dyDescent="0.25">
      <c r="C35" s="7"/>
      <c r="D35" s="8"/>
      <c r="E35" s="8"/>
      <c r="F35" s="8"/>
      <c r="G35" s="9"/>
      <c r="H35" s="7"/>
      <c r="I35" s="8"/>
      <c r="J35" s="8"/>
      <c r="K35" s="9"/>
      <c r="L35" s="7"/>
      <c r="M35" s="8"/>
      <c r="N35" s="8"/>
      <c r="O35" s="8"/>
      <c r="P35" s="8"/>
      <c r="Q35" s="8"/>
      <c r="R35" s="8"/>
      <c r="S35" s="205"/>
      <c r="T35" s="9"/>
      <c r="U35" s="8"/>
      <c r="V35" s="9"/>
      <c r="W35" s="7"/>
      <c r="X35" s="8"/>
      <c r="Y35" s="8"/>
      <c r="Z35" s="8"/>
      <c r="AA35" s="8"/>
      <c r="AB35" s="8"/>
      <c r="AC35" s="205"/>
      <c r="AD35" s="9"/>
      <c r="AE35" s="7"/>
      <c r="AF35" s="8"/>
      <c r="AG35" s="8"/>
      <c r="AH35" s="8"/>
      <c r="AI35" s="8"/>
      <c r="AJ35" s="8"/>
      <c r="AK35" s="10"/>
      <c r="AL35" s="113"/>
      <c r="AM35" s="14"/>
      <c r="AN35" s="113"/>
      <c r="AO35" s="14"/>
      <c r="AP35" s="105"/>
      <c r="AQ35" s="109"/>
    </row>
    <row r="36" spans="3:43" x14ac:dyDescent="0.25">
      <c r="C36" s="7"/>
      <c r="D36" s="8"/>
      <c r="E36" s="8"/>
      <c r="F36" s="8"/>
      <c r="G36" s="9"/>
      <c r="H36" s="7"/>
      <c r="I36" s="8"/>
      <c r="J36" s="8"/>
      <c r="K36" s="9"/>
      <c r="L36" s="7"/>
      <c r="M36" s="8"/>
      <c r="N36" s="8"/>
      <c r="O36" s="8"/>
      <c r="P36" s="8"/>
      <c r="Q36" s="8"/>
      <c r="R36" s="8"/>
      <c r="S36" s="205"/>
      <c r="T36" s="9"/>
      <c r="U36" s="8"/>
      <c r="V36" s="9"/>
      <c r="W36" s="7"/>
      <c r="X36" s="8"/>
      <c r="Y36" s="8"/>
      <c r="Z36" s="8"/>
      <c r="AA36" s="8"/>
      <c r="AB36" s="8"/>
      <c r="AC36" s="205"/>
      <c r="AD36" s="9"/>
      <c r="AE36" s="7"/>
      <c r="AF36" s="8"/>
      <c r="AG36" s="8"/>
      <c r="AH36" s="8"/>
      <c r="AI36" s="8"/>
      <c r="AJ36" s="8"/>
      <c r="AK36" s="10"/>
      <c r="AL36" s="113"/>
      <c r="AM36" s="14"/>
      <c r="AN36" s="113"/>
      <c r="AO36" s="14"/>
      <c r="AP36" s="105"/>
      <c r="AQ36" s="109"/>
    </row>
    <row r="37" spans="3:43" x14ac:dyDescent="0.25">
      <c r="C37" s="7"/>
      <c r="D37" s="8"/>
      <c r="E37" s="8"/>
      <c r="F37" s="8"/>
      <c r="G37" s="9"/>
      <c r="H37" s="7"/>
      <c r="I37" s="8"/>
      <c r="J37" s="8"/>
      <c r="K37" s="9"/>
      <c r="L37" s="7"/>
      <c r="M37" s="8"/>
      <c r="N37" s="8"/>
      <c r="O37" s="8"/>
      <c r="P37" s="8"/>
      <c r="Q37" s="8"/>
      <c r="R37" s="8"/>
      <c r="S37" s="205"/>
      <c r="T37" s="9"/>
      <c r="U37" s="8"/>
      <c r="V37" s="9"/>
      <c r="W37" s="7"/>
      <c r="X37" s="8"/>
      <c r="Y37" s="8"/>
      <c r="Z37" s="8"/>
      <c r="AA37" s="8"/>
      <c r="AB37" s="8"/>
      <c r="AC37" s="205"/>
      <c r="AD37" s="9"/>
      <c r="AE37" s="7"/>
      <c r="AF37" s="8"/>
      <c r="AG37" s="8"/>
      <c r="AH37" s="8"/>
      <c r="AI37" s="8"/>
      <c r="AJ37" s="8"/>
      <c r="AK37" s="10"/>
      <c r="AL37" s="113"/>
      <c r="AM37" s="14"/>
      <c r="AN37" s="113"/>
      <c r="AO37" s="14"/>
      <c r="AP37" s="105"/>
      <c r="AQ37" s="109"/>
    </row>
    <row r="38" spans="3:43" x14ac:dyDescent="0.25">
      <c r="C38" s="7"/>
      <c r="D38" s="8"/>
      <c r="E38" s="8"/>
      <c r="F38" s="8"/>
      <c r="G38" s="9"/>
      <c r="H38" s="7"/>
      <c r="I38" s="8"/>
      <c r="J38" s="8"/>
      <c r="K38" s="9"/>
      <c r="L38" s="7"/>
      <c r="M38" s="8"/>
      <c r="N38" s="8"/>
      <c r="O38" s="8"/>
      <c r="P38" s="8"/>
      <c r="Q38" s="8"/>
      <c r="R38" s="8"/>
      <c r="S38" s="205"/>
      <c r="T38" s="9"/>
      <c r="U38" s="8"/>
      <c r="V38" s="9"/>
      <c r="W38" s="7"/>
      <c r="X38" s="8"/>
      <c r="Y38" s="8"/>
      <c r="Z38" s="8"/>
      <c r="AA38" s="8"/>
      <c r="AB38" s="8"/>
      <c r="AC38" s="205"/>
      <c r="AD38" s="9"/>
      <c r="AE38" s="7"/>
      <c r="AF38" s="8"/>
      <c r="AG38" s="8"/>
      <c r="AH38" s="8"/>
      <c r="AI38" s="8"/>
      <c r="AJ38" s="8"/>
      <c r="AK38" s="10"/>
      <c r="AL38" s="113"/>
      <c r="AM38" s="14"/>
      <c r="AN38" s="113"/>
      <c r="AO38" s="14"/>
      <c r="AP38" s="105"/>
      <c r="AQ38" s="109"/>
    </row>
    <row r="39" spans="3:43" x14ac:dyDescent="0.25">
      <c r="C39" s="7"/>
      <c r="D39" s="8"/>
      <c r="E39" s="8"/>
      <c r="F39" s="8"/>
      <c r="G39" s="9"/>
      <c r="H39" s="7"/>
      <c r="I39" s="8"/>
      <c r="J39" s="8"/>
      <c r="K39" s="9"/>
      <c r="L39" s="7"/>
      <c r="M39" s="8"/>
      <c r="N39" s="8"/>
      <c r="O39" s="8"/>
      <c r="P39" s="8"/>
      <c r="Q39" s="8"/>
      <c r="R39" s="8"/>
      <c r="S39" s="205"/>
      <c r="T39" s="9"/>
      <c r="U39" s="8"/>
      <c r="V39" s="9"/>
      <c r="W39" s="7"/>
      <c r="X39" s="8"/>
      <c r="Y39" s="8"/>
      <c r="Z39" s="8"/>
      <c r="AA39" s="8"/>
      <c r="AB39" s="8"/>
      <c r="AC39" s="205"/>
      <c r="AD39" s="9"/>
      <c r="AE39" s="7"/>
      <c r="AF39" s="8"/>
      <c r="AG39" s="8"/>
      <c r="AH39" s="8"/>
      <c r="AI39" s="8"/>
      <c r="AJ39" s="8"/>
      <c r="AK39" s="10"/>
      <c r="AL39" s="113"/>
      <c r="AM39" s="14"/>
      <c r="AN39" s="113"/>
      <c r="AO39" s="14"/>
      <c r="AP39" s="105"/>
      <c r="AQ39" s="109"/>
    </row>
    <row r="40" spans="3:43" x14ac:dyDescent="0.25">
      <c r="C40" s="7"/>
      <c r="D40" s="8"/>
      <c r="E40" s="8"/>
      <c r="F40" s="8"/>
      <c r="G40" s="9"/>
      <c r="H40" s="7"/>
      <c r="I40" s="8"/>
      <c r="J40" s="8"/>
      <c r="K40" s="9"/>
      <c r="L40" s="7"/>
      <c r="M40" s="8"/>
      <c r="N40" s="8"/>
      <c r="O40" s="8"/>
      <c r="P40" s="8"/>
      <c r="Q40" s="8"/>
      <c r="R40" s="8"/>
      <c r="S40" s="205"/>
      <c r="T40" s="9"/>
      <c r="U40" s="8"/>
      <c r="V40" s="9"/>
      <c r="W40" s="7"/>
      <c r="X40" s="8"/>
      <c r="Y40" s="8"/>
      <c r="Z40" s="8"/>
      <c r="AA40" s="8"/>
      <c r="AB40" s="8"/>
      <c r="AC40" s="205"/>
      <c r="AD40" s="9"/>
      <c r="AE40" s="7"/>
      <c r="AF40" s="8"/>
      <c r="AG40" s="8"/>
      <c r="AH40" s="8"/>
      <c r="AI40" s="8"/>
      <c r="AJ40" s="8"/>
      <c r="AK40" s="10"/>
      <c r="AL40" s="113"/>
      <c r="AM40" s="14"/>
      <c r="AN40" s="113"/>
      <c r="AO40" s="14"/>
      <c r="AP40" s="105"/>
      <c r="AQ40" s="109"/>
    </row>
    <row r="41" spans="3:43" x14ac:dyDescent="0.25">
      <c r="C41" s="7"/>
      <c r="D41" s="8"/>
      <c r="E41" s="8"/>
      <c r="F41" s="8"/>
      <c r="G41" s="9"/>
      <c r="H41" s="7"/>
      <c r="I41" s="8"/>
      <c r="J41" s="8"/>
      <c r="K41" s="9"/>
      <c r="L41" s="7"/>
      <c r="M41" s="8"/>
      <c r="N41" s="8"/>
      <c r="O41" s="8"/>
      <c r="P41" s="8"/>
      <c r="Q41" s="8"/>
      <c r="R41" s="8"/>
      <c r="S41" s="205"/>
      <c r="T41" s="9"/>
      <c r="U41" s="8"/>
      <c r="V41" s="9"/>
      <c r="W41" s="7"/>
      <c r="X41" s="8"/>
      <c r="Y41" s="8"/>
      <c r="Z41" s="8"/>
      <c r="AA41" s="8"/>
      <c r="AB41" s="8"/>
      <c r="AC41" s="205"/>
      <c r="AD41" s="9"/>
      <c r="AE41" s="7"/>
      <c r="AF41" s="8"/>
      <c r="AG41" s="8"/>
      <c r="AH41" s="8"/>
      <c r="AI41" s="8"/>
      <c r="AJ41" s="8"/>
      <c r="AK41" s="10"/>
      <c r="AL41" s="113"/>
      <c r="AM41" s="14"/>
      <c r="AN41" s="113"/>
      <c r="AO41" s="14"/>
      <c r="AP41" s="105"/>
      <c r="AQ41" s="109"/>
    </row>
    <row r="42" spans="3:43" x14ac:dyDescent="0.25">
      <c r="C42" s="7"/>
      <c r="D42" s="8"/>
      <c r="E42" s="8"/>
      <c r="F42" s="8"/>
      <c r="G42" s="9"/>
      <c r="H42" s="7"/>
      <c r="I42" s="8"/>
      <c r="J42" s="8"/>
      <c r="K42" s="9"/>
      <c r="L42" s="7"/>
      <c r="M42" s="8"/>
      <c r="N42" s="8"/>
      <c r="O42" s="8"/>
      <c r="P42" s="8"/>
      <c r="Q42" s="8"/>
      <c r="R42" s="8"/>
      <c r="S42" s="205"/>
      <c r="T42" s="9"/>
      <c r="U42" s="8"/>
      <c r="V42" s="9"/>
      <c r="W42" s="7"/>
      <c r="X42" s="8"/>
      <c r="Y42" s="8"/>
      <c r="Z42" s="8"/>
      <c r="AA42" s="8"/>
      <c r="AB42" s="8"/>
      <c r="AC42" s="205"/>
      <c r="AD42" s="9"/>
      <c r="AE42" s="7"/>
      <c r="AF42" s="8"/>
      <c r="AG42" s="8"/>
      <c r="AH42" s="8"/>
      <c r="AI42" s="8"/>
      <c r="AJ42" s="8"/>
      <c r="AK42" s="10"/>
      <c r="AL42" s="113"/>
      <c r="AM42" s="14"/>
      <c r="AN42" s="113"/>
      <c r="AO42" s="14"/>
      <c r="AP42" s="105"/>
      <c r="AQ42" s="109"/>
    </row>
    <row r="43" spans="3:43" x14ac:dyDescent="0.25">
      <c r="C43" s="7"/>
      <c r="D43" s="8"/>
      <c r="E43" s="8"/>
      <c r="F43" s="8"/>
      <c r="G43" s="9"/>
      <c r="H43" s="7"/>
      <c r="I43" s="8"/>
      <c r="J43" s="8"/>
      <c r="K43" s="9"/>
      <c r="L43" s="7"/>
      <c r="M43" s="8"/>
      <c r="N43" s="8"/>
      <c r="O43" s="8"/>
      <c r="P43" s="8"/>
      <c r="Q43" s="8"/>
      <c r="R43" s="8"/>
      <c r="S43" s="205"/>
      <c r="T43" s="9"/>
      <c r="U43" s="8"/>
      <c r="V43" s="9"/>
      <c r="W43" s="7"/>
      <c r="X43" s="8"/>
      <c r="Y43" s="8"/>
      <c r="Z43" s="8"/>
      <c r="AA43" s="8"/>
      <c r="AB43" s="8"/>
      <c r="AC43" s="205"/>
      <c r="AD43" s="9"/>
      <c r="AE43" s="7"/>
      <c r="AF43" s="8"/>
      <c r="AG43" s="8"/>
      <c r="AH43" s="8"/>
      <c r="AI43" s="8"/>
      <c r="AJ43" s="8"/>
      <c r="AK43" s="10"/>
      <c r="AL43" s="113"/>
      <c r="AM43" s="14"/>
      <c r="AN43" s="113"/>
      <c r="AO43" s="14"/>
      <c r="AP43" s="105"/>
      <c r="AQ43" s="109"/>
    </row>
    <row r="44" spans="3:43" x14ac:dyDescent="0.25">
      <c r="C44" s="7"/>
      <c r="D44" s="8"/>
      <c r="E44" s="8"/>
      <c r="F44" s="8"/>
      <c r="G44" s="9"/>
      <c r="H44" s="7"/>
      <c r="I44" s="8"/>
      <c r="J44" s="8"/>
      <c r="K44" s="9"/>
      <c r="L44" s="7"/>
      <c r="M44" s="8"/>
      <c r="N44" s="8"/>
      <c r="O44" s="8"/>
      <c r="P44" s="8"/>
      <c r="Q44" s="8"/>
      <c r="R44" s="8"/>
      <c r="S44" s="205"/>
      <c r="T44" s="9"/>
      <c r="U44" s="8"/>
      <c r="V44" s="9"/>
      <c r="W44" s="7"/>
      <c r="X44" s="8"/>
      <c r="Y44" s="8"/>
      <c r="Z44" s="8"/>
      <c r="AA44" s="8"/>
      <c r="AB44" s="8"/>
      <c r="AC44" s="205"/>
      <c r="AD44" s="9"/>
      <c r="AE44" s="7"/>
      <c r="AF44" s="8"/>
      <c r="AG44" s="8"/>
      <c r="AH44" s="8"/>
      <c r="AI44" s="8"/>
      <c r="AJ44" s="8"/>
      <c r="AK44" s="10"/>
      <c r="AL44" s="113"/>
      <c r="AM44" s="14"/>
      <c r="AN44" s="113"/>
      <c r="AO44" s="14"/>
      <c r="AP44" s="105"/>
      <c r="AQ44" s="109"/>
    </row>
    <row r="45" spans="3:43" x14ac:dyDescent="0.25">
      <c r="C45" s="7"/>
      <c r="D45" s="8"/>
      <c r="E45" s="8"/>
      <c r="F45" s="8"/>
      <c r="G45" s="9"/>
      <c r="H45" s="7"/>
      <c r="I45" s="8"/>
      <c r="J45" s="8"/>
      <c r="K45" s="9"/>
      <c r="L45" s="7"/>
      <c r="M45" s="8"/>
      <c r="N45" s="8"/>
      <c r="O45" s="8"/>
      <c r="P45" s="8"/>
      <c r="Q45" s="8"/>
      <c r="R45" s="8"/>
      <c r="S45" s="205"/>
      <c r="T45" s="9"/>
      <c r="U45" s="8"/>
      <c r="V45" s="9"/>
      <c r="W45" s="7"/>
      <c r="X45" s="8"/>
      <c r="Y45" s="8"/>
      <c r="Z45" s="8"/>
      <c r="AA45" s="8"/>
      <c r="AB45" s="8"/>
      <c r="AC45" s="205"/>
      <c r="AD45" s="9"/>
      <c r="AE45" s="7"/>
      <c r="AF45" s="8"/>
      <c r="AG45" s="8"/>
      <c r="AH45" s="8"/>
      <c r="AI45" s="8"/>
      <c r="AJ45" s="8"/>
      <c r="AK45" s="10"/>
      <c r="AL45" s="113"/>
      <c r="AM45" s="14"/>
      <c r="AN45" s="113"/>
      <c r="AO45" s="14"/>
      <c r="AP45" s="105"/>
      <c r="AQ45" s="109"/>
    </row>
    <row r="46" spans="3:43" x14ac:dyDescent="0.25">
      <c r="C46" s="7"/>
      <c r="D46" s="8"/>
      <c r="E46" s="8"/>
      <c r="F46" s="8"/>
      <c r="G46" s="9"/>
      <c r="H46" s="7"/>
      <c r="I46" s="8"/>
      <c r="J46" s="8"/>
      <c r="K46" s="9"/>
      <c r="L46" s="7"/>
      <c r="M46" s="8"/>
      <c r="N46" s="8"/>
      <c r="O46" s="8"/>
      <c r="P46" s="8"/>
      <c r="Q46" s="8"/>
      <c r="R46" s="8"/>
      <c r="S46" s="205"/>
      <c r="T46" s="9"/>
      <c r="U46" s="8"/>
      <c r="V46" s="9"/>
      <c r="W46" s="7"/>
      <c r="X46" s="8"/>
      <c r="Y46" s="8"/>
      <c r="Z46" s="8"/>
      <c r="AA46" s="8"/>
      <c r="AB46" s="8"/>
      <c r="AC46" s="205"/>
      <c r="AD46" s="9"/>
      <c r="AE46" s="7"/>
      <c r="AF46" s="8"/>
      <c r="AG46" s="8"/>
      <c r="AH46" s="8"/>
      <c r="AI46" s="8"/>
      <c r="AJ46" s="8"/>
      <c r="AK46" s="10"/>
      <c r="AL46" s="113"/>
      <c r="AM46" s="14"/>
      <c r="AN46" s="113"/>
      <c r="AO46" s="14"/>
      <c r="AP46" s="105"/>
      <c r="AQ46" s="109"/>
    </row>
    <row r="47" spans="3:43" x14ac:dyDescent="0.25">
      <c r="C47" s="7"/>
      <c r="D47" s="8"/>
      <c r="E47" s="8"/>
      <c r="F47" s="8"/>
      <c r="G47" s="9"/>
      <c r="H47" s="7"/>
      <c r="I47" s="8"/>
      <c r="J47" s="8"/>
      <c r="K47" s="9"/>
      <c r="L47" s="7"/>
      <c r="M47" s="8"/>
      <c r="N47" s="8"/>
      <c r="O47" s="8"/>
      <c r="P47" s="8"/>
      <c r="Q47" s="8"/>
      <c r="R47" s="8"/>
      <c r="S47" s="205"/>
      <c r="T47" s="9"/>
      <c r="U47" s="8"/>
      <c r="V47" s="9"/>
      <c r="W47" s="7"/>
      <c r="X47" s="8"/>
      <c r="Y47" s="8"/>
      <c r="Z47" s="8"/>
      <c r="AA47" s="8"/>
      <c r="AB47" s="8"/>
      <c r="AC47" s="205"/>
      <c r="AD47" s="9"/>
      <c r="AE47" s="7"/>
      <c r="AF47" s="8"/>
      <c r="AG47" s="8"/>
      <c r="AH47" s="8"/>
      <c r="AI47" s="8"/>
      <c r="AJ47" s="8"/>
      <c r="AK47" s="10"/>
      <c r="AL47" s="113"/>
      <c r="AM47" s="14"/>
      <c r="AN47" s="113"/>
      <c r="AO47" s="14"/>
      <c r="AP47" s="105"/>
      <c r="AQ47" s="109"/>
    </row>
    <row r="48" spans="3:43" x14ac:dyDescent="0.25">
      <c r="C48" s="7"/>
      <c r="D48" s="8"/>
      <c r="E48" s="8"/>
      <c r="F48" s="8"/>
      <c r="G48" s="9"/>
      <c r="H48" s="7"/>
      <c r="I48" s="8"/>
      <c r="J48" s="8"/>
      <c r="K48" s="9"/>
      <c r="L48" s="7"/>
      <c r="M48" s="8"/>
      <c r="N48" s="8"/>
      <c r="O48" s="8"/>
      <c r="P48" s="8"/>
      <c r="Q48" s="8"/>
      <c r="R48" s="8"/>
      <c r="S48" s="205"/>
      <c r="T48" s="9"/>
      <c r="U48" s="8"/>
      <c r="V48" s="9"/>
      <c r="W48" s="7"/>
      <c r="X48" s="8"/>
      <c r="Y48" s="8"/>
      <c r="Z48" s="8"/>
      <c r="AA48" s="8"/>
      <c r="AB48" s="8"/>
      <c r="AC48" s="205"/>
      <c r="AD48" s="9"/>
      <c r="AE48" s="7"/>
      <c r="AF48" s="8"/>
      <c r="AG48" s="8"/>
      <c r="AH48" s="8"/>
      <c r="AI48" s="8"/>
      <c r="AJ48" s="8"/>
      <c r="AK48" s="10"/>
      <c r="AL48" s="113"/>
      <c r="AM48" s="14"/>
      <c r="AN48" s="113"/>
      <c r="AO48" s="14"/>
      <c r="AP48" s="105"/>
      <c r="AQ48" s="109"/>
    </row>
    <row r="49" spans="3:43" x14ac:dyDescent="0.25">
      <c r="C49" s="7"/>
      <c r="D49" s="8"/>
      <c r="E49" s="8"/>
      <c r="F49" s="8"/>
      <c r="G49" s="8"/>
      <c r="H49" s="8"/>
      <c r="I49" s="8"/>
      <c r="J49" s="8"/>
      <c r="K49" s="9"/>
      <c r="L49" s="7"/>
      <c r="M49" s="8"/>
      <c r="N49" s="8"/>
      <c r="O49" s="8"/>
      <c r="P49" s="8"/>
      <c r="Q49" s="8"/>
      <c r="R49" s="8"/>
      <c r="S49" s="205"/>
      <c r="T49" s="9"/>
      <c r="U49" s="8"/>
      <c r="V49" s="9"/>
      <c r="W49" s="7"/>
      <c r="X49" s="8"/>
      <c r="Y49" s="8"/>
      <c r="Z49" s="8"/>
      <c r="AA49" s="8"/>
      <c r="AB49" s="8"/>
      <c r="AC49" s="205"/>
      <c r="AD49" s="9"/>
      <c r="AE49" s="7"/>
      <c r="AF49" s="8"/>
      <c r="AG49" s="8"/>
      <c r="AH49" s="8"/>
      <c r="AI49" s="8"/>
      <c r="AJ49" s="8"/>
      <c r="AK49" s="10"/>
      <c r="AL49" s="113"/>
      <c r="AM49" s="14"/>
      <c r="AN49" s="113"/>
      <c r="AO49" s="14"/>
      <c r="AP49" s="105"/>
      <c r="AQ49" s="109"/>
    </row>
    <row r="50" spans="3:43" x14ac:dyDescent="0.25">
      <c r="C50" s="7"/>
      <c r="D50" s="8"/>
      <c r="E50" s="8"/>
      <c r="F50" s="8"/>
      <c r="G50" s="8"/>
      <c r="H50" s="8"/>
      <c r="I50" s="8"/>
      <c r="J50" s="8"/>
      <c r="K50" s="9"/>
      <c r="L50" s="7"/>
      <c r="M50" s="8"/>
      <c r="N50" s="8"/>
      <c r="O50" s="8"/>
      <c r="P50" s="8"/>
      <c r="Q50" s="8"/>
      <c r="R50" s="8"/>
      <c r="S50" s="205"/>
      <c r="T50" s="9"/>
      <c r="U50" s="8"/>
      <c r="V50" s="9"/>
      <c r="W50" s="7"/>
      <c r="X50" s="8"/>
      <c r="Y50" s="8"/>
      <c r="Z50" s="8"/>
      <c r="AA50" s="8"/>
      <c r="AB50" s="8"/>
      <c r="AC50" s="205"/>
      <c r="AD50" s="9"/>
      <c r="AE50" s="7"/>
      <c r="AF50" s="8"/>
      <c r="AG50" s="8"/>
      <c r="AH50" s="8"/>
      <c r="AI50" s="8"/>
      <c r="AJ50" s="8"/>
      <c r="AK50" s="10"/>
      <c r="AL50" s="113"/>
      <c r="AM50" s="14"/>
      <c r="AN50" s="113"/>
      <c r="AO50" s="14"/>
      <c r="AP50" s="105"/>
      <c r="AQ50" s="109"/>
    </row>
    <row r="51" spans="3:43" x14ac:dyDescent="0.25">
      <c r="C51" s="7"/>
      <c r="D51" s="8"/>
      <c r="E51" s="8"/>
      <c r="F51" s="8"/>
      <c r="G51" s="8"/>
      <c r="H51" s="8"/>
      <c r="I51" s="8"/>
      <c r="J51" s="8"/>
      <c r="K51" s="9"/>
      <c r="L51" s="7"/>
      <c r="M51" s="8"/>
      <c r="N51" s="8"/>
      <c r="O51" s="8"/>
      <c r="P51" s="8"/>
      <c r="Q51" s="8"/>
      <c r="R51" s="8"/>
      <c r="S51" s="205"/>
      <c r="T51" s="9"/>
      <c r="U51" s="8"/>
      <c r="V51" s="9"/>
      <c r="W51" s="7"/>
      <c r="X51" s="8"/>
      <c r="Y51" s="8"/>
      <c r="Z51" s="8"/>
      <c r="AA51" s="8"/>
      <c r="AB51" s="8"/>
      <c r="AC51" s="205"/>
      <c r="AD51" s="9"/>
      <c r="AE51" s="7"/>
      <c r="AF51" s="8"/>
      <c r="AG51" s="8"/>
      <c r="AH51" s="8"/>
      <c r="AI51" s="8"/>
      <c r="AJ51" s="8"/>
      <c r="AK51" s="10"/>
      <c r="AL51" s="113"/>
      <c r="AM51" s="14"/>
      <c r="AN51" s="113"/>
      <c r="AO51" s="14"/>
      <c r="AP51" s="105"/>
      <c r="AQ51" s="109"/>
    </row>
    <row r="52" spans="3:43" x14ac:dyDescent="0.25">
      <c r="C52" s="7"/>
      <c r="D52" s="8"/>
      <c r="E52" s="8"/>
      <c r="F52" s="8"/>
      <c r="G52" s="8"/>
      <c r="H52" s="8"/>
      <c r="I52" s="8"/>
      <c r="J52" s="8"/>
      <c r="K52" s="9"/>
      <c r="L52" s="7"/>
      <c r="M52" s="8"/>
      <c r="N52" s="8"/>
      <c r="O52" s="8"/>
      <c r="P52" s="8"/>
      <c r="Q52" s="8"/>
      <c r="R52" s="8"/>
      <c r="S52" s="205"/>
      <c r="T52" s="9"/>
      <c r="U52" s="8"/>
      <c r="V52" s="9"/>
      <c r="W52" s="7"/>
      <c r="X52" s="8"/>
      <c r="Y52" s="8"/>
      <c r="Z52" s="8"/>
      <c r="AA52" s="8"/>
      <c r="AB52" s="8"/>
      <c r="AC52" s="205"/>
      <c r="AD52" s="9"/>
      <c r="AE52" s="7"/>
      <c r="AF52" s="8"/>
      <c r="AG52" s="8"/>
      <c r="AH52" s="8"/>
      <c r="AI52" s="8"/>
      <c r="AJ52" s="8"/>
      <c r="AK52" s="10"/>
      <c r="AL52" s="113"/>
      <c r="AM52" s="14"/>
      <c r="AN52" s="113"/>
      <c r="AO52" s="14"/>
      <c r="AP52" s="105"/>
      <c r="AQ52" s="109"/>
    </row>
    <row r="53" spans="3:43" x14ac:dyDescent="0.25">
      <c r="C53" s="7"/>
      <c r="D53" s="8"/>
      <c r="E53" s="8"/>
      <c r="F53" s="8"/>
      <c r="G53" s="8"/>
      <c r="H53" s="8"/>
      <c r="I53" s="8"/>
      <c r="J53" s="8"/>
      <c r="K53" s="9"/>
      <c r="L53" s="7"/>
      <c r="M53" s="8"/>
      <c r="N53" s="8"/>
      <c r="O53" s="8"/>
      <c r="P53" s="8"/>
      <c r="Q53" s="8"/>
      <c r="R53" s="8"/>
      <c r="S53" s="205"/>
      <c r="T53" s="9"/>
      <c r="U53" s="8"/>
      <c r="V53" s="9"/>
      <c r="W53" s="7"/>
      <c r="X53" s="8"/>
      <c r="Y53" s="8"/>
      <c r="Z53" s="8"/>
      <c r="AA53" s="8"/>
      <c r="AB53" s="8"/>
      <c r="AC53" s="205"/>
      <c r="AD53" s="9"/>
      <c r="AE53" s="7"/>
      <c r="AF53" s="8"/>
      <c r="AG53" s="8"/>
      <c r="AH53" s="8"/>
      <c r="AI53" s="8"/>
      <c r="AJ53" s="8"/>
      <c r="AK53" s="10"/>
      <c r="AL53" s="113"/>
      <c r="AM53" s="14"/>
      <c r="AN53" s="113"/>
      <c r="AO53" s="14"/>
      <c r="AP53" s="105"/>
      <c r="AQ53" s="109"/>
    </row>
    <row r="54" spans="3:43" x14ac:dyDescent="0.25">
      <c r="C54" s="7"/>
      <c r="D54" s="8"/>
      <c r="E54" s="8"/>
      <c r="F54" s="8"/>
      <c r="G54" s="8"/>
      <c r="H54" s="8"/>
      <c r="I54" s="8"/>
      <c r="J54" s="8"/>
      <c r="K54" s="9"/>
      <c r="L54" s="7"/>
      <c r="M54" s="8"/>
      <c r="N54" s="8"/>
      <c r="O54" s="8"/>
      <c r="P54" s="8"/>
      <c r="Q54" s="8"/>
      <c r="R54" s="8"/>
      <c r="S54" s="205"/>
      <c r="T54" s="9"/>
      <c r="U54" s="8"/>
      <c r="V54" s="9"/>
      <c r="W54" s="7"/>
      <c r="X54" s="8"/>
      <c r="Y54" s="8"/>
      <c r="Z54" s="8"/>
      <c r="AA54" s="8"/>
      <c r="AB54" s="8"/>
      <c r="AC54" s="205"/>
      <c r="AD54" s="9"/>
      <c r="AE54" s="7"/>
      <c r="AF54" s="8"/>
      <c r="AG54" s="8"/>
      <c r="AH54" s="8"/>
      <c r="AI54" s="8"/>
      <c r="AJ54" s="8"/>
      <c r="AK54" s="10"/>
      <c r="AL54" s="113"/>
      <c r="AM54" s="14"/>
      <c r="AN54" s="113"/>
      <c r="AO54" s="14"/>
      <c r="AP54" s="105"/>
      <c r="AQ54" s="109"/>
    </row>
    <row r="55" spans="3:43" x14ac:dyDescent="0.25">
      <c r="C55" s="7"/>
      <c r="D55" s="8"/>
      <c r="E55" s="8"/>
      <c r="F55" s="8"/>
      <c r="G55" s="8"/>
      <c r="H55" s="8"/>
      <c r="I55" s="8"/>
      <c r="J55" s="8"/>
      <c r="K55" s="8"/>
      <c r="L55" s="8"/>
      <c r="M55" s="8"/>
      <c r="N55" s="8"/>
      <c r="O55" s="8"/>
      <c r="P55" s="8"/>
      <c r="Q55" s="8"/>
      <c r="R55" s="8"/>
      <c r="S55" s="205"/>
      <c r="T55" s="9"/>
      <c r="U55" s="8"/>
      <c r="V55" s="8"/>
      <c r="W55" s="8"/>
      <c r="X55" s="8"/>
      <c r="Y55" s="8"/>
      <c r="Z55" s="8"/>
      <c r="AA55" s="8"/>
      <c r="AB55" s="8"/>
      <c r="AC55" s="205"/>
      <c r="AD55" s="9"/>
      <c r="AE55" s="7"/>
      <c r="AF55" s="8"/>
      <c r="AG55" s="8"/>
      <c r="AH55" s="8"/>
      <c r="AI55" s="8"/>
      <c r="AJ55" s="8"/>
      <c r="AK55" s="10"/>
      <c r="AL55" s="113"/>
      <c r="AM55" s="14"/>
      <c r="AN55" s="113"/>
      <c r="AO55" s="14"/>
      <c r="AP55" s="105"/>
      <c r="AQ55" s="109"/>
    </row>
    <row r="56" spans="3:43" x14ac:dyDescent="0.25">
      <c r="C56" s="7"/>
      <c r="D56" s="8"/>
      <c r="E56" s="8"/>
      <c r="F56" s="8"/>
      <c r="G56" s="8"/>
      <c r="H56" s="8"/>
      <c r="I56" s="8"/>
      <c r="J56" s="8"/>
      <c r="K56" s="8"/>
      <c r="L56" s="8"/>
      <c r="M56" s="8"/>
      <c r="N56" s="8"/>
      <c r="O56" s="8"/>
      <c r="P56" s="8"/>
      <c r="Q56" s="8"/>
      <c r="R56" s="8"/>
      <c r="S56" s="205"/>
      <c r="T56" s="9"/>
      <c r="U56" s="8"/>
      <c r="V56" s="8"/>
      <c r="W56" s="8"/>
      <c r="X56" s="8"/>
      <c r="Y56" s="8"/>
      <c r="Z56" s="8"/>
      <c r="AA56" s="8"/>
      <c r="AB56" s="8"/>
      <c r="AC56" s="205"/>
      <c r="AD56" s="9"/>
      <c r="AE56" s="7"/>
      <c r="AF56" s="8"/>
      <c r="AG56" s="8"/>
      <c r="AH56" s="8"/>
      <c r="AI56" s="8"/>
      <c r="AJ56" s="8"/>
      <c r="AK56" s="10"/>
      <c r="AL56" s="113"/>
      <c r="AM56" s="14"/>
      <c r="AN56" s="113"/>
      <c r="AO56" s="14"/>
      <c r="AP56" s="105"/>
      <c r="AQ56" s="109"/>
    </row>
    <row r="57" spans="3:43" x14ac:dyDescent="0.25">
      <c r="C57" s="7"/>
      <c r="D57" s="8"/>
      <c r="E57" s="8"/>
      <c r="F57" s="8"/>
      <c r="G57" s="8"/>
      <c r="H57" s="8"/>
      <c r="I57" s="8"/>
      <c r="J57" s="8"/>
      <c r="K57" s="8"/>
      <c r="L57" s="8"/>
      <c r="M57" s="8"/>
      <c r="N57" s="8"/>
      <c r="O57" s="8"/>
      <c r="P57" s="8"/>
      <c r="Q57" s="8"/>
      <c r="R57" s="8"/>
      <c r="S57" s="205"/>
      <c r="T57" s="9"/>
      <c r="U57" s="8"/>
      <c r="V57" s="8"/>
      <c r="W57" s="8"/>
      <c r="X57" s="8"/>
      <c r="Y57" s="8"/>
      <c r="Z57" s="8"/>
      <c r="AA57" s="8"/>
      <c r="AB57" s="8"/>
      <c r="AC57" s="205"/>
      <c r="AD57" s="9"/>
      <c r="AE57" s="7"/>
      <c r="AF57" s="8"/>
      <c r="AG57" s="8"/>
      <c r="AH57" s="8"/>
      <c r="AI57" s="8"/>
      <c r="AJ57" s="8"/>
      <c r="AK57" s="10"/>
      <c r="AL57" s="113"/>
      <c r="AM57" s="14"/>
      <c r="AN57" s="113"/>
      <c r="AO57" s="14"/>
      <c r="AP57" s="105"/>
      <c r="AQ57" s="109"/>
    </row>
    <row r="58" spans="3:43" x14ac:dyDescent="0.25">
      <c r="C58" s="7"/>
      <c r="D58" s="8"/>
      <c r="E58" s="8"/>
      <c r="F58" s="8"/>
      <c r="G58" s="8"/>
      <c r="H58" s="8"/>
      <c r="I58" s="8"/>
      <c r="J58" s="8"/>
      <c r="K58" s="8"/>
      <c r="L58" s="8"/>
      <c r="M58" s="8"/>
      <c r="N58" s="8"/>
      <c r="O58" s="8"/>
      <c r="P58" s="8"/>
      <c r="Q58" s="8"/>
      <c r="R58" s="8"/>
      <c r="S58" s="205"/>
      <c r="T58" s="9"/>
      <c r="U58" s="8"/>
      <c r="V58" s="8"/>
      <c r="W58" s="8"/>
      <c r="X58" s="8"/>
      <c r="Y58" s="8"/>
      <c r="Z58" s="8"/>
      <c r="AA58" s="8"/>
      <c r="AB58" s="8"/>
      <c r="AC58" s="205"/>
      <c r="AD58" s="9"/>
      <c r="AE58" s="7"/>
      <c r="AF58" s="8"/>
      <c r="AG58" s="8"/>
      <c r="AH58" s="8"/>
      <c r="AI58" s="8"/>
      <c r="AJ58" s="8"/>
      <c r="AK58" s="10"/>
      <c r="AL58" s="113"/>
      <c r="AM58" s="14"/>
      <c r="AN58" s="113"/>
      <c r="AO58" s="14"/>
      <c r="AP58" s="105"/>
      <c r="AQ58" s="109"/>
    </row>
    <row r="59" spans="3:43" x14ac:dyDescent="0.25">
      <c r="C59" s="7"/>
      <c r="D59" s="8"/>
      <c r="E59" s="8"/>
      <c r="F59" s="8"/>
      <c r="G59" s="8"/>
      <c r="H59" s="8"/>
      <c r="I59" s="8"/>
      <c r="J59" s="8"/>
      <c r="K59" s="8"/>
      <c r="L59" s="8"/>
      <c r="M59" s="8"/>
      <c r="N59" s="8"/>
      <c r="O59" s="8"/>
      <c r="P59" s="8"/>
      <c r="Q59" s="8"/>
      <c r="R59" s="8"/>
      <c r="S59" s="205"/>
      <c r="T59" s="9"/>
      <c r="U59" s="8"/>
      <c r="V59" s="8"/>
      <c r="W59" s="8"/>
      <c r="X59" s="8"/>
      <c r="Y59" s="8"/>
      <c r="Z59" s="8"/>
      <c r="AA59" s="8"/>
      <c r="AB59" s="8"/>
      <c r="AC59" s="205"/>
      <c r="AD59" s="9"/>
      <c r="AE59" s="7"/>
      <c r="AF59" s="8"/>
      <c r="AG59" s="8"/>
      <c r="AH59" s="8"/>
      <c r="AI59" s="8"/>
      <c r="AJ59" s="8"/>
      <c r="AK59" s="10"/>
      <c r="AL59" s="113"/>
      <c r="AM59" s="14"/>
      <c r="AN59" s="113"/>
      <c r="AO59" s="14"/>
      <c r="AP59" s="105"/>
      <c r="AQ59" s="109"/>
    </row>
    <row r="60" spans="3:43" x14ac:dyDescent="0.25">
      <c r="C60" s="7"/>
      <c r="D60" s="8"/>
      <c r="E60" s="8"/>
      <c r="F60" s="8"/>
      <c r="G60" s="8"/>
      <c r="H60" s="8"/>
      <c r="I60" s="8"/>
      <c r="J60" s="8"/>
      <c r="K60" s="8"/>
      <c r="L60" s="8"/>
      <c r="M60" s="8"/>
      <c r="N60" s="8"/>
      <c r="O60" s="8"/>
      <c r="P60" s="8"/>
      <c r="Q60" s="8"/>
      <c r="R60" s="8"/>
      <c r="S60" s="205"/>
      <c r="T60" s="9"/>
      <c r="U60" s="8"/>
      <c r="V60" s="8"/>
      <c r="W60" s="8"/>
      <c r="X60" s="8"/>
      <c r="Y60" s="8"/>
      <c r="Z60" s="8"/>
      <c r="AA60" s="8"/>
      <c r="AB60" s="8"/>
      <c r="AC60" s="205"/>
      <c r="AD60" s="9"/>
      <c r="AE60" s="7"/>
      <c r="AF60" s="8"/>
      <c r="AG60" s="8"/>
      <c r="AH60" s="8"/>
      <c r="AI60" s="8"/>
      <c r="AJ60" s="8"/>
      <c r="AK60" s="10"/>
      <c r="AL60" s="113"/>
      <c r="AM60" s="14"/>
      <c r="AN60" s="113"/>
      <c r="AO60" s="14"/>
      <c r="AP60" s="105"/>
      <c r="AQ60" s="109"/>
    </row>
    <row r="61" spans="3:43" x14ac:dyDescent="0.25">
      <c r="C61" s="7"/>
      <c r="D61" s="8"/>
      <c r="E61" s="8"/>
      <c r="F61" s="8"/>
      <c r="G61" s="8"/>
      <c r="H61" s="8"/>
      <c r="I61" s="8"/>
      <c r="J61" s="8"/>
      <c r="K61" s="8"/>
      <c r="L61" s="8"/>
      <c r="M61" s="8"/>
      <c r="N61" s="8"/>
      <c r="O61" s="8"/>
      <c r="P61" s="8"/>
      <c r="Q61" s="8"/>
      <c r="R61" s="8"/>
      <c r="S61" s="205"/>
      <c r="T61" s="9"/>
      <c r="U61" s="8"/>
      <c r="V61" s="8"/>
      <c r="W61" s="8"/>
      <c r="X61" s="8"/>
      <c r="Y61" s="8"/>
      <c r="Z61" s="8"/>
      <c r="AA61" s="8"/>
      <c r="AB61" s="8"/>
      <c r="AC61" s="205"/>
      <c r="AD61" s="9"/>
      <c r="AE61" s="7"/>
      <c r="AF61" s="8"/>
      <c r="AG61" s="8"/>
      <c r="AH61" s="8"/>
      <c r="AI61" s="8"/>
      <c r="AJ61" s="8"/>
      <c r="AK61" s="10"/>
      <c r="AL61" s="113"/>
      <c r="AM61" s="14"/>
      <c r="AN61" s="113"/>
      <c r="AO61" s="14"/>
      <c r="AP61" s="105"/>
      <c r="AQ61" s="109"/>
    </row>
    <row r="62" spans="3:43" x14ac:dyDescent="0.25">
      <c r="C62" s="7"/>
      <c r="D62" s="8"/>
      <c r="E62" s="8"/>
      <c r="F62" s="8"/>
      <c r="G62" s="8"/>
      <c r="H62" s="8"/>
      <c r="I62" s="8"/>
      <c r="J62" s="8"/>
      <c r="K62" s="8"/>
      <c r="L62" s="8"/>
      <c r="M62" s="8"/>
      <c r="N62" s="8"/>
      <c r="O62" s="8"/>
      <c r="P62" s="8"/>
      <c r="Q62" s="8"/>
      <c r="R62" s="8"/>
      <c r="S62" s="205"/>
      <c r="T62" s="9"/>
      <c r="U62" s="8"/>
      <c r="V62" s="8"/>
      <c r="W62" s="8"/>
      <c r="X62" s="8"/>
      <c r="Y62" s="8"/>
      <c r="Z62" s="8"/>
      <c r="AA62" s="8"/>
      <c r="AB62" s="8"/>
      <c r="AC62" s="205"/>
      <c r="AD62" s="9"/>
      <c r="AE62" s="7"/>
      <c r="AF62" s="8"/>
      <c r="AG62" s="8"/>
      <c r="AH62" s="8"/>
      <c r="AI62" s="8"/>
      <c r="AJ62" s="8"/>
      <c r="AK62" s="10"/>
      <c r="AL62" s="113"/>
      <c r="AM62" s="14"/>
      <c r="AN62" s="113"/>
      <c r="AO62" s="14"/>
      <c r="AP62" s="105"/>
      <c r="AQ62" s="109"/>
    </row>
    <row r="63" spans="3:43" x14ac:dyDescent="0.25">
      <c r="C63" s="7"/>
      <c r="D63" s="8"/>
      <c r="E63" s="8"/>
      <c r="F63" s="8"/>
      <c r="G63" s="8"/>
      <c r="H63" s="8"/>
      <c r="I63" s="8"/>
      <c r="J63" s="8"/>
      <c r="K63" s="8"/>
      <c r="L63" s="8"/>
      <c r="M63" s="8"/>
      <c r="N63" s="8"/>
      <c r="O63" s="8"/>
      <c r="P63" s="8"/>
      <c r="Q63" s="8"/>
      <c r="R63" s="8"/>
      <c r="S63" s="205"/>
      <c r="T63" s="9"/>
      <c r="U63" s="8"/>
      <c r="V63" s="8"/>
      <c r="W63" s="8"/>
      <c r="X63" s="8"/>
      <c r="Y63" s="8"/>
      <c r="Z63" s="8"/>
      <c r="AA63" s="8"/>
      <c r="AB63" s="8"/>
      <c r="AC63" s="205"/>
      <c r="AD63" s="9"/>
      <c r="AE63" s="7"/>
      <c r="AF63" s="8"/>
      <c r="AG63" s="8"/>
      <c r="AH63" s="8"/>
      <c r="AI63" s="8"/>
      <c r="AJ63" s="8"/>
      <c r="AK63" s="10"/>
      <c r="AL63" s="113"/>
      <c r="AM63" s="14"/>
      <c r="AN63" s="113"/>
      <c r="AO63" s="14"/>
      <c r="AP63" s="105"/>
      <c r="AQ63" s="109"/>
    </row>
    <row r="64" spans="3:43" x14ac:dyDescent="0.25">
      <c r="C64" s="7"/>
      <c r="D64" s="8"/>
      <c r="E64" s="8"/>
      <c r="F64" s="8"/>
      <c r="G64" s="8"/>
      <c r="H64" s="8"/>
      <c r="I64" s="8"/>
      <c r="J64" s="8"/>
      <c r="K64" s="8"/>
      <c r="L64" s="8"/>
      <c r="M64" s="8"/>
      <c r="N64" s="8"/>
      <c r="O64" s="8"/>
      <c r="P64" s="8"/>
      <c r="Q64" s="8"/>
      <c r="R64" s="8"/>
      <c r="S64" s="205"/>
      <c r="T64" s="9"/>
      <c r="U64" s="8"/>
      <c r="V64" s="8"/>
      <c r="W64" s="8"/>
      <c r="X64" s="8"/>
      <c r="Y64" s="8"/>
      <c r="Z64" s="8"/>
      <c r="AA64" s="8"/>
      <c r="AB64" s="8"/>
      <c r="AC64" s="205"/>
      <c r="AD64" s="9"/>
      <c r="AE64" s="7"/>
      <c r="AF64" s="8"/>
      <c r="AG64" s="8"/>
      <c r="AH64" s="8"/>
      <c r="AI64" s="8"/>
      <c r="AJ64" s="8"/>
      <c r="AK64" s="10"/>
      <c r="AL64" s="113"/>
      <c r="AM64" s="14"/>
      <c r="AN64" s="113"/>
      <c r="AO64" s="14"/>
      <c r="AP64" s="105"/>
      <c r="AQ64" s="109"/>
    </row>
    <row r="65" spans="3:43" x14ac:dyDescent="0.25">
      <c r="C65" s="7"/>
      <c r="D65" s="8"/>
      <c r="E65" s="8"/>
      <c r="F65" s="8"/>
      <c r="G65" s="8"/>
      <c r="H65" s="8"/>
      <c r="I65" s="8"/>
      <c r="J65" s="8"/>
      <c r="K65" s="8"/>
      <c r="L65" s="8"/>
      <c r="M65" s="8"/>
      <c r="N65" s="8"/>
      <c r="O65" s="8"/>
      <c r="P65" s="8"/>
      <c r="Q65" s="8"/>
      <c r="R65" s="8"/>
      <c r="S65" s="205"/>
      <c r="T65" s="9"/>
      <c r="U65" s="8"/>
      <c r="V65" s="8"/>
      <c r="W65" s="8"/>
      <c r="X65" s="8"/>
      <c r="Y65" s="8"/>
      <c r="Z65" s="8"/>
      <c r="AA65" s="8"/>
      <c r="AB65" s="8"/>
      <c r="AC65" s="205"/>
      <c r="AD65" s="9"/>
      <c r="AE65" s="7"/>
      <c r="AF65" s="8"/>
      <c r="AG65" s="8"/>
      <c r="AH65" s="8"/>
      <c r="AI65" s="8"/>
      <c r="AJ65" s="8"/>
      <c r="AK65" s="10"/>
      <c r="AL65" s="113"/>
      <c r="AM65" s="14"/>
      <c r="AN65" s="113"/>
      <c r="AO65" s="14"/>
      <c r="AP65" s="105"/>
      <c r="AQ65" s="109"/>
    </row>
    <row r="66" spans="3:43" x14ac:dyDescent="0.25">
      <c r="C66" s="7"/>
      <c r="D66" s="8"/>
      <c r="E66" s="8"/>
      <c r="F66" s="8"/>
      <c r="G66" s="8"/>
      <c r="H66" s="8"/>
      <c r="I66" s="8"/>
      <c r="J66" s="8"/>
      <c r="K66" s="8"/>
      <c r="L66" s="8"/>
      <c r="M66" s="8"/>
      <c r="N66" s="8"/>
      <c r="O66" s="8"/>
      <c r="P66" s="8"/>
      <c r="Q66" s="8"/>
      <c r="R66" s="8"/>
      <c r="S66" s="205"/>
      <c r="T66" s="9"/>
      <c r="U66" s="8"/>
      <c r="V66" s="8"/>
      <c r="W66" s="8"/>
      <c r="X66" s="8"/>
      <c r="Y66" s="8"/>
      <c r="Z66" s="8"/>
      <c r="AA66" s="8"/>
      <c r="AB66" s="8"/>
      <c r="AC66" s="205"/>
      <c r="AD66" s="9"/>
      <c r="AE66" s="7"/>
      <c r="AF66" s="8"/>
      <c r="AG66" s="8"/>
      <c r="AH66" s="8"/>
      <c r="AI66" s="8"/>
      <c r="AJ66" s="8"/>
      <c r="AK66" s="10"/>
      <c r="AL66" s="113"/>
      <c r="AM66" s="14"/>
      <c r="AN66" s="113"/>
      <c r="AO66" s="14"/>
      <c r="AP66" s="105"/>
      <c r="AQ66" s="109"/>
    </row>
    <row r="67" spans="3:43" x14ac:dyDescent="0.25">
      <c r="C67" s="7"/>
      <c r="D67" s="8"/>
      <c r="E67" s="8"/>
      <c r="F67" s="8"/>
      <c r="G67" s="8"/>
      <c r="H67" s="8"/>
      <c r="I67" s="8"/>
      <c r="J67" s="8"/>
      <c r="K67" s="8"/>
      <c r="L67" s="8"/>
      <c r="M67" s="8"/>
      <c r="N67" s="8"/>
      <c r="O67" s="8"/>
      <c r="P67" s="8"/>
      <c r="Q67" s="8"/>
      <c r="R67" s="8"/>
      <c r="S67" s="205"/>
      <c r="T67" s="9"/>
      <c r="U67" s="8"/>
      <c r="V67" s="8"/>
      <c r="W67" s="8"/>
      <c r="X67" s="8"/>
      <c r="Y67" s="8"/>
      <c r="Z67" s="8"/>
      <c r="AA67" s="8"/>
      <c r="AB67" s="8"/>
      <c r="AC67" s="205"/>
      <c r="AD67" s="9"/>
      <c r="AE67" s="7"/>
      <c r="AF67" s="8"/>
      <c r="AG67" s="8"/>
      <c r="AH67" s="8"/>
      <c r="AI67" s="8"/>
      <c r="AJ67" s="8"/>
      <c r="AK67" s="10"/>
      <c r="AL67" s="113"/>
      <c r="AM67" s="14"/>
      <c r="AN67" s="113"/>
      <c r="AO67" s="14"/>
      <c r="AP67" s="105"/>
      <c r="AQ67" s="109"/>
    </row>
    <row r="68" spans="3:43" x14ac:dyDescent="0.25">
      <c r="C68" s="7"/>
      <c r="D68" s="8"/>
      <c r="E68" s="8"/>
      <c r="F68" s="8"/>
      <c r="G68" s="8"/>
      <c r="H68" s="8"/>
      <c r="I68" s="8"/>
      <c r="J68" s="8"/>
      <c r="K68" s="8"/>
      <c r="L68" s="8"/>
      <c r="M68" s="8"/>
      <c r="N68" s="8"/>
      <c r="O68" s="8"/>
      <c r="P68" s="8"/>
      <c r="Q68" s="8"/>
      <c r="R68" s="8"/>
      <c r="S68" s="205"/>
      <c r="T68" s="9"/>
      <c r="U68" s="8"/>
      <c r="V68" s="8"/>
      <c r="W68" s="8"/>
      <c r="X68" s="8"/>
      <c r="Y68" s="8"/>
      <c r="Z68" s="8"/>
      <c r="AA68" s="8"/>
      <c r="AB68" s="8"/>
      <c r="AC68" s="205"/>
      <c r="AD68" s="9"/>
      <c r="AE68" s="7"/>
      <c r="AF68" s="8"/>
      <c r="AG68" s="8"/>
      <c r="AH68" s="8"/>
      <c r="AI68" s="8"/>
      <c r="AJ68" s="8"/>
      <c r="AK68" s="10"/>
      <c r="AL68" s="113"/>
      <c r="AM68" s="14"/>
      <c r="AN68" s="113"/>
      <c r="AO68" s="14"/>
      <c r="AP68" s="105"/>
      <c r="AQ68" s="109"/>
    </row>
    <row r="69" spans="3:43" x14ac:dyDescent="0.25">
      <c r="C69" s="7"/>
      <c r="D69" s="8"/>
      <c r="E69" s="8"/>
      <c r="F69" s="8"/>
      <c r="G69" s="8"/>
      <c r="H69" s="8"/>
      <c r="I69" s="8"/>
      <c r="J69" s="8"/>
      <c r="K69" s="8"/>
      <c r="L69" s="8"/>
      <c r="M69" s="8"/>
      <c r="N69" s="8"/>
      <c r="O69" s="8"/>
      <c r="P69" s="8"/>
      <c r="Q69" s="8"/>
      <c r="R69" s="8"/>
      <c r="S69" s="205"/>
      <c r="T69" s="9"/>
      <c r="U69" s="8"/>
      <c r="V69" s="8"/>
      <c r="W69" s="8"/>
      <c r="X69" s="8"/>
      <c r="Y69" s="8"/>
      <c r="Z69" s="8"/>
      <c r="AA69" s="8"/>
      <c r="AB69" s="8"/>
      <c r="AC69" s="205"/>
      <c r="AD69" s="9"/>
      <c r="AE69" s="7"/>
      <c r="AF69" s="8"/>
      <c r="AG69" s="8"/>
      <c r="AH69" s="8"/>
      <c r="AI69" s="8"/>
      <c r="AJ69" s="8"/>
      <c r="AK69" s="10"/>
      <c r="AL69" s="113"/>
      <c r="AM69" s="14"/>
      <c r="AN69" s="113"/>
      <c r="AO69" s="14"/>
      <c r="AP69" s="105"/>
      <c r="AQ69" s="109"/>
    </row>
    <row r="70" spans="3:43" x14ac:dyDescent="0.25">
      <c r="C70" s="7"/>
      <c r="D70" s="8"/>
      <c r="E70" s="8"/>
      <c r="F70" s="8"/>
      <c r="G70" s="8"/>
      <c r="H70" s="8"/>
      <c r="I70" s="8"/>
      <c r="J70" s="8"/>
      <c r="K70" s="8"/>
      <c r="L70" s="8"/>
      <c r="M70" s="8"/>
      <c r="N70" s="8"/>
      <c r="O70" s="8"/>
      <c r="P70" s="8"/>
      <c r="Q70" s="8"/>
      <c r="R70" s="8"/>
      <c r="S70" s="205"/>
      <c r="T70" s="9"/>
      <c r="U70" s="8"/>
      <c r="V70" s="8"/>
      <c r="W70" s="8"/>
      <c r="X70" s="8"/>
      <c r="Y70" s="8"/>
      <c r="Z70" s="8"/>
      <c r="AA70" s="8"/>
      <c r="AB70" s="8"/>
      <c r="AC70" s="205"/>
      <c r="AD70" s="9"/>
      <c r="AE70" s="7"/>
      <c r="AF70" s="8"/>
      <c r="AG70" s="8"/>
      <c r="AH70" s="8"/>
      <c r="AI70" s="8"/>
      <c r="AJ70" s="8"/>
      <c r="AK70" s="10"/>
      <c r="AL70" s="113"/>
      <c r="AM70" s="14"/>
      <c r="AN70" s="113"/>
      <c r="AO70" s="14"/>
      <c r="AP70" s="105"/>
      <c r="AQ70" s="109"/>
    </row>
    <row r="71" spans="3:43" x14ac:dyDescent="0.25">
      <c r="C71" s="7"/>
      <c r="D71" s="8"/>
      <c r="E71" s="8"/>
      <c r="F71" s="8"/>
      <c r="G71" s="8"/>
      <c r="H71" s="8"/>
      <c r="I71" s="8"/>
      <c r="J71" s="8"/>
      <c r="K71" s="8"/>
      <c r="L71" s="8"/>
      <c r="M71" s="8"/>
      <c r="N71" s="8"/>
      <c r="O71" s="8"/>
      <c r="P71" s="8"/>
      <c r="Q71" s="8"/>
      <c r="R71" s="8"/>
      <c r="S71" s="205"/>
      <c r="T71" s="9"/>
      <c r="U71" s="8"/>
      <c r="V71" s="8"/>
      <c r="W71" s="8"/>
      <c r="X71" s="8"/>
      <c r="Y71" s="8"/>
      <c r="Z71" s="8"/>
      <c r="AA71" s="8"/>
      <c r="AB71" s="8"/>
      <c r="AC71" s="205"/>
      <c r="AD71" s="9"/>
      <c r="AE71" s="7"/>
      <c r="AF71" s="8"/>
      <c r="AG71" s="8"/>
      <c r="AH71" s="8"/>
      <c r="AI71" s="8"/>
      <c r="AJ71" s="8"/>
      <c r="AK71" s="10"/>
      <c r="AL71" s="113"/>
      <c r="AM71" s="14"/>
      <c r="AN71" s="113"/>
      <c r="AO71" s="14"/>
      <c r="AP71" s="105"/>
      <c r="AQ71" s="109"/>
    </row>
    <row r="72" spans="3:43" x14ac:dyDescent="0.25">
      <c r="C72" s="7"/>
      <c r="D72" s="8"/>
      <c r="E72" s="8"/>
      <c r="F72" s="8"/>
      <c r="G72" s="8"/>
      <c r="H72" s="8"/>
      <c r="I72" s="8"/>
      <c r="J72" s="8"/>
      <c r="K72" s="8"/>
      <c r="L72" s="8"/>
      <c r="M72" s="8"/>
      <c r="N72" s="8"/>
      <c r="O72" s="8"/>
      <c r="P72" s="8"/>
      <c r="Q72" s="8"/>
      <c r="R72" s="8"/>
      <c r="S72" s="205"/>
      <c r="T72" s="9"/>
      <c r="U72" s="8"/>
      <c r="V72" s="8"/>
      <c r="W72" s="8"/>
      <c r="X72" s="8"/>
      <c r="Y72" s="8"/>
      <c r="Z72" s="8"/>
      <c r="AA72" s="8"/>
      <c r="AB72" s="8"/>
      <c r="AC72" s="205"/>
      <c r="AD72" s="9"/>
      <c r="AE72" s="7"/>
      <c r="AF72" s="8"/>
      <c r="AG72" s="8"/>
      <c r="AH72" s="8"/>
      <c r="AI72" s="8"/>
      <c r="AJ72" s="8"/>
      <c r="AK72" s="10"/>
      <c r="AL72" s="113"/>
      <c r="AM72" s="14"/>
      <c r="AN72" s="113"/>
      <c r="AO72" s="14"/>
      <c r="AP72" s="105"/>
      <c r="AQ72" s="109"/>
    </row>
    <row r="73" spans="3:43" x14ac:dyDescent="0.25">
      <c r="C73" s="7"/>
      <c r="D73" s="8"/>
      <c r="E73" s="8"/>
      <c r="F73" s="8"/>
      <c r="G73" s="8"/>
      <c r="H73" s="8"/>
      <c r="I73" s="8"/>
      <c r="J73" s="8"/>
      <c r="K73" s="8"/>
      <c r="L73" s="8"/>
      <c r="M73" s="8"/>
      <c r="N73" s="8"/>
      <c r="O73" s="8"/>
      <c r="P73" s="8"/>
      <c r="Q73" s="8"/>
      <c r="R73" s="8"/>
      <c r="S73" s="205"/>
      <c r="T73" s="9"/>
      <c r="U73" s="8"/>
      <c r="V73" s="8"/>
      <c r="W73" s="8"/>
      <c r="X73" s="8"/>
      <c r="Y73" s="8"/>
      <c r="Z73" s="8"/>
      <c r="AA73" s="8"/>
      <c r="AB73" s="8"/>
      <c r="AC73" s="205"/>
      <c r="AD73" s="9"/>
      <c r="AE73" s="7"/>
      <c r="AF73" s="8"/>
      <c r="AG73" s="8"/>
      <c r="AH73" s="8"/>
      <c r="AI73" s="8"/>
      <c r="AJ73" s="8"/>
      <c r="AK73" s="10"/>
      <c r="AL73" s="113"/>
      <c r="AM73" s="14"/>
      <c r="AN73" s="113"/>
      <c r="AO73" s="14"/>
      <c r="AP73" s="105"/>
      <c r="AQ73" s="109"/>
    </row>
    <row r="74" spans="3:43" x14ac:dyDescent="0.25">
      <c r="C74" s="7"/>
      <c r="D74" s="8"/>
      <c r="E74" s="8"/>
      <c r="F74" s="8"/>
      <c r="G74" s="8"/>
      <c r="H74" s="8"/>
      <c r="I74" s="8"/>
      <c r="J74" s="8"/>
      <c r="K74" s="8"/>
      <c r="L74" s="8"/>
      <c r="M74" s="8"/>
      <c r="N74" s="8"/>
      <c r="O74" s="8"/>
      <c r="P74" s="8"/>
      <c r="Q74" s="8"/>
      <c r="R74" s="8"/>
      <c r="S74" s="205"/>
      <c r="T74" s="9"/>
      <c r="U74" s="8"/>
      <c r="V74" s="8"/>
      <c r="W74" s="8"/>
      <c r="X74" s="8"/>
      <c r="Y74" s="8"/>
      <c r="Z74" s="8"/>
      <c r="AA74" s="8"/>
      <c r="AB74" s="8"/>
      <c r="AC74" s="205"/>
      <c r="AD74" s="9"/>
      <c r="AE74" s="7"/>
      <c r="AF74" s="8"/>
      <c r="AG74" s="8"/>
      <c r="AH74" s="8"/>
      <c r="AI74" s="8"/>
      <c r="AJ74" s="8"/>
      <c r="AK74" s="10"/>
      <c r="AL74" s="113"/>
      <c r="AM74" s="14"/>
      <c r="AN74" s="113"/>
      <c r="AO74" s="14"/>
      <c r="AP74" s="105"/>
      <c r="AQ74" s="109"/>
    </row>
    <row r="75" spans="3:43" x14ac:dyDescent="0.25">
      <c r="C75" s="7"/>
      <c r="D75" s="8"/>
      <c r="E75" s="8"/>
      <c r="F75" s="8"/>
      <c r="G75" s="8"/>
      <c r="H75" s="8"/>
      <c r="I75" s="8"/>
      <c r="J75" s="8"/>
      <c r="K75" s="8"/>
      <c r="L75" s="8"/>
      <c r="M75" s="8"/>
      <c r="N75" s="8"/>
      <c r="O75" s="8"/>
      <c r="P75" s="8"/>
      <c r="Q75" s="8"/>
      <c r="R75" s="8"/>
      <c r="S75" s="205"/>
      <c r="T75" s="9"/>
      <c r="U75" s="8"/>
      <c r="V75" s="8"/>
      <c r="W75" s="8"/>
      <c r="X75" s="8"/>
      <c r="Y75" s="8"/>
      <c r="Z75" s="8"/>
      <c r="AA75" s="8"/>
      <c r="AB75" s="8"/>
      <c r="AC75" s="205"/>
      <c r="AD75" s="9"/>
      <c r="AE75" s="7"/>
      <c r="AF75" s="8"/>
      <c r="AG75" s="8"/>
      <c r="AH75" s="8"/>
      <c r="AI75" s="8"/>
      <c r="AJ75" s="8"/>
      <c r="AK75" s="10"/>
      <c r="AL75" s="113"/>
      <c r="AM75" s="14"/>
      <c r="AN75" s="113"/>
      <c r="AO75" s="14"/>
      <c r="AP75" s="105"/>
      <c r="AQ75" s="109"/>
    </row>
    <row r="76" spans="3:43" x14ac:dyDescent="0.25">
      <c r="C76" s="7"/>
      <c r="D76" s="8"/>
      <c r="E76" s="8"/>
      <c r="F76" s="8"/>
      <c r="G76" s="8"/>
      <c r="H76" s="8"/>
      <c r="I76" s="8"/>
      <c r="J76" s="8"/>
      <c r="K76" s="8"/>
      <c r="L76" s="8"/>
      <c r="M76" s="8"/>
      <c r="N76" s="8"/>
      <c r="O76" s="8"/>
      <c r="P76" s="8"/>
      <c r="Q76" s="8"/>
      <c r="R76" s="8"/>
      <c r="S76" s="205"/>
      <c r="T76" s="9"/>
      <c r="U76" s="8"/>
      <c r="V76" s="8"/>
      <c r="W76" s="8"/>
      <c r="X76" s="8"/>
      <c r="Y76" s="8"/>
      <c r="Z76" s="8"/>
      <c r="AA76" s="8"/>
      <c r="AB76" s="8"/>
      <c r="AC76" s="205"/>
      <c r="AD76" s="9"/>
      <c r="AE76" s="7"/>
      <c r="AF76" s="8"/>
      <c r="AG76" s="8"/>
      <c r="AH76" s="8"/>
      <c r="AI76" s="8"/>
      <c r="AJ76" s="8"/>
      <c r="AK76" s="10"/>
      <c r="AL76" s="113"/>
      <c r="AM76" s="14"/>
      <c r="AN76" s="113"/>
      <c r="AO76" s="14"/>
      <c r="AP76" s="105"/>
      <c r="AQ76" s="109"/>
    </row>
    <row r="77" spans="3:43" x14ac:dyDescent="0.25">
      <c r="C77" s="7"/>
      <c r="D77" s="8"/>
      <c r="E77" s="8"/>
      <c r="F77" s="8"/>
      <c r="G77" s="8"/>
      <c r="H77" s="8"/>
      <c r="I77" s="8"/>
      <c r="J77" s="8"/>
      <c r="K77" s="8"/>
      <c r="L77" s="8"/>
      <c r="M77" s="8"/>
      <c r="N77" s="8"/>
      <c r="O77" s="8"/>
      <c r="P77" s="8"/>
      <c r="Q77" s="8"/>
      <c r="R77" s="8"/>
      <c r="S77" s="205"/>
      <c r="T77" s="9"/>
      <c r="U77" s="8"/>
      <c r="V77" s="8"/>
      <c r="W77" s="8"/>
      <c r="X77" s="8"/>
      <c r="Y77" s="8"/>
      <c r="Z77" s="8"/>
      <c r="AA77" s="8"/>
      <c r="AB77" s="8"/>
      <c r="AC77" s="205"/>
      <c r="AD77" s="9"/>
      <c r="AE77" s="7"/>
      <c r="AF77" s="8"/>
      <c r="AG77" s="8"/>
      <c r="AH77" s="8"/>
      <c r="AI77" s="8"/>
      <c r="AJ77" s="8"/>
      <c r="AK77" s="10"/>
      <c r="AL77" s="113"/>
      <c r="AM77" s="14"/>
      <c r="AN77" s="113"/>
      <c r="AO77" s="14"/>
      <c r="AP77" s="105"/>
      <c r="AQ77" s="109"/>
    </row>
    <row r="78" spans="3:43" x14ac:dyDescent="0.25">
      <c r="C78" s="7"/>
      <c r="D78" s="8"/>
      <c r="E78" s="8"/>
      <c r="F78" s="8"/>
      <c r="G78" s="8"/>
      <c r="H78" s="8"/>
      <c r="I78" s="8"/>
      <c r="J78" s="8"/>
      <c r="K78" s="8"/>
      <c r="L78" s="8"/>
      <c r="M78" s="8"/>
      <c r="N78" s="8"/>
      <c r="O78" s="8"/>
      <c r="P78" s="8"/>
      <c r="Q78" s="8"/>
      <c r="R78" s="8"/>
      <c r="S78" s="205"/>
      <c r="T78" s="9"/>
      <c r="U78" s="8"/>
      <c r="V78" s="8"/>
      <c r="W78" s="8"/>
      <c r="X78" s="8"/>
      <c r="Y78" s="8"/>
      <c r="Z78" s="8"/>
      <c r="AA78" s="8"/>
      <c r="AB78" s="8"/>
      <c r="AC78" s="205"/>
      <c r="AD78" s="9"/>
      <c r="AE78" s="7"/>
      <c r="AF78" s="8"/>
      <c r="AG78" s="8"/>
      <c r="AH78" s="8"/>
      <c r="AI78" s="8"/>
      <c r="AJ78" s="8"/>
      <c r="AK78" s="10"/>
      <c r="AL78" s="113"/>
      <c r="AM78" s="14"/>
      <c r="AN78" s="113"/>
      <c r="AO78" s="14"/>
      <c r="AP78" s="105"/>
      <c r="AQ78" s="109"/>
    </row>
    <row r="79" spans="3:43" x14ac:dyDescent="0.25">
      <c r="C79" s="7"/>
      <c r="D79" s="8"/>
      <c r="E79" s="8"/>
      <c r="F79" s="8"/>
      <c r="G79" s="8"/>
      <c r="H79" s="8"/>
      <c r="I79" s="8"/>
      <c r="J79" s="8"/>
      <c r="K79" s="8"/>
      <c r="L79" s="8"/>
      <c r="M79" s="8"/>
      <c r="N79" s="8"/>
      <c r="O79" s="8"/>
      <c r="P79" s="8"/>
      <c r="Q79" s="8"/>
      <c r="R79" s="8"/>
      <c r="S79" s="205"/>
      <c r="T79" s="9"/>
      <c r="U79" s="8"/>
      <c r="V79" s="8"/>
      <c r="W79" s="8"/>
      <c r="X79" s="8"/>
      <c r="Y79" s="8"/>
      <c r="Z79" s="8"/>
      <c r="AA79" s="8"/>
      <c r="AB79" s="8"/>
      <c r="AC79" s="205"/>
      <c r="AD79" s="9"/>
      <c r="AE79" s="7"/>
      <c r="AF79" s="8"/>
      <c r="AG79" s="8"/>
      <c r="AH79" s="8"/>
      <c r="AI79" s="8"/>
      <c r="AJ79" s="8"/>
      <c r="AK79" s="10"/>
      <c r="AL79" s="113"/>
      <c r="AM79" s="14"/>
      <c r="AN79" s="113"/>
      <c r="AO79" s="14"/>
      <c r="AP79" s="105"/>
      <c r="AQ79" s="109"/>
    </row>
    <row r="80" spans="3:43" x14ac:dyDescent="0.25">
      <c r="C80" s="7"/>
      <c r="D80" s="8"/>
      <c r="E80" s="8"/>
      <c r="F80" s="8"/>
      <c r="G80" s="8"/>
      <c r="H80" s="8"/>
      <c r="I80" s="8"/>
      <c r="J80" s="8"/>
      <c r="K80" s="8"/>
      <c r="L80" s="8"/>
      <c r="M80" s="8"/>
      <c r="N80" s="8"/>
      <c r="O80" s="8"/>
      <c r="P80" s="8"/>
      <c r="Q80" s="8"/>
      <c r="R80" s="8"/>
      <c r="S80" s="205"/>
      <c r="T80" s="9"/>
      <c r="U80" s="8"/>
      <c r="V80" s="8"/>
      <c r="W80" s="8"/>
      <c r="X80" s="8"/>
      <c r="Y80" s="8"/>
      <c r="Z80" s="8"/>
      <c r="AA80" s="8"/>
      <c r="AB80" s="8"/>
      <c r="AC80" s="205"/>
      <c r="AD80" s="9"/>
      <c r="AE80" s="7"/>
      <c r="AF80" s="8"/>
      <c r="AG80" s="8"/>
      <c r="AH80" s="8"/>
      <c r="AI80" s="8"/>
      <c r="AJ80" s="8"/>
      <c r="AK80" s="10"/>
      <c r="AL80" s="113"/>
      <c r="AM80" s="14"/>
      <c r="AN80" s="113"/>
      <c r="AO80" s="14"/>
      <c r="AP80" s="105"/>
      <c r="AQ80" s="109"/>
    </row>
    <row r="81" spans="3:43" x14ac:dyDescent="0.25">
      <c r="C81" s="7"/>
      <c r="D81" s="8"/>
      <c r="E81" s="8"/>
      <c r="F81" s="8"/>
      <c r="G81" s="8"/>
      <c r="H81" s="8"/>
      <c r="I81" s="8"/>
      <c r="J81" s="8"/>
      <c r="K81" s="8"/>
      <c r="L81" s="8"/>
      <c r="M81" s="8"/>
      <c r="N81" s="8"/>
      <c r="O81" s="8"/>
      <c r="P81" s="8"/>
      <c r="Q81" s="8"/>
      <c r="R81" s="8"/>
      <c r="S81" s="205"/>
      <c r="T81" s="9"/>
      <c r="U81" s="8"/>
      <c r="V81" s="8"/>
      <c r="W81" s="8"/>
      <c r="X81" s="8"/>
      <c r="Y81" s="8"/>
      <c r="Z81" s="8"/>
      <c r="AA81" s="8"/>
      <c r="AB81" s="8"/>
      <c r="AC81" s="205"/>
      <c r="AD81" s="9"/>
      <c r="AE81" s="7"/>
      <c r="AF81" s="8"/>
      <c r="AG81" s="8"/>
      <c r="AH81" s="8"/>
      <c r="AI81" s="8"/>
      <c r="AJ81" s="8"/>
      <c r="AK81" s="10"/>
      <c r="AL81" s="113"/>
      <c r="AM81" s="14"/>
      <c r="AN81" s="113"/>
      <c r="AO81" s="14"/>
      <c r="AP81" s="105"/>
      <c r="AQ81" s="109"/>
    </row>
    <row r="82" spans="3:43" x14ac:dyDescent="0.25">
      <c r="C82" s="7"/>
      <c r="D82" s="8"/>
      <c r="E82" s="8"/>
      <c r="F82" s="8"/>
      <c r="G82" s="8"/>
      <c r="H82" s="8"/>
      <c r="I82" s="8"/>
      <c r="J82" s="8"/>
      <c r="K82" s="8"/>
      <c r="L82" s="8"/>
      <c r="M82" s="8"/>
      <c r="N82" s="8"/>
      <c r="O82" s="8"/>
      <c r="P82" s="8"/>
      <c r="Q82" s="8"/>
      <c r="R82" s="8"/>
      <c r="S82" s="205"/>
      <c r="T82" s="9"/>
      <c r="U82" s="8"/>
      <c r="V82" s="8"/>
      <c r="W82" s="8"/>
      <c r="X82" s="8"/>
      <c r="Y82" s="8"/>
      <c r="Z82" s="8"/>
      <c r="AA82" s="8"/>
      <c r="AB82" s="8"/>
      <c r="AC82" s="205"/>
      <c r="AD82" s="9"/>
      <c r="AE82" s="7"/>
      <c r="AF82" s="8"/>
      <c r="AG82" s="8"/>
      <c r="AH82" s="8"/>
      <c r="AI82" s="8"/>
      <c r="AJ82" s="8"/>
      <c r="AK82" s="10"/>
      <c r="AL82" s="113"/>
      <c r="AM82" s="14"/>
      <c r="AN82" s="113"/>
      <c r="AO82" s="14"/>
      <c r="AP82" s="105"/>
      <c r="AQ82" s="109"/>
    </row>
    <row r="83" spans="3:43" x14ac:dyDescent="0.25">
      <c r="C83" s="7"/>
      <c r="D83" s="8"/>
      <c r="E83" s="8"/>
      <c r="F83" s="8"/>
      <c r="G83" s="8"/>
      <c r="H83" s="8"/>
      <c r="I83" s="8"/>
      <c r="J83" s="8"/>
      <c r="K83" s="8"/>
      <c r="L83" s="8"/>
      <c r="M83" s="8"/>
      <c r="N83" s="8"/>
      <c r="O83" s="8"/>
      <c r="P83" s="8"/>
      <c r="Q83" s="8"/>
      <c r="R83" s="8"/>
      <c r="S83" s="205"/>
      <c r="T83" s="9"/>
      <c r="U83" s="8"/>
      <c r="V83" s="8"/>
      <c r="W83" s="8"/>
      <c r="X83" s="8"/>
      <c r="Y83" s="8"/>
      <c r="Z83" s="8"/>
      <c r="AA83" s="8"/>
      <c r="AB83" s="8"/>
      <c r="AC83" s="205"/>
      <c r="AD83" s="9"/>
      <c r="AE83" s="7"/>
      <c r="AF83" s="8"/>
      <c r="AG83" s="8"/>
      <c r="AH83" s="8"/>
      <c r="AI83" s="8"/>
      <c r="AJ83" s="8"/>
      <c r="AK83" s="10"/>
      <c r="AL83" s="113"/>
      <c r="AM83" s="14"/>
      <c r="AN83" s="113"/>
      <c r="AO83" s="14"/>
      <c r="AP83" s="105"/>
      <c r="AQ83" s="109"/>
    </row>
    <row r="84" spans="3:43" x14ac:dyDescent="0.25">
      <c r="C84" s="7"/>
      <c r="D84" s="8"/>
      <c r="E84" s="8"/>
      <c r="F84" s="8"/>
      <c r="G84" s="8"/>
      <c r="H84" s="8"/>
      <c r="I84" s="8"/>
      <c r="J84" s="8"/>
      <c r="K84" s="8"/>
      <c r="L84" s="8"/>
      <c r="M84" s="8"/>
      <c r="N84" s="8"/>
      <c r="O84" s="8"/>
      <c r="P84" s="8"/>
      <c r="Q84" s="8"/>
      <c r="R84" s="8"/>
      <c r="S84" s="205"/>
      <c r="T84" s="9"/>
      <c r="U84" s="8"/>
      <c r="V84" s="8"/>
      <c r="W84" s="8"/>
      <c r="X84" s="8"/>
      <c r="Y84" s="8"/>
      <c r="Z84" s="8"/>
      <c r="AA84" s="8"/>
      <c r="AB84" s="8"/>
      <c r="AC84" s="205"/>
      <c r="AD84" s="9"/>
      <c r="AE84" s="7"/>
      <c r="AF84" s="8"/>
      <c r="AG84" s="8"/>
      <c r="AH84" s="8"/>
      <c r="AI84" s="8"/>
      <c r="AJ84" s="8"/>
      <c r="AK84" s="10"/>
      <c r="AL84" s="113"/>
      <c r="AM84" s="14"/>
      <c r="AN84" s="113"/>
      <c r="AO84" s="14"/>
      <c r="AP84" s="105"/>
      <c r="AQ84" s="109"/>
    </row>
    <row r="85" spans="3:43" x14ac:dyDescent="0.25">
      <c r="C85" s="7"/>
      <c r="D85" s="8"/>
      <c r="E85" s="8"/>
      <c r="F85" s="8"/>
      <c r="G85" s="8"/>
      <c r="H85" s="8"/>
      <c r="I85" s="8"/>
      <c r="J85" s="8"/>
      <c r="K85" s="8"/>
      <c r="L85" s="8"/>
      <c r="M85" s="8"/>
      <c r="N85" s="8"/>
      <c r="O85" s="8"/>
      <c r="P85" s="8"/>
      <c r="Q85" s="8"/>
      <c r="R85" s="8"/>
      <c r="S85" s="205"/>
      <c r="T85" s="9"/>
      <c r="U85" s="8"/>
      <c r="V85" s="8"/>
      <c r="W85" s="8"/>
      <c r="X85" s="8"/>
      <c r="Y85" s="8"/>
      <c r="Z85" s="8"/>
      <c r="AA85" s="8"/>
      <c r="AB85" s="8"/>
      <c r="AC85" s="205"/>
      <c r="AD85" s="9"/>
      <c r="AE85" s="7"/>
      <c r="AF85" s="8"/>
      <c r="AG85" s="8"/>
      <c r="AH85" s="8"/>
      <c r="AI85" s="8"/>
      <c r="AJ85" s="8"/>
      <c r="AK85" s="10"/>
      <c r="AL85" s="113"/>
      <c r="AM85" s="14"/>
      <c r="AN85" s="113"/>
      <c r="AO85" s="14"/>
      <c r="AP85" s="105"/>
      <c r="AQ85" s="109"/>
    </row>
    <row r="86" spans="3:43" x14ac:dyDescent="0.25">
      <c r="C86" s="7"/>
      <c r="D86" s="8"/>
      <c r="E86" s="8"/>
      <c r="F86" s="8"/>
      <c r="G86" s="8"/>
      <c r="H86" s="8"/>
      <c r="I86" s="8"/>
      <c r="J86" s="8"/>
      <c r="K86" s="8"/>
      <c r="L86" s="8"/>
      <c r="M86" s="8"/>
      <c r="N86" s="8"/>
      <c r="O86" s="8"/>
      <c r="P86" s="8"/>
      <c r="Q86" s="8"/>
      <c r="R86" s="8"/>
      <c r="S86" s="205"/>
      <c r="T86" s="9"/>
      <c r="U86" s="8"/>
      <c r="V86" s="8"/>
      <c r="W86" s="8"/>
      <c r="X86" s="8"/>
      <c r="Y86" s="8"/>
      <c r="Z86" s="8"/>
      <c r="AA86" s="8"/>
      <c r="AB86" s="8"/>
      <c r="AC86" s="205"/>
      <c r="AD86" s="9"/>
      <c r="AE86" s="7"/>
      <c r="AF86" s="8"/>
      <c r="AG86" s="8"/>
      <c r="AH86" s="8"/>
      <c r="AI86" s="8"/>
      <c r="AJ86" s="8"/>
      <c r="AK86" s="10"/>
      <c r="AL86" s="113"/>
      <c r="AM86" s="14"/>
      <c r="AN86" s="113"/>
      <c r="AO86" s="14"/>
      <c r="AP86" s="105"/>
      <c r="AQ86" s="109"/>
    </row>
    <row r="87" spans="3:43" x14ac:dyDescent="0.25">
      <c r="C87" s="7"/>
      <c r="D87" s="8"/>
      <c r="E87" s="8"/>
      <c r="F87" s="8"/>
      <c r="G87" s="8"/>
      <c r="H87" s="8"/>
      <c r="I87" s="8"/>
      <c r="J87" s="8"/>
      <c r="K87" s="8"/>
      <c r="L87" s="8"/>
      <c r="M87" s="8"/>
      <c r="N87" s="8"/>
      <c r="O87" s="8"/>
      <c r="P87" s="8"/>
      <c r="Q87" s="8"/>
      <c r="R87" s="8"/>
      <c r="S87" s="205"/>
      <c r="T87" s="9"/>
      <c r="U87" s="8"/>
      <c r="V87" s="8"/>
      <c r="W87" s="8"/>
      <c r="X87" s="8"/>
      <c r="Y87" s="8"/>
      <c r="Z87" s="8"/>
      <c r="AA87" s="8"/>
      <c r="AB87" s="8"/>
      <c r="AC87" s="205"/>
      <c r="AD87" s="9"/>
      <c r="AE87" s="7"/>
      <c r="AF87" s="8"/>
      <c r="AG87" s="8"/>
      <c r="AH87" s="8"/>
      <c r="AI87" s="8"/>
      <c r="AJ87" s="8"/>
      <c r="AK87" s="10"/>
      <c r="AL87" s="113"/>
      <c r="AM87" s="14"/>
      <c r="AN87" s="113"/>
      <c r="AO87" s="14"/>
      <c r="AP87" s="105"/>
      <c r="AQ87" s="109"/>
    </row>
    <row r="88" spans="3:43" x14ac:dyDescent="0.25">
      <c r="C88" s="7"/>
      <c r="D88" s="8"/>
      <c r="E88" s="8"/>
      <c r="F88" s="8"/>
      <c r="G88" s="8"/>
      <c r="H88" s="8"/>
      <c r="I88" s="8"/>
      <c r="J88" s="8"/>
      <c r="K88" s="8"/>
      <c r="L88" s="8"/>
      <c r="M88" s="8"/>
      <c r="N88" s="8"/>
      <c r="O88" s="8"/>
      <c r="P88" s="8"/>
      <c r="Q88" s="8"/>
      <c r="R88" s="8"/>
      <c r="S88" s="205"/>
      <c r="T88" s="9"/>
      <c r="U88" s="8"/>
      <c r="V88" s="8"/>
      <c r="W88" s="8"/>
      <c r="X88" s="8"/>
      <c r="Y88" s="8"/>
      <c r="Z88" s="8"/>
      <c r="AA88" s="8"/>
      <c r="AB88" s="8"/>
      <c r="AC88" s="205"/>
      <c r="AD88" s="9"/>
      <c r="AE88" s="7"/>
      <c r="AF88" s="8"/>
      <c r="AG88" s="8"/>
      <c r="AH88" s="8"/>
      <c r="AI88" s="8"/>
      <c r="AJ88" s="8"/>
      <c r="AK88" s="10"/>
      <c r="AL88" s="113"/>
      <c r="AM88" s="14"/>
      <c r="AN88" s="113"/>
      <c r="AO88" s="14"/>
      <c r="AP88" s="105"/>
      <c r="AQ88" s="109"/>
    </row>
    <row r="89" spans="3:43" x14ac:dyDescent="0.25">
      <c r="C89" s="7"/>
      <c r="D89" s="8"/>
      <c r="E89" s="8"/>
      <c r="F89" s="8"/>
      <c r="G89" s="8"/>
      <c r="H89" s="8"/>
      <c r="I89" s="8"/>
      <c r="J89" s="8"/>
      <c r="K89" s="8"/>
      <c r="L89" s="8"/>
      <c r="M89" s="8"/>
      <c r="N89" s="8"/>
      <c r="O89" s="8"/>
      <c r="P89" s="8"/>
      <c r="Q89" s="8"/>
      <c r="R89" s="8"/>
      <c r="S89" s="205"/>
      <c r="T89" s="9"/>
      <c r="U89" s="8"/>
      <c r="V89" s="8"/>
      <c r="W89" s="8"/>
      <c r="X89" s="8"/>
      <c r="Y89" s="8"/>
      <c r="Z89" s="8"/>
      <c r="AA89" s="8"/>
      <c r="AB89" s="8"/>
      <c r="AC89" s="205"/>
      <c r="AD89" s="9"/>
      <c r="AE89" s="7"/>
      <c r="AF89" s="8"/>
      <c r="AG89" s="8"/>
      <c r="AH89" s="8"/>
      <c r="AI89" s="8"/>
      <c r="AJ89" s="8"/>
      <c r="AK89" s="10"/>
      <c r="AL89" s="113"/>
      <c r="AM89" s="14"/>
      <c r="AN89" s="113"/>
      <c r="AO89" s="14"/>
      <c r="AP89" s="105"/>
      <c r="AQ89" s="109"/>
    </row>
    <row r="90" spans="3:43" x14ac:dyDescent="0.25">
      <c r="C90" s="7"/>
      <c r="D90" s="8"/>
      <c r="E90" s="8"/>
      <c r="F90" s="8"/>
      <c r="G90" s="8"/>
      <c r="H90" s="8"/>
      <c r="I90" s="8"/>
      <c r="J90" s="8"/>
      <c r="K90" s="8"/>
      <c r="L90" s="8"/>
      <c r="M90" s="8"/>
      <c r="N90" s="8"/>
      <c r="O90" s="8"/>
      <c r="P90" s="8"/>
      <c r="Q90" s="8"/>
      <c r="R90" s="8"/>
      <c r="S90" s="205"/>
      <c r="T90" s="9"/>
      <c r="U90" s="8"/>
      <c r="V90" s="8"/>
      <c r="W90" s="8"/>
      <c r="X90" s="8"/>
      <c r="Y90" s="8"/>
      <c r="Z90" s="8"/>
      <c r="AA90" s="8"/>
      <c r="AB90" s="8"/>
      <c r="AC90" s="205"/>
      <c r="AD90" s="9"/>
      <c r="AE90" s="7"/>
      <c r="AF90" s="8"/>
      <c r="AG90" s="8"/>
      <c r="AH90" s="8"/>
      <c r="AI90" s="8"/>
      <c r="AJ90" s="8"/>
      <c r="AK90" s="10"/>
      <c r="AL90" s="113"/>
      <c r="AM90" s="14"/>
      <c r="AN90" s="113"/>
      <c r="AO90" s="14"/>
      <c r="AP90" s="105"/>
      <c r="AQ90" s="109"/>
    </row>
    <row r="91" spans="3:43" x14ac:dyDescent="0.25">
      <c r="C91" s="7"/>
      <c r="D91" s="8"/>
      <c r="E91" s="8"/>
      <c r="F91" s="8"/>
      <c r="G91" s="8"/>
      <c r="H91" s="8"/>
      <c r="I91" s="8"/>
      <c r="J91" s="8"/>
      <c r="K91" s="8"/>
      <c r="L91" s="8"/>
      <c r="M91" s="8"/>
      <c r="N91" s="8"/>
      <c r="O91" s="8"/>
      <c r="P91" s="8"/>
      <c r="Q91" s="8"/>
      <c r="R91" s="8"/>
      <c r="S91" s="205"/>
      <c r="T91" s="9"/>
      <c r="U91" s="8"/>
      <c r="V91" s="8"/>
      <c r="W91" s="8"/>
      <c r="X91" s="8"/>
      <c r="Y91" s="8"/>
      <c r="Z91" s="8"/>
      <c r="AA91" s="8"/>
      <c r="AB91" s="8"/>
      <c r="AC91" s="205"/>
      <c r="AD91" s="9"/>
      <c r="AE91" s="7"/>
      <c r="AF91" s="8"/>
      <c r="AG91" s="8"/>
      <c r="AH91" s="8"/>
      <c r="AI91" s="8"/>
      <c r="AJ91" s="8"/>
      <c r="AK91" s="10"/>
      <c r="AL91" s="113"/>
      <c r="AM91" s="14"/>
      <c r="AN91" s="113"/>
      <c r="AO91" s="14"/>
      <c r="AP91" s="105"/>
      <c r="AQ91" s="109"/>
    </row>
    <row r="92" spans="3:43" x14ac:dyDescent="0.25">
      <c r="C92" s="7"/>
      <c r="D92" s="8"/>
      <c r="E92" s="8"/>
      <c r="F92" s="8"/>
      <c r="G92" s="8"/>
      <c r="H92" s="8"/>
      <c r="I92" s="8"/>
      <c r="J92" s="8"/>
      <c r="K92" s="8"/>
      <c r="L92" s="8"/>
      <c r="M92" s="8"/>
      <c r="N92" s="8"/>
      <c r="O92" s="8"/>
      <c r="P92" s="8"/>
      <c r="Q92" s="8"/>
      <c r="R92" s="8"/>
      <c r="S92" s="205"/>
      <c r="T92" s="9"/>
      <c r="U92" s="8"/>
      <c r="V92" s="8"/>
      <c r="W92" s="8"/>
      <c r="X92" s="8"/>
      <c r="Y92" s="8"/>
      <c r="Z92" s="8"/>
      <c r="AA92" s="8"/>
      <c r="AB92" s="8"/>
      <c r="AC92" s="205"/>
      <c r="AD92" s="9"/>
      <c r="AE92" s="7"/>
      <c r="AF92" s="8"/>
      <c r="AG92" s="8"/>
      <c r="AH92" s="8"/>
      <c r="AI92" s="8"/>
      <c r="AJ92" s="8"/>
      <c r="AK92" s="10"/>
      <c r="AL92" s="113"/>
      <c r="AM92" s="14"/>
      <c r="AN92" s="113"/>
      <c r="AO92" s="14"/>
      <c r="AP92" s="105"/>
      <c r="AQ92" s="109"/>
    </row>
    <row r="93" spans="3:43" x14ac:dyDescent="0.25">
      <c r="C93" s="7"/>
      <c r="D93" s="8"/>
      <c r="E93" s="8"/>
      <c r="F93" s="8"/>
      <c r="G93" s="8"/>
      <c r="H93" s="8"/>
      <c r="I93" s="8"/>
      <c r="J93" s="8"/>
      <c r="K93" s="8"/>
      <c r="L93" s="8"/>
      <c r="M93" s="8"/>
      <c r="N93" s="8"/>
      <c r="O93" s="8"/>
      <c r="P93" s="8"/>
      <c r="Q93" s="8"/>
      <c r="R93" s="8"/>
      <c r="S93" s="205"/>
      <c r="T93" s="9"/>
      <c r="U93" s="8"/>
      <c r="V93" s="8"/>
      <c r="W93" s="8"/>
      <c r="X93" s="8"/>
      <c r="Y93" s="8"/>
      <c r="Z93" s="8"/>
      <c r="AA93" s="8"/>
      <c r="AB93" s="8"/>
      <c r="AC93" s="205"/>
      <c r="AD93" s="9"/>
      <c r="AE93" s="7"/>
      <c r="AF93" s="8"/>
      <c r="AG93" s="8"/>
      <c r="AH93" s="8"/>
      <c r="AI93" s="8"/>
      <c r="AJ93" s="8"/>
      <c r="AK93" s="10"/>
      <c r="AL93" s="113"/>
      <c r="AM93" s="14"/>
      <c r="AN93" s="113"/>
      <c r="AO93" s="14"/>
      <c r="AP93" s="105"/>
      <c r="AQ93" s="109"/>
    </row>
    <row r="94" spans="3:43" x14ac:dyDescent="0.25">
      <c r="C94" s="7"/>
      <c r="D94" s="8"/>
      <c r="E94" s="8"/>
      <c r="F94" s="8"/>
      <c r="G94" s="8"/>
      <c r="H94" s="8"/>
      <c r="I94" s="8"/>
      <c r="J94" s="8"/>
      <c r="K94" s="8"/>
      <c r="L94" s="8"/>
      <c r="M94" s="8"/>
      <c r="N94" s="8"/>
      <c r="O94" s="8"/>
      <c r="P94" s="8"/>
      <c r="Q94" s="8"/>
      <c r="R94" s="8"/>
      <c r="S94" s="205"/>
      <c r="T94" s="9"/>
      <c r="U94" s="8"/>
      <c r="V94" s="8"/>
      <c r="W94" s="8"/>
      <c r="X94" s="8"/>
      <c r="Y94" s="8"/>
      <c r="Z94" s="8"/>
      <c r="AA94" s="8"/>
      <c r="AB94" s="8"/>
      <c r="AC94" s="205"/>
      <c r="AD94" s="9"/>
      <c r="AE94" s="7"/>
      <c r="AF94" s="8"/>
      <c r="AG94" s="8"/>
      <c r="AH94" s="8"/>
      <c r="AI94" s="8"/>
      <c r="AJ94" s="8"/>
      <c r="AK94" s="10"/>
      <c r="AL94" s="113"/>
      <c r="AM94" s="14"/>
      <c r="AN94" s="113"/>
      <c r="AO94" s="14"/>
      <c r="AP94" s="105"/>
      <c r="AQ94" s="109"/>
    </row>
    <row r="95" spans="3:43" x14ac:dyDescent="0.25">
      <c r="C95" s="7"/>
      <c r="D95" s="8"/>
      <c r="E95" s="8"/>
      <c r="F95" s="8"/>
      <c r="G95" s="8"/>
      <c r="H95" s="8"/>
      <c r="I95" s="8"/>
      <c r="J95" s="8"/>
      <c r="K95" s="8"/>
      <c r="L95" s="8"/>
      <c r="M95" s="8"/>
      <c r="N95" s="8"/>
      <c r="O95" s="8"/>
      <c r="P95" s="8"/>
      <c r="Q95" s="8"/>
      <c r="R95" s="8"/>
      <c r="S95" s="205"/>
      <c r="T95" s="9"/>
      <c r="U95" s="8"/>
      <c r="V95" s="8"/>
      <c r="W95" s="8"/>
      <c r="X95" s="8"/>
      <c r="Y95" s="8"/>
      <c r="Z95" s="8"/>
      <c r="AA95" s="8"/>
      <c r="AB95" s="8"/>
      <c r="AC95" s="205"/>
      <c r="AD95" s="9"/>
      <c r="AE95" s="7"/>
      <c r="AF95" s="8"/>
      <c r="AG95" s="8"/>
      <c r="AH95" s="8"/>
      <c r="AI95" s="8"/>
      <c r="AJ95" s="8"/>
      <c r="AK95" s="10"/>
      <c r="AL95" s="113"/>
      <c r="AM95" s="14"/>
      <c r="AN95" s="113"/>
      <c r="AO95" s="14"/>
      <c r="AP95" s="105"/>
      <c r="AQ95" s="109"/>
    </row>
    <row r="96" spans="3:43" x14ac:dyDescent="0.25">
      <c r="C96" s="7"/>
      <c r="D96" s="8"/>
      <c r="E96" s="8"/>
      <c r="F96" s="8"/>
      <c r="G96" s="8"/>
      <c r="H96" s="8"/>
      <c r="I96" s="8"/>
      <c r="J96" s="8"/>
      <c r="K96" s="8"/>
      <c r="L96" s="8"/>
      <c r="M96" s="8"/>
      <c r="N96" s="8"/>
      <c r="O96" s="8"/>
      <c r="P96" s="8"/>
      <c r="Q96" s="8"/>
      <c r="R96" s="8"/>
      <c r="S96" s="205"/>
      <c r="T96" s="9"/>
      <c r="U96" s="8"/>
      <c r="V96" s="8"/>
      <c r="W96" s="8"/>
      <c r="X96" s="8"/>
      <c r="Y96" s="8"/>
      <c r="Z96" s="8"/>
      <c r="AA96" s="8"/>
      <c r="AB96" s="8"/>
      <c r="AC96" s="205"/>
      <c r="AD96" s="9"/>
      <c r="AE96" s="7"/>
      <c r="AF96" s="8"/>
      <c r="AG96" s="8"/>
      <c r="AH96" s="8"/>
      <c r="AI96" s="8"/>
      <c r="AJ96" s="8"/>
      <c r="AK96" s="10"/>
      <c r="AL96" s="113"/>
      <c r="AM96" s="14"/>
      <c r="AN96" s="113"/>
      <c r="AO96" s="14"/>
      <c r="AP96" s="105"/>
      <c r="AQ96" s="109"/>
    </row>
    <row r="97" spans="3:43" x14ac:dyDescent="0.25">
      <c r="C97" s="12"/>
      <c r="D97" s="13"/>
      <c r="E97" s="13"/>
      <c r="F97" s="13"/>
      <c r="G97" s="13"/>
      <c r="H97" s="13"/>
      <c r="I97" s="13"/>
      <c r="J97" s="13"/>
      <c r="K97" s="13"/>
      <c r="L97" s="13"/>
      <c r="M97" s="13"/>
      <c r="N97" s="13"/>
      <c r="O97" s="13"/>
      <c r="P97" s="13"/>
      <c r="Q97" s="13"/>
      <c r="R97" s="13"/>
      <c r="S97" s="206"/>
      <c r="T97" s="14"/>
      <c r="U97" s="13"/>
      <c r="V97" s="13"/>
      <c r="W97" s="13"/>
      <c r="X97" s="13"/>
      <c r="Y97" s="13"/>
      <c r="Z97" s="13"/>
      <c r="AA97" s="13"/>
      <c r="AB97" s="13"/>
      <c r="AC97" s="206"/>
      <c r="AD97" s="14"/>
      <c r="AE97" s="12"/>
      <c r="AF97" s="13"/>
      <c r="AG97" s="13"/>
      <c r="AH97" s="13"/>
      <c r="AI97" s="13"/>
      <c r="AJ97" s="13"/>
      <c r="AK97" s="15"/>
      <c r="AL97" s="113"/>
      <c r="AM97" s="14"/>
      <c r="AN97" s="113"/>
      <c r="AO97" s="14"/>
      <c r="AP97" s="105"/>
      <c r="AQ97" s="109"/>
    </row>
    <row r="98" spans="3:43" x14ac:dyDescent="0.25">
      <c r="C98" s="12"/>
      <c r="D98" s="13"/>
      <c r="E98" s="13"/>
      <c r="F98" s="13"/>
      <c r="G98" s="13"/>
      <c r="H98" s="13"/>
      <c r="I98" s="13"/>
      <c r="J98" s="13"/>
      <c r="K98" s="13"/>
      <c r="L98" s="13"/>
      <c r="M98" s="13"/>
      <c r="N98" s="13"/>
      <c r="O98" s="13"/>
      <c r="P98" s="13"/>
      <c r="Q98" s="13"/>
      <c r="R98" s="13"/>
      <c r="S98" s="206"/>
      <c r="T98" s="14"/>
      <c r="U98" s="13"/>
      <c r="V98" s="13"/>
      <c r="W98" s="13"/>
      <c r="X98" s="13"/>
      <c r="Y98" s="13"/>
      <c r="Z98" s="13"/>
      <c r="AA98" s="13"/>
      <c r="AB98" s="13"/>
      <c r="AC98" s="206"/>
      <c r="AD98" s="14"/>
      <c r="AE98" s="12"/>
      <c r="AF98" s="13"/>
      <c r="AG98" s="13"/>
      <c r="AH98" s="13"/>
      <c r="AI98" s="13"/>
      <c r="AJ98" s="13"/>
      <c r="AK98" s="15"/>
      <c r="AL98" s="113"/>
      <c r="AM98" s="14"/>
      <c r="AN98" s="113"/>
      <c r="AO98" s="14"/>
      <c r="AP98" s="105"/>
      <c r="AQ98" s="109"/>
    </row>
    <row r="99" spans="3:43" x14ac:dyDescent="0.25">
      <c r="C99" s="12"/>
      <c r="D99" s="13"/>
      <c r="E99" s="13"/>
      <c r="F99" s="13"/>
      <c r="G99" s="13"/>
      <c r="H99" s="13"/>
      <c r="I99" s="13"/>
      <c r="J99" s="13"/>
      <c r="K99" s="13"/>
      <c r="L99" s="13"/>
      <c r="M99" s="13"/>
      <c r="N99" s="13"/>
      <c r="O99" s="13"/>
      <c r="P99" s="13"/>
      <c r="Q99" s="13"/>
      <c r="R99" s="13"/>
      <c r="S99" s="206"/>
      <c r="T99" s="14"/>
      <c r="U99" s="13"/>
      <c r="V99" s="13"/>
      <c r="W99" s="13"/>
      <c r="X99" s="13"/>
      <c r="Y99" s="13"/>
      <c r="Z99" s="13"/>
      <c r="AA99" s="13"/>
      <c r="AB99" s="13"/>
      <c r="AC99" s="206"/>
      <c r="AD99" s="14"/>
      <c r="AE99" s="12"/>
      <c r="AF99" s="13"/>
      <c r="AG99" s="13"/>
      <c r="AH99" s="13"/>
      <c r="AI99" s="13"/>
      <c r="AJ99" s="13"/>
      <c r="AK99" s="15"/>
      <c r="AL99" s="113"/>
      <c r="AM99" s="14"/>
      <c r="AN99" s="113"/>
      <c r="AO99" s="14"/>
      <c r="AP99" s="105"/>
      <c r="AQ99" s="109"/>
    </row>
    <row r="100" spans="3:43" x14ac:dyDescent="0.25">
      <c r="C100" s="12"/>
      <c r="D100" s="13"/>
      <c r="E100" s="13"/>
      <c r="F100" s="13"/>
      <c r="G100" s="13"/>
      <c r="H100" s="13"/>
      <c r="I100" s="13"/>
      <c r="J100" s="13"/>
      <c r="K100" s="13"/>
      <c r="L100" s="13"/>
      <c r="M100" s="13"/>
      <c r="N100" s="13"/>
      <c r="O100" s="13"/>
      <c r="P100" s="13"/>
      <c r="Q100" s="13"/>
      <c r="R100" s="13"/>
      <c r="S100" s="206"/>
      <c r="T100" s="14"/>
      <c r="U100" s="13"/>
      <c r="V100" s="13"/>
      <c r="W100" s="13"/>
      <c r="X100" s="13"/>
      <c r="Y100" s="13"/>
      <c r="Z100" s="13"/>
      <c r="AA100" s="13"/>
      <c r="AB100" s="13"/>
      <c r="AC100" s="206"/>
      <c r="AD100" s="14"/>
      <c r="AE100" s="12"/>
      <c r="AF100" s="13"/>
      <c r="AG100" s="13"/>
      <c r="AH100" s="13"/>
      <c r="AI100" s="13"/>
      <c r="AJ100" s="13"/>
      <c r="AK100" s="15"/>
      <c r="AL100" s="113"/>
      <c r="AM100" s="14"/>
      <c r="AN100" s="113"/>
      <c r="AO100" s="14"/>
      <c r="AP100" s="105"/>
      <c r="AQ100" s="109"/>
    </row>
    <row r="101" spans="3:43" x14ac:dyDescent="0.25">
      <c r="C101" s="12"/>
      <c r="D101" s="13"/>
      <c r="E101" s="13"/>
      <c r="F101" s="13"/>
      <c r="G101" s="13"/>
      <c r="H101" s="13"/>
      <c r="I101" s="13"/>
      <c r="J101" s="13"/>
      <c r="K101" s="13"/>
      <c r="L101" s="13"/>
      <c r="M101" s="13"/>
      <c r="N101" s="13"/>
      <c r="O101" s="13"/>
      <c r="P101" s="13"/>
      <c r="Q101" s="13"/>
      <c r="R101" s="13"/>
      <c r="S101" s="206"/>
      <c r="T101" s="14"/>
      <c r="U101" s="13"/>
      <c r="V101" s="13"/>
      <c r="W101" s="13"/>
      <c r="X101" s="13"/>
      <c r="Y101" s="13"/>
      <c r="Z101" s="13"/>
      <c r="AA101" s="13"/>
      <c r="AB101" s="13"/>
      <c r="AC101" s="206"/>
      <c r="AD101" s="14"/>
      <c r="AE101" s="12"/>
      <c r="AF101" s="13"/>
      <c r="AG101" s="13"/>
      <c r="AH101" s="13"/>
      <c r="AI101" s="13"/>
      <c r="AJ101" s="13"/>
      <c r="AK101" s="15"/>
      <c r="AL101" s="113"/>
      <c r="AM101" s="14"/>
      <c r="AN101" s="113"/>
      <c r="AO101" s="14"/>
      <c r="AP101" s="105"/>
      <c r="AQ101" s="109"/>
    </row>
    <row r="102" spans="3:43" x14ac:dyDescent="0.25">
      <c r="C102" s="12"/>
      <c r="D102" s="13"/>
      <c r="E102" s="13"/>
      <c r="F102" s="13"/>
      <c r="G102" s="13"/>
      <c r="H102" s="13"/>
      <c r="I102" s="13"/>
      <c r="J102" s="13"/>
      <c r="K102" s="13"/>
      <c r="L102" s="13"/>
      <c r="M102" s="13"/>
      <c r="N102" s="13"/>
      <c r="O102" s="13"/>
      <c r="P102" s="13"/>
      <c r="Q102" s="13"/>
      <c r="R102" s="13"/>
      <c r="S102" s="206"/>
      <c r="T102" s="14"/>
      <c r="U102" s="13"/>
      <c r="V102" s="13"/>
      <c r="W102" s="13"/>
      <c r="X102" s="13"/>
      <c r="Y102" s="13"/>
      <c r="Z102" s="13"/>
      <c r="AA102" s="13"/>
      <c r="AB102" s="13"/>
      <c r="AC102" s="206"/>
      <c r="AD102" s="14"/>
      <c r="AE102" s="12"/>
      <c r="AF102" s="13"/>
      <c r="AG102" s="13"/>
      <c r="AH102" s="13"/>
      <c r="AI102" s="13"/>
      <c r="AJ102" s="13"/>
      <c r="AK102" s="15"/>
      <c r="AL102" s="113"/>
      <c r="AM102" s="14"/>
      <c r="AN102" s="113"/>
      <c r="AO102" s="14"/>
      <c r="AP102" s="105"/>
      <c r="AQ102" s="109"/>
    </row>
    <row r="103" spans="3:43" x14ac:dyDescent="0.25">
      <c r="C103" s="12"/>
      <c r="D103" s="13"/>
      <c r="E103" s="13"/>
      <c r="F103" s="13"/>
      <c r="G103" s="13"/>
      <c r="H103" s="13"/>
      <c r="I103" s="13"/>
      <c r="J103" s="13"/>
      <c r="K103" s="13"/>
      <c r="L103" s="13"/>
      <c r="M103" s="13"/>
      <c r="N103" s="13"/>
      <c r="O103" s="13"/>
      <c r="P103" s="13"/>
      <c r="Q103" s="13"/>
      <c r="R103" s="13"/>
      <c r="S103" s="206"/>
      <c r="T103" s="14"/>
      <c r="U103" s="13"/>
      <c r="V103" s="13"/>
      <c r="W103" s="13"/>
      <c r="X103" s="13"/>
      <c r="Y103" s="13"/>
      <c r="Z103" s="13"/>
      <c r="AA103" s="13"/>
      <c r="AB103" s="13"/>
      <c r="AC103" s="206"/>
      <c r="AD103" s="14"/>
      <c r="AE103" s="12"/>
      <c r="AF103" s="13"/>
      <c r="AG103" s="13"/>
      <c r="AH103" s="13"/>
      <c r="AI103" s="13"/>
      <c r="AJ103" s="13"/>
      <c r="AK103" s="15"/>
      <c r="AL103" s="113"/>
      <c r="AM103" s="14"/>
      <c r="AN103" s="113"/>
      <c r="AO103" s="14"/>
      <c r="AP103" s="105"/>
      <c r="AQ103" s="109"/>
    </row>
    <row r="104" spans="3:43" x14ac:dyDescent="0.25">
      <c r="C104" s="12"/>
      <c r="D104" s="13"/>
      <c r="E104" s="13"/>
      <c r="F104" s="13"/>
      <c r="G104" s="13"/>
      <c r="H104" s="13"/>
      <c r="I104" s="13"/>
      <c r="J104" s="13"/>
      <c r="K104" s="13"/>
      <c r="L104" s="13"/>
      <c r="M104" s="13"/>
      <c r="N104" s="13"/>
      <c r="O104" s="13"/>
      <c r="P104" s="13"/>
      <c r="Q104" s="13"/>
      <c r="R104" s="13"/>
      <c r="S104" s="206"/>
      <c r="T104" s="14"/>
      <c r="U104" s="13"/>
      <c r="V104" s="13"/>
      <c r="W104" s="13"/>
      <c r="X104" s="13"/>
      <c r="Y104" s="13"/>
      <c r="Z104" s="13"/>
      <c r="AA104" s="13"/>
      <c r="AB104" s="13"/>
      <c r="AC104" s="206"/>
      <c r="AD104" s="14"/>
      <c r="AE104" s="12"/>
      <c r="AF104" s="13"/>
      <c r="AG104" s="13"/>
      <c r="AH104" s="13"/>
      <c r="AI104" s="13"/>
      <c r="AJ104" s="13"/>
      <c r="AK104" s="15"/>
      <c r="AL104" s="113"/>
      <c r="AM104" s="14"/>
      <c r="AN104" s="113"/>
      <c r="AO104" s="14"/>
      <c r="AP104" s="105"/>
      <c r="AQ104" s="109"/>
    </row>
    <row r="105" spans="3:43" x14ac:dyDescent="0.25">
      <c r="C105" s="12"/>
      <c r="D105" s="13"/>
      <c r="E105" s="13"/>
      <c r="F105" s="13"/>
      <c r="G105" s="13"/>
      <c r="H105" s="13"/>
      <c r="I105" s="13"/>
      <c r="J105" s="13"/>
      <c r="K105" s="13"/>
      <c r="L105" s="13"/>
      <c r="M105" s="13"/>
      <c r="N105" s="13"/>
      <c r="O105" s="13"/>
      <c r="P105" s="13"/>
      <c r="Q105" s="13"/>
      <c r="R105" s="13"/>
      <c r="S105" s="206"/>
      <c r="T105" s="14"/>
      <c r="U105" s="13"/>
      <c r="V105" s="13"/>
      <c r="W105" s="13"/>
      <c r="X105" s="13"/>
      <c r="Y105" s="13"/>
      <c r="Z105" s="13"/>
      <c r="AA105" s="13"/>
      <c r="AB105" s="13"/>
      <c r="AC105" s="206"/>
      <c r="AD105" s="14"/>
      <c r="AE105" s="12"/>
      <c r="AF105" s="13"/>
      <c r="AG105" s="13"/>
      <c r="AH105" s="13"/>
      <c r="AI105" s="13"/>
      <c r="AJ105" s="13"/>
      <c r="AK105" s="15"/>
      <c r="AL105" s="113"/>
      <c r="AM105" s="14"/>
      <c r="AN105" s="113"/>
      <c r="AO105" s="14"/>
      <c r="AP105" s="105"/>
      <c r="AQ105" s="109"/>
    </row>
    <row r="106" spans="3:43" x14ac:dyDescent="0.25">
      <c r="C106" s="12"/>
      <c r="D106" s="13"/>
      <c r="E106" s="13"/>
      <c r="F106" s="13"/>
      <c r="G106" s="13"/>
      <c r="H106" s="13"/>
      <c r="I106" s="13"/>
      <c r="J106" s="13"/>
      <c r="K106" s="13"/>
      <c r="L106" s="13"/>
      <c r="M106" s="13"/>
      <c r="N106" s="13"/>
      <c r="O106" s="13"/>
      <c r="P106" s="13"/>
      <c r="Q106" s="13"/>
      <c r="R106" s="13"/>
      <c r="S106" s="206"/>
      <c r="T106" s="14"/>
      <c r="U106" s="13"/>
      <c r="V106" s="13"/>
      <c r="W106" s="13"/>
      <c r="X106" s="13"/>
      <c r="Y106" s="13"/>
      <c r="Z106" s="13"/>
      <c r="AA106" s="13"/>
      <c r="AB106" s="13"/>
      <c r="AC106" s="206"/>
      <c r="AD106" s="14"/>
      <c r="AE106" s="12"/>
      <c r="AF106" s="13"/>
      <c r="AG106" s="13"/>
      <c r="AH106" s="13"/>
      <c r="AI106" s="13"/>
      <c r="AJ106" s="13"/>
      <c r="AK106" s="15"/>
      <c r="AL106" s="113"/>
      <c r="AM106" s="14"/>
      <c r="AN106" s="113"/>
      <c r="AO106" s="14"/>
      <c r="AP106" s="105"/>
      <c r="AQ106" s="109"/>
    </row>
    <row r="107" spans="3:43" x14ac:dyDescent="0.25">
      <c r="C107" s="12"/>
      <c r="D107" s="13"/>
      <c r="E107" s="13"/>
      <c r="F107" s="13"/>
      <c r="G107" s="13"/>
      <c r="H107" s="13"/>
      <c r="I107" s="13"/>
      <c r="J107" s="13"/>
      <c r="K107" s="13"/>
      <c r="L107" s="13"/>
      <c r="M107" s="13"/>
      <c r="N107" s="13"/>
      <c r="O107" s="13"/>
      <c r="P107" s="13"/>
      <c r="Q107" s="13"/>
      <c r="R107" s="13"/>
      <c r="S107" s="206"/>
      <c r="T107" s="14"/>
      <c r="U107" s="13"/>
      <c r="V107" s="13"/>
      <c r="W107" s="13"/>
      <c r="X107" s="13"/>
      <c r="Y107" s="13"/>
      <c r="Z107" s="13"/>
      <c r="AA107" s="13"/>
      <c r="AB107" s="13"/>
      <c r="AC107" s="206"/>
      <c r="AD107" s="14"/>
      <c r="AE107" s="12"/>
      <c r="AF107" s="13"/>
      <c r="AG107" s="13"/>
      <c r="AH107" s="13"/>
      <c r="AI107" s="13"/>
      <c r="AJ107" s="13"/>
      <c r="AK107" s="15"/>
      <c r="AL107" s="113"/>
      <c r="AM107" s="14"/>
      <c r="AN107" s="113"/>
      <c r="AO107" s="14"/>
      <c r="AP107" s="105"/>
      <c r="AQ107" s="109"/>
    </row>
    <row r="108" spans="3:43" x14ac:dyDescent="0.25">
      <c r="C108" s="12"/>
      <c r="D108" s="13"/>
      <c r="E108" s="13"/>
      <c r="F108" s="13"/>
      <c r="G108" s="13"/>
      <c r="H108" s="13"/>
      <c r="I108" s="13"/>
      <c r="J108" s="13"/>
      <c r="K108" s="13"/>
      <c r="L108" s="13"/>
      <c r="M108" s="13"/>
      <c r="N108" s="13"/>
      <c r="O108" s="13"/>
      <c r="P108" s="13"/>
      <c r="Q108" s="13"/>
      <c r="R108" s="13"/>
      <c r="S108" s="206"/>
      <c r="T108" s="14"/>
      <c r="U108" s="13"/>
      <c r="V108" s="13"/>
      <c r="W108" s="13"/>
      <c r="X108" s="13"/>
      <c r="Y108" s="13"/>
      <c r="Z108" s="13"/>
      <c r="AA108" s="13"/>
      <c r="AB108" s="13"/>
      <c r="AC108" s="206"/>
      <c r="AD108" s="14"/>
      <c r="AE108" s="12"/>
      <c r="AF108" s="13"/>
      <c r="AG108" s="13"/>
      <c r="AH108" s="13"/>
      <c r="AI108" s="13"/>
      <c r="AJ108" s="13"/>
      <c r="AK108" s="15"/>
      <c r="AL108" s="113"/>
      <c r="AM108" s="14"/>
      <c r="AN108" s="113"/>
      <c r="AO108" s="14"/>
      <c r="AP108" s="105"/>
      <c r="AQ108" s="109"/>
    </row>
    <row r="109" spans="3:43" x14ac:dyDescent="0.25">
      <c r="C109" s="12"/>
      <c r="D109" s="13"/>
      <c r="E109" s="13"/>
      <c r="F109" s="13"/>
      <c r="G109" s="13"/>
      <c r="H109" s="13"/>
      <c r="I109" s="13"/>
      <c r="J109" s="13"/>
      <c r="K109" s="13"/>
      <c r="L109" s="13"/>
      <c r="M109" s="13"/>
      <c r="N109" s="13"/>
      <c r="O109" s="13"/>
      <c r="P109" s="13"/>
      <c r="Q109" s="13"/>
      <c r="R109" s="13"/>
      <c r="S109" s="206"/>
      <c r="T109" s="14"/>
      <c r="U109" s="13"/>
      <c r="V109" s="13"/>
      <c r="W109" s="13"/>
      <c r="X109" s="13"/>
      <c r="Y109" s="13"/>
      <c r="Z109" s="13"/>
      <c r="AA109" s="13"/>
      <c r="AB109" s="13"/>
      <c r="AC109" s="206"/>
      <c r="AD109" s="14"/>
      <c r="AE109" s="12"/>
      <c r="AF109" s="13"/>
      <c r="AG109" s="13"/>
      <c r="AH109" s="13"/>
      <c r="AI109" s="13"/>
      <c r="AJ109" s="13"/>
      <c r="AK109" s="15"/>
      <c r="AL109" s="113"/>
      <c r="AM109" s="14"/>
      <c r="AN109" s="113"/>
      <c r="AO109" s="14"/>
      <c r="AP109" s="105"/>
      <c r="AQ109" s="109"/>
    </row>
    <row r="110" spans="3:43" x14ac:dyDescent="0.25">
      <c r="C110" s="12"/>
      <c r="D110" s="13"/>
      <c r="E110" s="13"/>
      <c r="F110" s="13"/>
      <c r="G110" s="13"/>
      <c r="H110" s="13"/>
      <c r="I110" s="13"/>
      <c r="J110" s="13"/>
      <c r="K110" s="13"/>
      <c r="L110" s="13"/>
      <c r="M110" s="13"/>
      <c r="N110" s="13"/>
      <c r="O110" s="13"/>
      <c r="P110" s="13"/>
      <c r="Q110" s="13"/>
      <c r="R110" s="13"/>
      <c r="S110" s="206"/>
      <c r="T110" s="14"/>
      <c r="U110" s="13"/>
      <c r="V110" s="13"/>
      <c r="W110" s="13"/>
      <c r="X110" s="13"/>
      <c r="Y110" s="13"/>
      <c r="Z110" s="13"/>
      <c r="AA110" s="13"/>
      <c r="AB110" s="13"/>
      <c r="AC110" s="206"/>
      <c r="AD110" s="14"/>
      <c r="AE110" s="12"/>
      <c r="AF110" s="13"/>
      <c r="AG110" s="13"/>
      <c r="AH110" s="13"/>
      <c r="AI110" s="13"/>
      <c r="AJ110" s="13"/>
      <c r="AK110" s="15"/>
      <c r="AL110" s="113"/>
      <c r="AM110" s="14"/>
      <c r="AN110" s="113"/>
      <c r="AO110" s="14"/>
      <c r="AP110" s="105"/>
      <c r="AQ110" s="109"/>
    </row>
    <row r="111" spans="3:43" x14ac:dyDescent="0.25">
      <c r="C111" s="12"/>
      <c r="D111" s="13"/>
      <c r="E111" s="13"/>
      <c r="F111" s="13"/>
      <c r="G111" s="13"/>
      <c r="H111" s="13"/>
      <c r="I111" s="13"/>
      <c r="J111" s="13"/>
      <c r="K111" s="13"/>
      <c r="L111" s="13"/>
      <c r="M111" s="13"/>
      <c r="N111" s="13"/>
      <c r="O111" s="13"/>
      <c r="P111" s="13"/>
      <c r="Q111" s="13"/>
      <c r="R111" s="13"/>
      <c r="S111" s="206"/>
      <c r="T111" s="14"/>
      <c r="U111" s="13"/>
      <c r="V111" s="13"/>
      <c r="W111" s="13"/>
      <c r="X111" s="13"/>
      <c r="Y111" s="13"/>
      <c r="Z111" s="13"/>
      <c r="AA111" s="13"/>
      <c r="AB111" s="13"/>
      <c r="AC111" s="206"/>
      <c r="AD111" s="14"/>
      <c r="AE111" s="12"/>
      <c r="AF111" s="13"/>
      <c r="AG111" s="13"/>
      <c r="AH111" s="13"/>
      <c r="AI111" s="13"/>
      <c r="AJ111" s="13"/>
      <c r="AK111" s="15"/>
      <c r="AL111" s="113"/>
      <c r="AM111" s="14"/>
      <c r="AN111" s="113"/>
      <c r="AO111" s="14"/>
      <c r="AP111" s="105"/>
      <c r="AQ111" s="109"/>
    </row>
    <row r="112" spans="3:43" x14ac:dyDescent="0.25">
      <c r="C112" s="12"/>
      <c r="D112" s="13"/>
      <c r="E112" s="13"/>
      <c r="F112" s="13"/>
      <c r="G112" s="13"/>
      <c r="H112" s="13"/>
      <c r="I112" s="13"/>
      <c r="J112" s="13"/>
      <c r="K112" s="13"/>
      <c r="L112" s="13"/>
      <c r="M112" s="13"/>
      <c r="N112" s="13"/>
      <c r="O112" s="13"/>
      <c r="P112" s="13"/>
      <c r="Q112" s="13"/>
      <c r="R112" s="13"/>
      <c r="S112" s="206"/>
      <c r="T112" s="14"/>
      <c r="U112" s="13"/>
      <c r="V112" s="13"/>
      <c r="W112" s="13"/>
      <c r="X112" s="13"/>
      <c r="Y112" s="13"/>
      <c r="Z112" s="13"/>
      <c r="AA112" s="13"/>
      <c r="AB112" s="13"/>
      <c r="AC112" s="206"/>
      <c r="AD112" s="14"/>
      <c r="AE112" s="12"/>
      <c r="AF112" s="13"/>
      <c r="AG112" s="13"/>
      <c r="AH112" s="13"/>
      <c r="AI112" s="13"/>
      <c r="AJ112" s="13"/>
      <c r="AK112" s="15"/>
      <c r="AL112" s="113"/>
      <c r="AM112" s="14"/>
      <c r="AN112" s="113"/>
      <c r="AO112" s="14"/>
      <c r="AP112" s="105"/>
      <c r="AQ112" s="109"/>
    </row>
    <row r="113" spans="3:43" x14ac:dyDescent="0.25">
      <c r="C113" s="12"/>
      <c r="D113" s="13"/>
      <c r="E113" s="13"/>
      <c r="F113" s="13"/>
      <c r="G113" s="13"/>
      <c r="H113" s="13"/>
      <c r="I113" s="13"/>
      <c r="J113" s="13"/>
      <c r="K113" s="13"/>
      <c r="L113" s="13"/>
      <c r="M113" s="13"/>
      <c r="N113" s="13"/>
      <c r="O113" s="13"/>
      <c r="P113" s="13"/>
      <c r="Q113" s="13"/>
      <c r="R113" s="13"/>
      <c r="S113" s="206"/>
      <c r="T113" s="14"/>
      <c r="U113" s="13"/>
      <c r="V113" s="13"/>
      <c r="W113" s="13"/>
      <c r="X113" s="13"/>
      <c r="Y113" s="13"/>
      <c r="Z113" s="13"/>
      <c r="AA113" s="13"/>
      <c r="AB113" s="13"/>
      <c r="AC113" s="206"/>
      <c r="AD113" s="14"/>
      <c r="AE113" s="12"/>
      <c r="AF113" s="13"/>
      <c r="AG113" s="13"/>
      <c r="AH113" s="13"/>
      <c r="AI113" s="13"/>
      <c r="AJ113" s="13"/>
      <c r="AK113" s="15"/>
      <c r="AL113" s="113"/>
      <c r="AM113" s="14"/>
      <c r="AN113" s="113"/>
      <c r="AO113" s="14"/>
      <c r="AP113" s="105"/>
      <c r="AQ113" s="109"/>
    </row>
    <row r="114" spans="3:43" x14ac:dyDescent="0.25">
      <c r="C114" s="12"/>
      <c r="D114" s="13"/>
      <c r="E114" s="13"/>
      <c r="F114" s="13"/>
      <c r="G114" s="13"/>
      <c r="H114" s="13"/>
      <c r="I114" s="13"/>
      <c r="J114" s="13"/>
      <c r="K114" s="13"/>
      <c r="L114" s="13"/>
      <c r="M114" s="13"/>
      <c r="N114" s="13"/>
      <c r="O114" s="13"/>
      <c r="P114" s="13"/>
      <c r="Q114" s="13"/>
      <c r="R114" s="13"/>
      <c r="S114" s="206"/>
      <c r="T114" s="14"/>
      <c r="U114" s="13"/>
      <c r="V114" s="13"/>
      <c r="W114" s="13"/>
      <c r="X114" s="13"/>
      <c r="Y114" s="13"/>
      <c r="Z114" s="13"/>
      <c r="AA114" s="13"/>
      <c r="AB114" s="13"/>
      <c r="AC114" s="206"/>
      <c r="AD114" s="14"/>
      <c r="AE114" s="12"/>
      <c r="AF114" s="13"/>
      <c r="AG114" s="13"/>
      <c r="AH114" s="13"/>
      <c r="AI114" s="13"/>
      <c r="AJ114" s="13"/>
      <c r="AK114" s="15"/>
      <c r="AL114" s="113"/>
      <c r="AM114" s="14"/>
      <c r="AN114" s="113"/>
      <c r="AO114" s="14"/>
      <c r="AP114" s="105"/>
      <c r="AQ114" s="109"/>
    </row>
    <row r="115" spans="3:43" x14ac:dyDescent="0.25">
      <c r="C115" s="12"/>
      <c r="D115" s="13"/>
      <c r="E115" s="13"/>
      <c r="F115" s="13"/>
      <c r="G115" s="13"/>
      <c r="H115" s="13"/>
      <c r="I115" s="13"/>
      <c r="J115" s="13"/>
      <c r="K115" s="13"/>
      <c r="L115" s="13"/>
      <c r="M115" s="13"/>
      <c r="N115" s="13"/>
      <c r="O115" s="13"/>
      <c r="P115" s="13"/>
      <c r="Q115" s="13"/>
      <c r="R115" s="13"/>
      <c r="S115" s="206"/>
      <c r="T115" s="14"/>
      <c r="U115" s="13"/>
      <c r="V115" s="13"/>
      <c r="W115" s="13"/>
      <c r="X115" s="13"/>
      <c r="Y115" s="13"/>
      <c r="Z115" s="13"/>
      <c r="AA115" s="13"/>
      <c r="AB115" s="13"/>
      <c r="AC115" s="206"/>
      <c r="AD115" s="14"/>
      <c r="AE115" s="12"/>
      <c r="AF115" s="13"/>
      <c r="AG115" s="13"/>
      <c r="AH115" s="13"/>
      <c r="AI115" s="13"/>
      <c r="AJ115" s="13"/>
      <c r="AK115" s="15"/>
      <c r="AL115" s="113"/>
      <c r="AM115" s="14"/>
      <c r="AN115" s="113"/>
      <c r="AO115" s="14"/>
      <c r="AP115" s="105"/>
      <c r="AQ115" s="109"/>
    </row>
    <row r="116" spans="3:43" x14ac:dyDescent="0.25">
      <c r="C116" s="12"/>
      <c r="D116" s="13"/>
      <c r="E116" s="13"/>
      <c r="F116" s="13"/>
      <c r="G116" s="13"/>
      <c r="H116" s="13"/>
      <c r="I116" s="13"/>
      <c r="J116" s="13"/>
      <c r="K116" s="13"/>
      <c r="L116" s="13"/>
      <c r="M116" s="13"/>
      <c r="N116" s="13"/>
      <c r="O116" s="13"/>
      <c r="P116" s="13"/>
      <c r="Q116" s="13"/>
      <c r="R116" s="13"/>
      <c r="S116" s="206"/>
      <c r="T116" s="14"/>
      <c r="U116" s="13"/>
      <c r="V116" s="13"/>
      <c r="W116" s="13"/>
      <c r="X116" s="13"/>
      <c r="Y116" s="13"/>
      <c r="Z116" s="13"/>
      <c r="AA116" s="13"/>
      <c r="AB116" s="13"/>
      <c r="AC116" s="206"/>
      <c r="AD116" s="14"/>
      <c r="AE116" s="12"/>
      <c r="AF116" s="13"/>
      <c r="AG116" s="13"/>
      <c r="AH116" s="13"/>
      <c r="AI116" s="13"/>
      <c r="AJ116" s="13"/>
      <c r="AK116" s="15"/>
      <c r="AL116" s="113"/>
      <c r="AM116" s="14"/>
      <c r="AN116" s="113"/>
      <c r="AO116" s="14"/>
      <c r="AP116" s="105"/>
      <c r="AQ116" s="109"/>
    </row>
    <row r="117" spans="3:43" x14ac:dyDescent="0.25">
      <c r="AL117" s="113"/>
      <c r="AM117" s="14"/>
      <c r="AN117" s="113"/>
      <c r="AO117" s="14"/>
      <c r="AP117" s="105"/>
      <c r="AQ117" s="109"/>
    </row>
    <row r="118" spans="3:43" x14ac:dyDescent="0.25">
      <c r="AL118" s="113"/>
      <c r="AM118" s="14"/>
      <c r="AN118" s="113"/>
      <c r="AO118" s="14"/>
      <c r="AP118" s="105"/>
      <c r="AQ118" s="109"/>
    </row>
    <row r="119" spans="3:43" x14ac:dyDescent="0.25">
      <c r="AL119" s="113"/>
      <c r="AM119" s="14"/>
      <c r="AN119" s="113"/>
      <c r="AO119" s="14"/>
      <c r="AP119" s="105"/>
      <c r="AQ119" s="109"/>
    </row>
    <row r="120" spans="3:43" x14ac:dyDescent="0.25">
      <c r="AL120" s="113"/>
      <c r="AM120" s="14"/>
      <c r="AN120" s="113"/>
      <c r="AO120" s="14"/>
      <c r="AP120" s="105"/>
      <c r="AQ120" s="109"/>
    </row>
    <row r="121" spans="3:43" x14ac:dyDescent="0.25">
      <c r="AL121" s="113"/>
      <c r="AM121" s="14"/>
      <c r="AN121" s="113"/>
      <c r="AO121" s="14"/>
      <c r="AP121" s="105"/>
      <c r="AQ121" s="109"/>
    </row>
    <row r="122" spans="3:43" x14ac:dyDescent="0.25">
      <c r="AL122" s="113"/>
      <c r="AM122" s="14"/>
      <c r="AN122" s="113"/>
      <c r="AO122" s="14"/>
      <c r="AP122" s="105"/>
      <c r="AQ122" s="109"/>
    </row>
    <row r="123" spans="3:43" x14ac:dyDescent="0.25">
      <c r="AL123" s="113"/>
      <c r="AM123" s="14"/>
      <c r="AN123" s="113"/>
      <c r="AO123" s="14"/>
      <c r="AP123" s="105"/>
      <c r="AQ123" s="109"/>
    </row>
    <row r="124" spans="3:43" x14ac:dyDescent="0.25">
      <c r="AL124" s="113"/>
      <c r="AM124" s="14"/>
      <c r="AN124" s="113"/>
      <c r="AO124" s="14"/>
      <c r="AP124" s="105"/>
      <c r="AQ124" s="109"/>
    </row>
    <row r="125" spans="3:43" x14ac:dyDescent="0.25">
      <c r="AL125" s="113"/>
      <c r="AM125" s="14"/>
      <c r="AN125" s="113"/>
      <c r="AO125" s="14"/>
      <c r="AP125" s="105"/>
      <c r="AQ125" s="109"/>
    </row>
    <row r="126" spans="3:43" x14ac:dyDescent="0.25">
      <c r="AL126" s="113"/>
      <c r="AM126" s="14"/>
      <c r="AN126" s="113"/>
      <c r="AO126" s="14"/>
      <c r="AP126" s="105"/>
      <c r="AQ126" s="109"/>
    </row>
    <row r="127" spans="3:43" x14ac:dyDescent="0.25">
      <c r="AL127" s="113"/>
      <c r="AM127" s="14"/>
      <c r="AN127" s="113"/>
      <c r="AO127" s="14"/>
      <c r="AP127" s="105"/>
      <c r="AQ127" s="109"/>
    </row>
    <row r="128" spans="3:43" x14ac:dyDescent="0.25">
      <c r="AL128" s="113"/>
      <c r="AM128" s="14"/>
      <c r="AN128" s="113"/>
      <c r="AO128" s="14"/>
      <c r="AP128" s="105"/>
      <c r="AQ128" s="109"/>
    </row>
    <row r="129" spans="38:43" x14ac:dyDescent="0.25">
      <c r="AL129" s="113"/>
      <c r="AM129" s="14"/>
      <c r="AN129" s="113"/>
      <c r="AO129" s="14"/>
      <c r="AP129" s="105"/>
      <c r="AQ129" s="109"/>
    </row>
    <row r="130" spans="38:43" x14ac:dyDescent="0.25">
      <c r="AL130" s="111"/>
      <c r="AM130" s="112"/>
      <c r="AN130" s="123"/>
      <c r="AO130" s="124"/>
      <c r="AP130" s="110"/>
      <c r="AQ130" s="112"/>
    </row>
    <row r="131" spans="38:43" x14ac:dyDescent="0.25">
      <c r="AN131" s="125"/>
      <c r="AO131" s="126"/>
    </row>
    <row r="132" spans="38:43" x14ac:dyDescent="0.25">
      <c r="AN132" s="125"/>
      <c r="AO132" s="126"/>
    </row>
    <row r="133" spans="38:43" x14ac:dyDescent="0.25">
      <c r="AN133" s="125"/>
      <c r="AO133" s="126"/>
    </row>
    <row r="134" spans="38:43" x14ac:dyDescent="0.25">
      <c r="AN134" s="125"/>
      <c r="AO134" s="126"/>
    </row>
    <row r="135" spans="38:43" x14ac:dyDescent="0.25">
      <c r="AN135" s="125"/>
      <c r="AO135" s="126"/>
    </row>
    <row r="136" spans="38:43" x14ac:dyDescent="0.25">
      <c r="AN136" s="125"/>
      <c r="AO136" s="126"/>
    </row>
    <row r="137" spans="38:43" x14ac:dyDescent="0.25">
      <c r="AN137" s="125"/>
      <c r="AO137" s="126"/>
    </row>
    <row r="138" spans="38:43" x14ac:dyDescent="0.25">
      <c r="AN138" s="125"/>
      <c r="AO138" s="126"/>
    </row>
    <row r="139" spans="38:43" x14ac:dyDescent="0.25">
      <c r="AN139" s="125"/>
      <c r="AO139" s="126"/>
    </row>
    <row r="140" spans="38:43" x14ac:dyDescent="0.25">
      <c r="AN140" s="125"/>
      <c r="AO140" s="126"/>
    </row>
    <row r="141" spans="38:43" x14ac:dyDescent="0.25">
      <c r="AN141" s="125"/>
      <c r="AO141" s="126"/>
    </row>
    <row r="142" spans="38:43" x14ac:dyDescent="0.25">
      <c r="AN142" s="125"/>
      <c r="AO142" s="126"/>
    </row>
    <row r="143" spans="38:43" x14ac:dyDescent="0.25">
      <c r="AN143" s="125"/>
      <c r="AO143" s="126"/>
    </row>
    <row r="144" spans="38:43" x14ac:dyDescent="0.25">
      <c r="AN144" s="125"/>
      <c r="AO144" s="126"/>
    </row>
    <row r="145" spans="40:41" x14ac:dyDescent="0.25">
      <c r="AN145" s="125"/>
      <c r="AO145" s="126"/>
    </row>
    <row r="146" spans="40:41" x14ac:dyDescent="0.25">
      <c r="AN146" s="125"/>
      <c r="AO146" s="126"/>
    </row>
    <row r="147" spans="40:41" x14ac:dyDescent="0.25">
      <c r="AN147" s="125"/>
      <c r="AO147" s="126"/>
    </row>
    <row r="148" spans="40:41" x14ac:dyDescent="0.25">
      <c r="AN148" s="125"/>
      <c r="AO148" s="126"/>
    </row>
    <row r="149" spans="40:41" x14ac:dyDescent="0.25">
      <c r="AN149" s="125"/>
      <c r="AO149" s="126"/>
    </row>
    <row r="150" spans="40:41" x14ac:dyDescent="0.25">
      <c r="AN150" s="125"/>
      <c r="AO150" s="126"/>
    </row>
    <row r="151" spans="40:41" x14ac:dyDescent="0.25">
      <c r="AN151" s="125"/>
      <c r="AO151" s="126"/>
    </row>
    <row r="152" spans="40:41" x14ac:dyDescent="0.25">
      <c r="AN152" s="125"/>
      <c r="AO152" s="126"/>
    </row>
    <row r="153" spans="40:41" x14ac:dyDescent="0.25">
      <c r="AN153" s="125"/>
      <c r="AO153" s="126"/>
    </row>
    <row r="154" spans="40:41" x14ac:dyDescent="0.25">
      <c r="AN154" s="125"/>
      <c r="AO154" s="126"/>
    </row>
    <row r="155" spans="40:41" x14ac:dyDescent="0.25">
      <c r="AN155" s="125"/>
      <c r="AO155" s="126"/>
    </row>
    <row r="156" spans="40:41" x14ac:dyDescent="0.25">
      <c r="AN156" s="125"/>
      <c r="AO156" s="126"/>
    </row>
    <row r="157" spans="40:41" x14ac:dyDescent="0.25">
      <c r="AN157" s="125"/>
      <c r="AO157" s="126"/>
    </row>
    <row r="158" spans="40:41" x14ac:dyDescent="0.25">
      <c r="AN158" s="125"/>
      <c r="AO158" s="126"/>
    </row>
    <row r="159" spans="40:41" x14ac:dyDescent="0.25">
      <c r="AN159" s="125"/>
      <c r="AO159" s="126"/>
    </row>
    <row r="160" spans="40:41" x14ac:dyDescent="0.25">
      <c r="AN160" s="125"/>
      <c r="AO160" s="126"/>
    </row>
    <row r="161" spans="40:41" x14ac:dyDescent="0.25">
      <c r="AN161" s="125"/>
      <c r="AO161" s="126"/>
    </row>
    <row r="162" spans="40:41" x14ac:dyDescent="0.25">
      <c r="AN162" s="125"/>
      <c r="AO162" s="126"/>
    </row>
    <row r="163" spans="40:41" x14ac:dyDescent="0.25">
      <c r="AN163" s="125"/>
      <c r="AO163" s="126"/>
    </row>
    <row r="164" spans="40:41" x14ac:dyDescent="0.25">
      <c r="AN164" s="125"/>
      <c r="AO164" s="126"/>
    </row>
    <row r="165" spans="40:41" x14ac:dyDescent="0.25">
      <c r="AN165" s="125"/>
      <c r="AO165" s="126"/>
    </row>
    <row r="166" spans="40:41" x14ac:dyDescent="0.25">
      <c r="AN166" s="125"/>
      <c r="AO166" s="126"/>
    </row>
    <row r="167" spans="40:41" x14ac:dyDescent="0.25">
      <c r="AN167" s="125"/>
      <c r="AO167" s="126"/>
    </row>
    <row r="168" spans="40:41" x14ac:dyDescent="0.25">
      <c r="AN168" s="125"/>
      <c r="AO168" s="126"/>
    </row>
    <row r="169" spans="40:41" x14ac:dyDescent="0.25">
      <c r="AN169" s="125"/>
      <c r="AO169" s="126"/>
    </row>
    <row r="170" spans="40:41" x14ac:dyDescent="0.25">
      <c r="AN170" s="125"/>
      <c r="AO170" s="126"/>
    </row>
    <row r="171" spans="40:41" x14ac:dyDescent="0.25">
      <c r="AN171" s="125"/>
      <c r="AO171" s="126"/>
    </row>
    <row r="172" spans="40:41" x14ac:dyDescent="0.25">
      <c r="AN172" s="125"/>
      <c r="AO172" s="126"/>
    </row>
    <row r="173" spans="40:41" x14ac:dyDescent="0.25">
      <c r="AN173" s="125"/>
      <c r="AO173" s="126"/>
    </row>
    <row r="174" spans="40:41" x14ac:dyDescent="0.25">
      <c r="AN174" s="125"/>
      <c r="AO174" s="126"/>
    </row>
    <row r="175" spans="40:41" x14ac:dyDescent="0.25">
      <c r="AN175" s="125"/>
      <c r="AO175" s="126"/>
    </row>
    <row r="176" spans="40:41" x14ac:dyDescent="0.25">
      <c r="AN176" s="125"/>
      <c r="AO176" s="126"/>
    </row>
    <row r="177" spans="40:41" x14ac:dyDescent="0.25">
      <c r="AN177" s="125"/>
      <c r="AO177" s="126"/>
    </row>
    <row r="178" spans="40:41" x14ac:dyDescent="0.25">
      <c r="AN178" s="125"/>
      <c r="AO178" s="126"/>
    </row>
    <row r="179" spans="40:41" x14ac:dyDescent="0.25">
      <c r="AN179" s="125"/>
      <c r="AO179" s="126"/>
    </row>
    <row r="180" spans="40:41" x14ac:dyDescent="0.25">
      <c r="AN180" s="125"/>
      <c r="AO180" s="126"/>
    </row>
    <row r="181" spans="40:41" x14ac:dyDescent="0.25">
      <c r="AN181" s="125"/>
      <c r="AO181" s="126"/>
    </row>
    <row r="182" spans="40:41" x14ac:dyDescent="0.25">
      <c r="AN182" s="125"/>
      <c r="AO182" s="126"/>
    </row>
    <row r="183" spans="40:41" x14ac:dyDescent="0.25">
      <c r="AN183" s="125"/>
      <c r="AO183" s="126"/>
    </row>
    <row r="184" spans="40:41" x14ac:dyDescent="0.25">
      <c r="AN184" s="125"/>
      <c r="AO184" s="126"/>
    </row>
    <row r="185" spans="40:41" x14ac:dyDescent="0.25">
      <c r="AN185" s="125"/>
      <c r="AO185" s="126"/>
    </row>
    <row r="186" spans="40:41" x14ac:dyDescent="0.25">
      <c r="AN186" s="125"/>
      <c r="AO186" s="126"/>
    </row>
  </sheetData>
  <mergeCells count="7">
    <mergeCell ref="AL1:AO1"/>
    <mergeCell ref="C1:G1"/>
    <mergeCell ref="H1:K1"/>
    <mergeCell ref="L1:T1"/>
    <mergeCell ref="U1:V1"/>
    <mergeCell ref="AE1:AK1"/>
    <mergeCell ref="W1:AD1"/>
  </mergeCells>
  <hyperlinks>
    <hyperlink ref="A1" location="Contents!A1" display="CONTENTS"/>
    <hyperlink ref="B4" r:id="rId1"/>
    <hyperlink ref="B5" r:id="rId2"/>
    <hyperlink ref="A2" r:id="rId3"/>
    <hyperlink ref="B8" r:id="rId4"/>
    <hyperlink ref="B9" r:id="rId5"/>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86"/>
  <sheetViews>
    <sheetView workbookViewId="0">
      <pane xSplit="2" ySplit="2" topLeftCell="AI3" activePane="bottomRight" state="frozen"/>
      <selection pane="topRight" activeCell="C1" sqref="C1"/>
      <selection pane="bottomLeft" activeCell="A3" sqref="A3"/>
      <selection pane="bottomRight"/>
    </sheetView>
  </sheetViews>
  <sheetFormatPr defaultRowHeight="15" x14ac:dyDescent="0.25"/>
  <cols>
    <col min="1" max="1" width="27.28515625" style="2" customWidth="1"/>
    <col min="2" max="2" width="23.85546875" style="2" customWidth="1"/>
    <col min="3" max="3" width="11.85546875" customWidth="1"/>
    <col min="4" max="4" width="10.28515625" customWidth="1"/>
    <col min="5" max="5" width="25" customWidth="1"/>
    <col min="9" max="9" width="12.28515625" customWidth="1"/>
    <col min="10" max="11" width="12.7109375" customWidth="1"/>
    <col min="12" max="12" width="11.5703125" customWidth="1"/>
    <col min="13" max="13" width="13.140625" customWidth="1"/>
    <col min="16" max="16" width="15.5703125" customWidth="1"/>
    <col min="17" max="17" width="11.85546875" customWidth="1"/>
    <col min="19" max="19" width="13" customWidth="1"/>
    <col min="20" max="20" width="28" style="2" customWidth="1"/>
    <col min="21" max="22" width="12.7109375" customWidth="1"/>
    <col min="23" max="23" width="11.5703125" customWidth="1"/>
    <col min="24" max="24" width="13.140625" customWidth="1"/>
    <col min="27" max="27" width="15.5703125" customWidth="1"/>
    <col min="28" max="28" width="11.85546875" customWidth="1"/>
    <col min="29" max="29" width="9.140625" style="53"/>
    <col min="30" max="30" width="10.85546875" style="126" customWidth="1"/>
    <col min="31" max="31" width="12.42578125" customWidth="1"/>
    <col min="33" max="33" width="11.42578125" customWidth="1"/>
    <col min="34" max="34" width="17" customWidth="1"/>
    <col min="35" max="35" width="11.42578125" customWidth="1"/>
    <col min="36" max="36" width="13.140625" customWidth="1"/>
    <col min="37" max="37" width="14.7109375" customWidth="1"/>
    <col min="38" max="38" width="10.140625" customWidth="1"/>
    <col min="39" max="39" width="8.85546875" style="2" customWidth="1"/>
    <col min="40" max="40" width="10.85546875" style="2" customWidth="1"/>
    <col min="41" max="41" width="10" style="2" customWidth="1"/>
    <col min="42" max="42" width="14" style="102" customWidth="1"/>
    <col min="43" max="43" width="15.7109375" style="2" customWidth="1"/>
    <col min="44" max="44" width="16" customWidth="1"/>
  </cols>
  <sheetData>
    <row r="1" spans="1:43" s="1" customFormat="1" ht="20.25" thickBot="1" x14ac:dyDescent="0.35">
      <c r="A1" s="39" t="s">
        <v>0</v>
      </c>
      <c r="B1" s="67" t="s">
        <v>101</v>
      </c>
      <c r="C1" s="664" t="s">
        <v>2</v>
      </c>
      <c r="D1" s="664"/>
      <c r="E1" s="664"/>
      <c r="F1" s="664"/>
      <c r="G1" s="665"/>
      <c r="H1" s="666" t="s">
        <v>3</v>
      </c>
      <c r="I1" s="664"/>
      <c r="J1" s="664"/>
      <c r="K1" s="665"/>
      <c r="L1" s="662" t="s">
        <v>4</v>
      </c>
      <c r="M1" s="663"/>
      <c r="N1" s="663"/>
      <c r="O1" s="663"/>
      <c r="P1" s="663"/>
      <c r="Q1" s="663"/>
      <c r="R1" s="663"/>
      <c r="S1" s="663"/>
      <c r="T1" s="680"/>
      <c r="U1" s="662" t="s">
        <v>70</v>
      </c>
      <c r="V1" s="665"/>
      <c r="W1" s="662" t="s">
        <v>68</v>
      </c>
      <c r="X1" s="663"/>
      <c r="Y1" s="663"/>
      <c r="Z1" s="663"/>
      <c r="AA1" s="663"/>
      <c r="AB1" s="663"/>
      <c r="AC1" s="663"/>
      <c r="AD1" s="680"/>
      <c r="AE1" s="663" t="s">
        <v>5</v>
      </c>
      <c r="AF1" s="663"/>
      <c r="AG1" s="663"/>
      <c r="AH1" s="663"/>
      <c r="AI1" s="663"/>
      <c r="AJ1" s="663"/>
      <c r="AK1" s="681"/>
      <c r="AL1" s="677" t="s">
        <v>71</v>
      </c>
      <c r="AM1" s="678"/>
      <c r="AN1" s="678"/>
      <c r="AO1" s="679"/>
      <c r="AP1" s="100" t="s">
        <v>103</v>
      </c>
      <c r="AQ1" s="82" t="s">
        <v>94</v>
      </c>
    </row>
    <row r="2" spans="1:43" ht="62.25" customHeight="1" thickTop="1" thickBot="1" x14ac:dyDescent="0.3">
      <c r="A2" s="272" t="s">
        <v>88</v>
      </c>
      <c r="B2" s="92"/>
      <c r="C2" s="93" t="s">
        <v>6</v>
      </c>
      <c r="D2" s="93" t="s">
        <v>7</v>
      </c>
      <c r="E2" s="94" t="s">
        <v>8</v>
      </c>
      <c r="F2" s="95" t="s">
        <v>9</v>
      </c>
      <c r="G2" s="96" t="s">
        <v>10</v>
      </c>
      <c r="H2" s="93" t="s">
        <v>11</v>
      </c>
      <c r="I2" s="93" t="s">
        <v>12</v>
      </c>
      <c r="J2" s="94" t="s">
        <v>60</v>
      </c>
      <c r="K2" s="97" t="s">
        <v>69</v>
      </c>
      <c r="L2" s="93" t="s">
        <v>13</v>
      </c>
      <c r="M2" s="93" t="s">
        <v>14</v>
      </c>
      <c r="N2" s="93" t="s">
        <v>15</v>
      </c>
      <c r="O2" s="94" t="s">
        <v>16</v>
      </c>
      <c r="P2" s="93" t="s">
        <v>17</v>
      </c>
      <c r="Q2" s="93" t="s">
        <v>18</v>
      </c>
      <c r="R2" s="93" t="s">
        <v>19</v>
      </c>
      <c r="S2" s="93" t="s">
        <v>155</v>
      </c>
      <c r="T2" s="98" t="s">
        <v>20</v>
      </c>
      <c r="U2" s="94" t="s">
        <v>60</v>
      </c>
      <c r="V2" s="97" t="s">
        <v>69</v>
      </c>
      <c r="W2" s="93" t="s">
        <v>13</v>
      </c>
      <c r="X2" s="93" t="s">
        <v>14</v>
      </c>
      <c r="Y2" s="93" t="s">
        <v>15</v>
      </c>
      <c r="Z2" s="94" t="s">
        <v>16</v>
      </c>
      <c r="AA2" s="93" t="s">
        <v>17</v>
      </c>
      <c r="AB2" s="93" t="s">
        <v>18</v>
      </c>
      <c r="AC2" s="93" t="s">
        <v>19</v>
      </c>
      <c r="AD2" s="98" t="s">
        <v>155</v>
      </c>
      <c r="AE2" s="88" t="s">
        <v>21</v>
      </c>
      <c r="AF2" s="88" t="s">
        <v>22</v>
      </c>
      <c r="AG2" s="89" t="s">
        <v>23</v>
      </c>
      <c r="AH2" s="88" t="s">
        <v>24</v>
      </c>
      <c r="AI2" s="88" t="s">
        <v>25</v>
      </c>
      <c r="AJ2" s="88" t="s">
        <v>26</v>
      </c>
      <c r="AK2" s="90" t="s">
        <v>27</v>
      </c>
      <c r="AL2" s="114" t="s">
        <v>105</v>
      </c>
      <c r="AM2" s="99" t="s">
        <v>106</v>
      </c>
      <c r="AN2" s="115" t="s">
        <v>107</v>
      </c>
      <c r="AO2" s="91" t="s">
        <v>108</v>
      </c>
      <c r="AP2" s="101" t="s">
        <v>104</v>
      </c>
      <c r="AQ2" s="91" t="s">
        <v>102</v>
      </c>
    </row>
    <row r="3" spans="1:43" ht="15.75" thickTop="1" x14ac:dyDescent="0.25">
      <c r="A3" s="2" t="str">
        <f>IF(K3=SUM(L3:S3), " ","Error")</f>
        <v xml:space="preserve"> </v>
      </c>
      <c r="B3" s="78" t="s">
        <v>28</v>
      </c>
      <c r="C3" s="3">
        <f t="shared" ref="C3:L3" si="0">SUM(C4:C5)</f>
        <v>1815</v>
      </c>
      <c r="D3" s="3">
        <f t="shared" si="0"/>
        <v>341</v>
      </c>
      <c r="E3" s="3">
        <f t="shared" si="0"/>
        <v>234</v>
      </c>
      <c r="F3" s="3">
        <f t="shared" si="0"/>
        <v>1038</v>
      </c>
      <c r="G3" s="4">
        <f t="shared" si="0"/>
        <v>202</v>
      </c>
      <c r="H3" s="3">
        <f t="shared" si="0"/>
        <v>24</v>
      </c>
      <c r="I3" s="3">
        <f t="shared" si="0"/>
        <v>47</v>
      </c>
      <c r="J3" s="3">
        <f t="shared" si="0"/>
        <v>22</v>
      </c>
      <c r="K3" s="4">
        <f t="shared" si="0"/>
        <v>25</v>
      </c>
      <c r="L3" s="3">
        <f t="shared" si="0"/>
        <v>12</v>
      </c>
      <c r="M3" s="3">
        <f t="shared" ref="M3:S3" si="1">SUM(M4:M5)</f>
        <v>2</v>
      </c>
      <c r="N3" s="3">
        <f t="shared" si="1"/>
        <v>3</v>
      </c>
      <c r="O3" s="3">
        <f t="shared" si="1"/>
        <v>4</v>
      </c>
      <c r="P3" s="3">
        <f t="shared" si="1"/>
        <v>1</v>
      </c>
      <c r="Q3" s="3">
        <f t="shared" si="1"/>
        <v>1</v>
      </c>
      <c r="R3" s="3">
        <f t="shared" si="1"/>
        <v>2</v>
      </c>
      <c r="S3" s="3">
        <f t="shared" si="1"/>
        <v>0</v>
      </c>
      <c r="T3" s="4"/>
      <c r="U3" s="43">
        <f>IF(I3=0,"NA",J3/I3)</f>
        <v>0.46808510638297873</v>
      </c>
      <c r="V3" s="45">
        <f>IF(I3=0,"NA",K3/I3)</f>
        <v>0.53191489361702127</v>
      </c>
      <c r="W3" s="43">
        <f>+IF(L3=0,"NA",L3/I3)</f>
        <v>0.25531914893617019</v>
      </c>
      <c r="X3" s="43">
        <f>+IF(I3=0,"NA",M3/I3)</f>
        <v>4.2553191489361701E-2</v>
      </c>
      <c r="Y3" s="43">
        <f>+IF(I3=0,"NA",N3/I3)</f>
        <v>6.3829787234042548E-2</v>
      </c>
      <c r="Z3" s="43">
        <f>+IF(I3=0,"NA",O3/I3)</f>
        <v>8.5106382978723402E-2</v>
      </c>
      <c r="AA3" s="43">
        <f>+IF(I3=0,"NA",P3/I3)</f>
        <v>2.1276595744680851E-2</v>
      </c>
      <c r="AB3" s="43">
        <f>+IF(I3=0,"NA",Q3/I3)</f>
        <v>2.1276595744680851E-2</v>
      </c>
      <c r="AC3" s="297">
        <f>+IF(I3=0,"NA",R3/I3)</f>
        <v>4.2553191489361701E-2</v>
      </c>
      <c r="AD3" s="45">
        <f>+IF(I3=0,"NA",S3/I3)</f>
        <v>0</v>
      </c>
      <c r="AE3" s="3">
        <f>IF(C3=0,"NA",(C3/AQ3)*100000)</f>
        <v>422.67001697666348</v>
      </c>
      <c r="AF3" s="85">
        <f>IF(C3=0,"NA",(H3/C3)*100000)</f>
        <v>1322.3140495867767</v>
      </c>
      <c r="AG3" s="85">
        <f>IF(C3=0,"NA",(C3/AQ3)*100000)</f>
        <v>422.67001697666348</v>
      </c>
      <c r="AH3" s="85">
        <f>IF(C3=0,"NA",(I3/C3)*100000)</f>
        <v>2589.5316804407712</v>
      </c>
      <c r="AI3" s="85">
        <f>IF(I3=0,"NA",(I3/AQ3)*100000)</f>
        <v>10.945173993335088</v>
      </c>
      <c r="AJ3" s="85">
        <f>IF(C3=0,"NA",(J3/C3)*100000)</f>
        <v>1212.121212121212</v>
      </c>
      <c r="AK3" s="86">
        <f>IF(I3=0,"NA",(J3/AQ3)*100000)</f>
        <v>5.1232729330504672</v>
      </c>
      <c r="AL3" s="119">
        <f>AM3*7</f>
        <v>0.90136986301369859</v>
      </c>
      <c r="AM3" s="120">
        <f>I3/365</f>
        <v>0.12876712328767123</v>
      </c>
      <c r="AN3" s="119">
        <f>AO3*7</f>
        <v>0.42191780821917813</v>
      </c>
      <c r="AO3" s="120">
        <f>J3/365</f>
        <v>6.0273972602739728E-2</v>
      </c>
      <c r="AP3" s="447">
        <f>'Vital Stats'!Q41</f>
        <v>761.07034252473352</v>
      </c>
      <c r="AQ3" s="104">
        <f>'Vital Stats'!Q75</f>
        <v>429413</v>
      </c>
    </row>
    <row r="4" spans="1:43" x14ac:dyDescent="0.25">
      <c r="B4" s="176" t="s">
        <v>147</v>
      </c>
      <c r="C4" s="7">
        <f>SUM(D4:G4)</f>
        <v>873</v>
      </c>
      <c r="D4" s="8">
        <v>176</v>
      </c>
      <c r="E4" s="8">
        <v>115</v>
      </c>
      <c r="F4" s="8">
        <v>475</v>
      </c>
      <c r="G4" s="9">
        <v>107</v>
      </c>
      <c r="H4" s="7">
        <v>14</v>
      </c>
      <c r="I4" s="8">
        <v>14</v>
      </c>
      <c r="J4" s="8">
        <v>4</v>
      </c>
      <c r="K4" s="9">
        <v>10</v>
      </c>
      <c r="L4" s="7">
        <v>2</v>
      </c>
      <c r="M4" s="8">
        <v>2</v>
      </c>
      <c r="N4" s="8">
        <v>3</v>
      </c>
      <c r="O4" s="8">
        <v>1</v>
      </c>
      <c r="P4" s="8">
        <v>1</v>
      </c>
      <c r="Q4" s="8">
        <v>1</v>
      </c>
      <c r="R4" s="8">
        <v>0</v>
      </c>
      <c r="S4" s="205">
        <v>0</v>
      </c>
      <c r="T4" s="9"/>
      <c r="U4" s="40">
        <f>IF(I4=0,"NA",J4/I4)</f>
        <v>0.2857142857142857</v>
      </c>
      <c r="V4" s="41">
        <f>IF(I4=0,"NA",K4/I4)</f>
        <v>0.7142857142857143</v>
      </c>
      <c r="W4" s="42">
        <f>IF(I4=0,"NA",L4/I4)</f>
        <v>0.14285714285714285</v>
      </c>
      <c r="X4" s="42">
        <f>IF(I4=0,"NA",M4/I4)</f>
        <v>0.14285714285714285</v>
      </c>
      <c r="Y4" s="42">
        <f>IF(I4=0,"NA",N4/I4)</f>
        <v>0.21428571428571427</v>
      </c>
      <c r="Z4" s="42">
        <f>IF(I4=0,"NA",O4/I4)</f>
        <v>7.1428571428571425E-2</v>
      </c>
      <c r="AA4" s="42">
        <f>IF(I4=0,"NA",P4/I4)</f>
        <v>7.1428571428571425E-2</v>
      </c>
      <c r="AB4" s="42">
        <f>IF(I4=0,"NA",Q4/I4)</f>
        <v>7.1428571428571425E-2</v>
      </c>
      <c r="AC4" s="298">
        <f>IF(I4=0,"NA",R4/I4)</f>
        <v>0</v>
      </c>
      <c r="AD4" s="44">
        <f>IF(I4=0,"NA",S4/I4)</f>
        <v>0</v>
      </c>
      <c r="AE4" s="7">
        <f>IF(C4=0,"NA",(C4/AQ4)*100000)</f>
        <v>203.30078502513896</v>
      </c>
      <c r="AF4" s="8">
        <f>IF(C4=0,"NA",(H4/C4)*100000)</f>
        <v>1603.6655211912941</v>
      </c>
      <c r="AG4" s="8">
        <f>IF(C4=0,"NA",(C4/AQ4)*100000)</f>
        <v>203.30078502513896</v>
      </c>
      <c r="AH4" s="8">
        <f>IF(C4=0,"NA",(I4/C4)*100000)</f>
        <v>1603.6655211912941</v>
      </c>
      <c r="AI4" s="8">
        <f>IF(I4=0,"NA",(I4/AQ4)*100000)</f>
        <v>3.2602645937593877</v>
      </c>
      <c r="AJ4" s="8">
        <f>IF(C4=0,"NA",(J4/C4)*100000)</f>
        <v>458.19014891179842</v>
      </c>
      <c r="AK4" s="10">
        <f>IF(I4=0,"NA",(J4/AQ4)*100000)</f>
        <v>0.93150416964553939</v>
      </c>
      <c r="AL4" s="116">
        <f>AM4*7</f>
        <v>0.53551912568306015</v>
      </c>
      <c r="AM4" s="117">
        <f>I4/_xlfn.DAYS("10 June 2016","10 December 2015")</f>
        <v>7.650273224043716E-2</v>
      </c>
      <c r="AN4" s="116">
        <f>AO4*7</f>
        <v>0.15300546448087432</v>
      </c>
      <c r="AO4" s="117">
        <f>J4/_xlfn.DAYS("10 June 2016","10 December 2015")</f>
        <v>2.185792349726776E-2</v>
      </c>
      <c r="AP4" s="448"/>
      <c r="AQ4" s="106">
        <f>'Vital Stats'!Q75</f>
        <v>429413</v>
      </c>
    </row>
    <row r="5" spans="1:43" ht="30" x14ac:dyDescent="0.25">
      <c r="B5" s="145" t="s">
        <v>30</v>
      </c>
      <c r="C5" s="7">
        <f>SUM(D5:G5)</f>
        <v>942</v>
      </c>
      <c r="D5" s="8">
        <v>165</v>
      </c>
      <c r="E5" s="8">
        <v>119</v>
      </c>
      <c r="F5" s="8">
        <v>563</v>
      </c>
      <c r="G5" s="9">
        <v>95</v>
      </c>
      <c r="H5" s="7">
        <v>10</v>
      </c>
      <c r="I5" s="8">
        <v>33</v>
      </c>
      <c r="J5" s="8">
        <v>18</v>
      </c>
      <c r="K5" s="9">
        <v>15</v>
      </c>
      <c r="L5" s="7">
        <v>10</v>
      </c>
      <c r="M5" s="8">
        <v>0</v>
      </c>
      <c r="N5" s="8">
        <v>0</v>
      </c>
      <c r="O5" s="8">
        <v>3</v>
      </c>
      <c r="P5" s="8">
        <v>0</v>
      </c>
      <c r="Q5" s="8">
        <v>0</v>
      </c>
      <c r="R5" s="8">
        <v>2</v>
      </c>
      <c r="S5" s="205">
        <v>0</v>
      </c>
      <c r="T5" s="203" t="s">
        <v>148</v>
      </c>
      <c r="U5" s="40">
        <f>IF(I5=0,"NA",J5/I5)</f>
        <v>0.54545454545454541</v>
      </c>
      <c r="V5" s="41">
        <f>IF(I5=0,"NA",K5/I5)</f>
        <v>0.45454545454545453</v>
      </c>
      <c r="W5" s="42">
        <f>IF(I5=0,"NA",L5/I5)</f>
        <v>0.30303030303030304</v>
      </c>
      <c r="X5" s="42">
        <f>IF(I5=0,"NA",M5/I5)</f>
        <v>0</v>
      </c>
      <c r="Y5" s="42">
        <f>IF(I5=0,"NA",N5/I5)</f>
        <v>0</v>
      </c>
      <c r="Z5" s="42">
        <f>IF(I5=0,"NA",O5/I5)</f>
        <v>9.0909090909090912E-2</v>
      </c>
      <c r="AA5" s="42">
        <f>IF(I5=0,"NA",P5/I5)</f>
        <v>0</v>
      </c>
      <c r="AB5" s="42">
        <f>IF(I5=0,"NA",Q5/I5)</f>
        <v>0</v>
      </c>
      <c r="AC5" s="298">
        <f>IF(I5=0,"NA",R5/I5)</f>
        <v>6.0606060606060608E-2</v>
      </c>
      <c r="AD5" s="44">
        <f>IF(I5=0,"NA",S5/I5)</f>
        <v>0</v>
      </c>
      <c r="AE5" s="7">
        <f>IF(C5=0,"NA",(C5/AQ5)*100000)</f>
        <v>219.36923195152451</v>
      </c>
      <c r="AF5" s="8">
        <f>IF(C5=0,"NA",(H5/C5)*100000)</f>
        <v>1061.5711252653928</v>
      </c>
      <c r="AG5" s="8">
        <f>IF(C5=0,"NA",(C5/AQ5)*100000)</f>
        <v>219.36923195152451</v>
      </c>
      <c r="AH5" s="8">
        <f>IF(C5=0,"NA",(I5/C5)*100000)</f>
        <v>3503.184713375796</v>
      </c>
      <c r="AI5" s="8">
        <f>IF(I5=0,"NA",(I5/AQ5)*100000)</f>
        <v>7.6849093995756999</v>
      </c>
      <c r="AJ5" s="8">
        <f>IF(C5=0,"NA",(J5/C5)*100000)</f>
        <v>1910.8280254777069</v>
      </c>
      <c r="AK5" s="10">
        <f>IF(I5=0,"NA",(J5/AQ5)*100000)</f>
        <v>4.1917687634049274</v>
      </c>
      <c r="AL5" s="116">
        <f>AM5*7</f>
        <v>1.2622950819672132</v>
      </c>
      <c r="AM5" s="117">
        <f>I5/_xlfn.DAYS("10 December 2016","10 June 2016")</f>
        <v>0.18032786885245902</v>
      </c>
      <c r="AN5" s="116">
        <f>AO5*7</f>
        <v>0.68852459016393441</v>
      </c>
      <c r="AO5" s="117">
        <f>J5/_xlfn.DAYS("10 December 2016","10 June 2016")</f>
        <v>9.8360655737704916E-2</v>
      </c>
      <c r="AP5" s="448"/>
      <c r="AQ5" s="106">
        <f>'Vital Stats'!Q75</f>
        <v>429413</v>
      </c>
    </row>
    <row r="6" spans="1:43" x14ac:dyDescent="0.25">
      <c r="B6" s="79"/>
      <c r="C6" s="7"/>
      <c r="D6" s="8"/>
      <c r="E6" s="8"/>
      <c r="F6" s="8"/>
      <c r="G6" s="9"/>
      <c r="H6" s="7"/>
      <c r="I6" s="8"/>
      <c r="J6" s="8"/>
      <c r="K6" s="9"/>
      <c r="L6" s="7"/>
      <c r="M6" s="8"/>
      <c r="N6" s="8"/>
      <c r="O6" s="8"/>
      <c r="P6" s="8"/>
      <c r="Q6" s="8"/>
      <c r="R6" s="8"/>
      <c r="S6" s="205"/>
      <c r="T6" s="9"/>
      <c r="U6" s="40"/>
      <c r="V6" s="41"/>
      <c r="W6" s="7"/>
      <c r="X6" s="8"/>
      <c r="Y6" s="8"/>
      <c r="Z6" s="8"/>
      <c r="AA6" s="8"/>
      <c r="AB6" s="8"/>
      <c r="AC6" s="205"/>
      <c r="AD6" s="9"/>
      <c r="AE6" s="7"/>
      <c r="AF6" s="8"/>
      <c r="AG6" s="8"/>
      <c r="AH6" s="8"/>
      <c r="AI6" s="8"/>
      <c r="AJ6" s="8"/>
      <c r="AK6" s="10"/>
      <c r="AL6" s="116"/>
      <c r="AM6" s="117"/>
      <c r="AN6" s="116"/>
      <c r="AO6" s="117"/>
      <c r="AP6" s="448"/>
      <c r="AQ6" s="107"/>
    </row>
    <row r="7" spans="1:43" x14ac:dyDescent="0.25">
      <c r="A7" s="2" t="str">
        <f>IF(K7=SUM(L7:S7), " ","Error")</f>
        <v xml:space="preserve"> </v>
      </c>
      <c r="B7" s="80" t="s">
        <v>31</v>
      </c>
      <c r="C7" s="3">
        <f t="shared" ref="C7:L7" si="2">SUM(C8:C9)</f>
        <v>2086</v>
      </c>
      <c r="D7" s="3">
        <f t="shared" si="2"/>
        <v>432</v>
      </c>
      <c r="E7" s="3">
        <f t="shared" si="2"/>
        <v>238</v>
      </c>
      <c r="F7" s="3">
        <f t="shared" si="2"/>
        <v>1191</v>
      </c>
      <c r="G7" s="4">
        <f t="shared" si="2"/>
        <v>225</v>
      </c>
      <c r="H7" s="3">
        <f t="shared" si="2"/>
        <v>18</v>
      </c>
      <c r="I7" s="3">
        <f t="shared" si="2"/>
        <v>82</v>
      </c>
      <c r="J7" s="3">
        <f t="shared" si="2"/>
        <v>36</v>
      </c>
      <c r="K7" s="4">
        <f t="shared" si="2"/>
        <v>46</v>
      </c>
      <c r="L7" s="3">
        <f t="shared" si="2"/>
        <v>17</v>
      </c>
      <c r="M7" s="3">
        <f t="shared" ref="M7:S7" si="3">SUM(M8:M9)</f>
        <v>4</v>
      </c>
      <c r="N7" s="3">
        <f t="shared" si="3"/>
        <v>0</v>
      </c>
      <c r="O7" s="3">
        <f t="shared" si="3"/>
        <v>16</v>
      </c>
      <c r="P7" s="3">
        <f t="shared" si="3"/>
        <v>0</v>
      </c>
      <c r="Q7" s="3">
        <f t="shared" si="3"/>
        <v>3</v>
      </c>
      <c r="R7" s="3">
        <f t="shared" si="3"/>
        <v>6</v>
      </c>
      <c r="S7" s="3">
        <f t="shared" si="3"/>
        <v>0</v>
      </c>
      <c r="T7" s="11"/>
      <c r="U7" s="43">
        <f>IF(I7=0,"NA",J7/I7)</f>
        <v>0.43902439024390244</v>
      </c>
      <c r="V7" s="46">
        <f>IF(I7=0,"NA",K7/I7)</f>
        <v>0.56097560975609762</v>
      </c>
      <c r="W7" s="43">
        <f>+IF(L7=0,"NA",L7/I7)</f>
        <v>0.2073170731707317</v>
      </c>
      <c r="X7" s="43">
        <f>+IF(I7=0,"NA",M7/I7)</f>
        <v>4.878048780487805E-2</v>
      </c>
      <c r="Y7" s="43">
        <f>+IF(I7=0,"NA",N7/I7)</f>
        <v>0</v>
      </c>
      <c r="Z7" s="43">
        <f>+IF(I7=0,"NA",O7/I7)</f>
        <v>0.1951219512195122</v>
      </c>
      <c r="AA7" s="43">
        <f>+IF(I7=0,"NA",P7/I7)</f>
        <v>0</v>
      </c>
      <c r="AB7" s="43">
        <f>+IF(I7=0,"NA",Q7/I7)</f>
        <v>3.6585365853658534E-2</v>
      </c>
      <c r="AC7" s="297">
        <f>+IF(I7=0,"NA",R7/I7)</f>
        <v>7.3170731707317069E-2</v>
      </c>
      <c r="AD7" s="45">
        <f>+IF(I7=0,"NA",S7/I7)</f>
        <v>0</v>
      </c>
      <c r="AE7" s="3">
        <f>IF(C7=0,"NA",(C7/AQ7)*100000)</f>
        <v>485.7794244701488</v>
      </c>
      <c r="AF7" s="5">
        <f>IF(C7=0,"NA",(H7/C7)*100000)</f>
        <v>862.89549376797697</v>
      </c>
      <c r="AG7" s="5">
        <f>IF(C7=0,"NA",(C7/AQ7)*100000)</f>
        <v>485.7794244701488</v>
      </c>
      <c r="AH7" s="5">
        <f>IF(C7=0,"NA",(I7/C7)*100000)</f>
        <v>3930.9683604985617</v>
      </c>
      <c r="AI7" s="5">
        <f>IF(I7=0,"NA",(I7/AQ7)*100000)</f>
        <v>19.095835477733559</v>
      </c>
      <c r="AJ7" s="5">
        <f>IF(C7=0,"NA",(J7/C7)*100000)</f>
        <v>1725.7909875359539</v>
      </c>
      <c r="AK7" s="6">
        <f>IF(I7=0,"NA",(J7/AQ7)*100000)</f>
        <v>8.3835375268098549</v>
      </c>
      <c r="AL7" s="121">
        <f>AM7*7</f>
        <v>1.5726027397260274</v>
      </c>
      <c r="AM7" s="118">
        <f>I7/_xlfn.DAYS("10 December 2017","10 December 2016")</f>
        <v>0.22465753424657534</v>
      </c>
      <c r="AN7" s="122">
        <f>AO7*7</f>
        <v>0.69041095890410953</v>
      </c>
      <c r="AO7" s="118">
        <f>J7/_xlfn.DAYS("10 December 2017","10 December 2016")</f>
        <v>9.8630136986301367E-2</v>
      </c>
      <c r="AP7" s="449">
        <f>'Vital Stats'!Q41</f>
        <v>761.07034252473352</v>
      </c>
      <c r="AQ7" s="108">
        <f>'Vital Stats'!Q75</f>
        <v>429413</v>
      </c>
    </row>
    <row r="8" spans="1:43" x14ac:dyDescent="0.25">
      <c r="B8" s="176" t="s">
        <v>32</v>
      </c>
      <c r="C8" s="7">
        <f>SUM(D8:G8)</f>
        <v>1042</v>
      </c>
      <c r="D8" s="8">
        <v>205</v>
      </c>
      <c r="E8" s="8">
        <v>116</v>
      </c>
      <c r="F8" s="8">
        <v>605</v>
      </c>
      <c r="G8" s="9">
        <v>116</v>
      </c>
      <c r="H8" s="7">
        <v>8</v>
      </c>
      <c r="I8" s="8">
        <v>38</v>
      </c>
      <c r="J8" s="8">
        <v>16</v>
      </c>
      <c r="K8" s="9">
        <v>22</v>
      </c>
      <c r="L8" s="7">
        <v>10</v>
      </c>
      <c r="M8" s="8">
        <v>3</v>
      </c>
      <c r="N8" s="8">
        <v>0</v>
      </c>
      <c r="O8" s="8">
        <v>9</v>
      </c>
      <c r="P8" s="8">
        <v>0</v>
      </c>
      <c r="Q8" s="8">
        <v>0</v>
      </c>
      <c r="R8" s="8">
        <v>0</v>
      </c>
      <c r="S8" s="205">
        <v>0</v>
      </c>
      <c r="T8" s="173"/>
      <c r="U8" s="40">
        <f>IF(I8=0,"NA",J8/I8)</f>
        <v>0.42105263157894735</v>
      </c>
      <c r="V8" s="41">
        <f>IF(I8=0,"NA",K8/I8)</f>
        <v>0.57894736842105265</v>
      </c>
      <c r="W8" s="42">
        <f>IF(I8=0,"NA",L8/I8)</f>
        <v>0.26315789473684209</v>
      </c>
      <c r="X8" s="42">
        <f>IF(I8=0,"NA",M8/I8)</f>
        <v>7.8947368421052627E-2</v>
      </c>
      <c r="Y8" s="42">
        <f>IF(I8=0,"NA",N8/I8)</f>
        <v>0</v>
      </c>
      <c r="Z8" s="42">
        <f>IF(I8=0,"NA",O8/I8)</f>
        <v>0.23684210526315788</v>
      </c>
      <c r="AA8" s="42">
        <f>IF(I8=0,"NA",P8/I8)</f>
        <v>0</v>
      </c>
      <c r="AB8" s="42">
        <f>IF(I8=0,"NA",Q8/I8)</f>
        <v>0</v>
      </c>
      <c r="AC8" s="298">
        <f>IF(I8=0,"NA",R8/I8)</f>
        <v>0</v>
      </c>
      <c r="AD8" s="44">
        <f>IF(I8=0,"NA",S8/I8)</f>
        <v>0</v>
      </c>
      <c r="AE8" s="7">
        <f>IF(C8=0,"NA",(C8/AQ8)*100000)</f>
        <v>242.65683619266301</v>
      </c>
      <c r="AF8" s="8">
        <f>IF(C8=0,"NA",(H8/C8)*100000)</f>
        <v>767.75431861804225</v>
      </c>
      <c r="AG8" s="8">
        <f>IF(C8=0,"NA",(C8/AQ8)*100000)</f>
        <v>242.65683619266301</v>
      </c>
      <c r="AH8" s="8">
        <f>IF(C8=0,"NA",(I8/C8)*100000)</f>
        <v>3646.8330134357007</v>
      </c>
      <c r="AI8" s="8">
        <f>IF(I8=0,"NA",(I8/AQ8)*100000)</f>
        <v>8.8492896116326243</v>
      </c>
      <c r="AJ8" s="8">
        <f>IF(C8=0,"NA",(J8/C8)*100000)</f>
        <v>1535.5086372360845</v>
      </c>
      <c r="AK8" s="10">
        <f>IF(I8=0,"NA",(J8/AQ8)*100000)</f>
        <v>3.7260166785821576</v>
      </c>
      <c r="AL8" s="116">
        <f>AM8*7</f>
        <v>1.4615384615384617</v>
      </c>
      <c r="AM8" s="117">
        <f>I8/_xlfn.DAYS("10 June 2017","10 December 2016")</f>
        <v>0.2087912087912088</v>
      </c>
      <c r="AN8" s="116">
        <f>AO8*7</f>
        <v>0.61538461538461542</v>
      </c>
      <c r="AO8" s="117">
        <f>J8/_xlfn.DAYS("10 June 2017","10 December 2016")</f>
        <v>8.7912087912087919E-2</v>
      </c>
      <c r="AP8" s="448"/>
      <c r="AQ8" s="106">
        <f>'Vital Stats'!Q75</f>
        <v>429413</v>
      </c>
    </row>
    <row r="9" spans="1:43" ht="30" x14ac:dyDescent="0.25">
      <c r="B9" s="144" t="s">
        <v>33</v>
      </c>
      <c r="C9" s="7">
        <f>SUM(D9:G9)</f>
        <v>1044</v>
      </c>
      <c r="D9" s="8">
        <v>227</v>
      </c>
      <c r="E9" s="8">
        <v>122</v>
      </c>
      <c r="F9" s="8">
        <v>586</v>
      </c>
      <c r="G9" s="9">
        <v>109</v>
      </c>
      <c r="H9" s="7">
        <v>10</v>
      </c>
      <c r="I9" s="8">
        <v>44</v>
      </c>
      <c r="J9" s="8">
        <v>20</v>
      </c>
      <c r="K9" s="9">
        <v>24</v>
      </c>
      <c r="L9" s="7">
        <v>7</v>
      </c>
      <c r="M9" s="8">
        <v>1</v>
      </c>
      <c r="N9" s="8">
        <v>0</v>
      </c>
      <c r="O9" s="8">
        <v>7</v>
      </c>
      <c r="P9" s="8">
        <v>0</v>
      </c>
      <c r="Q9" s="8">
        <v>3</v>
      </c>
      <c r="R9" s="8">
        <v>6</v>
      </c>
      <c r="S9" s="205">
        <v>0</v>
      </c>
      <c r="T9" s="171" t="s">
        <v>379</v>
      </c>
      <c r="U9" s="40">
        <f>IF(I9=0,"NA",J9/I9)</f>
        <v>0.45454545454545453</v>
      </c>
      <c r="V9" s="41">
        <f>IF(I9=0,"NA",K9/I9)</f>
        <v>0.54545454545454541</v>
      </c>
      <c r="W9" s="42">
        <f>IF(I9=0,"NA",L9/I9)</f>
        <v>0.15909090909090909</v>
      </c>
      <c r="X9" s="42">
        <f>IF(I9=0,"NA",M9/I9)</f>
        <v>2.2727272727272728E-2</v>
      </c>
      <c r="Y9" s="42">
        <f>IF(I9=0,"NA",N9/I9)</f>
        <v>0</v>
      </c>
      <c r="Z9" s="42">
        <f>IF(I9=0,"NA",O9/I9)</f>
        <v>0.15909090909090909</v>
      </c>
      <c r="AA9" s="42">
        <f>IF(I9=0,"NA",P9/I9)</f>
        <v>0</v>
      </c>
      <c r="AB9" s="42">
        <f>IF(I9=0,"NA",Q9/I9)</f>
        <v>6.8181818181818177E-2</v>
      </c>
      <c r="AC9" s="298">
        <f>IF(I9=0,"NA",R9/I9)</f>
        <v>0.13636363636363635</v>
      </c>
      <c r="AD9" s="44">
        <f>IF(I9=0,"NA",S9/I9)</f>
        <v>0</v>
      </c>
      <c r="AE9" s="7">
        <f>IF(C9=0,"NA",(C9/AQ9)*100000)</f>
        <v>243.12258827748579</v>
      </c>
      <c r="AF9" s="8">
        <f>IF(C9=0,"NA",(H9/C9)*100000)</f>
        <v>957.8544061302681</v>
      </c>
      <c r="AG9" s="8">
        <f>IF(C9=0,"NA",(C9/AQ9)*100000)</f>
        <v>243.12258827748579</v>
      </c>
      <c r="AH9" s="8">
        <f>IF(C9=0,"NA",(I9/C9)*100000)</f>
        <v>4214.5593869731802</v>
      </c>
      <c r="AI9" s="8">
        <f>IF(I9=0,"NA",(I9/AQ9)*100000)</f>
        <v>10.246545866100934</v>
      </c>
      <c r="AJ9" s="8">
        <f>IF(C9=0,"NA",(J9/C9)*100000)</f>
        <v>1915.7088122605362</v>
      </c>
      <c r="AK9" s="10">
        <f>IF(I9=0,"NA",(J9/AQ9)*100000)</f>
        <v>4.6575208482276969</v>
      </c>
      <c r="AL9" s="116">
        <f>AM9*7</f>
        <v>1.6830601092896174</v>
      </c>
      <c r="AM9" s="117">
        <f>I9/_xlfn.DAYS("10 December 2017","10 June 2017")</f>
        <v>0.24043715846994534</v>
      </c>
      <c r="AN9" s="116">
        <f>AO9*7</f>
        <v>0.76502732240437155</v>
      </c>
      <c r="AO9" s="117">
        <f>J9/_xlfn.DAYS("10 December 2017","10 June 2017")</f>
        <v>0.10928961748633879</v>
      </c>
      <c r="AP9" s="448"/>
      <c r="AQ9" s="106">
        <f>'Vital Stats'!Q75</f>
        <v>429413</v>
      </c>
    </row>
    <row r="10" spans="1:43" x14ac:dyDescent="0.25">
      <c r="C10" s="7"/>
      <c r="D10" s="8"/>
      <c r="E10" s="8"/>
      <c r="F10" s="8"/>
      <c r="G10" s="9"/>
      <c r="H10" s="7"/>
      <c r="I10" s="8"/>
      <c r="J10" s="8"/>
      <c r="K10" s="9"/>
      <c r="L10" s="7"/>
      <c r="M10" s="8"/>
      <c r="N10" s="8"/>
      <c r="O10" s="8"/>
      <c r="P10" s="8"/>
      <c r="Q10" s="8"/>
      <c r="R10" s="8"/>
      <c r="S10" s="205"/>
      <c r="T10" s="9"/>
      <c r="U10" s="8"/>
      <c r="V10" s="9"/>
      <c r="W10" s="7"/>
      <c r="X10" s="8"/>
      <c r="Y10" s="8"/>
      <c r="Z10" s="8"/>
      <c r="AA10" s="8"/>
      <c r="AB10" s="8"/>
      <c r="AC10" s="205"/>
      <c r="AD10" s="9"/>
      <c r="AE10" s="7"/>
      <c r="AF10" s="8"/>
      <c r="AG10" s="8"/>
      <c r="AH10" s="8"/>
      <c r="AI10" s="8"/>
      <c r="AJ10" s="8"/>
      <c r="AK10" s="10"/>
      <c r="AL10" s="113"/>
      <c r="AM10" s="14"/>
      <c r="AN10" s="113"/>
      <c r="AO10" s="14"/>
      <c r="AP10" s="105"/>
      <c r="AQ10" s="109"/>
    </row>
    <row r="11" spans="1:43" x14ac:dyDescent="0.25">
      <c r="C11" s="7"/>
      <c r="D11" s="8"/>
      <c r="E11" s="8"/>
      <c r="F11" s="8"/>
      <c r="G11" s="9"/>
      <c r="H11" s="7"/>
      <c r="I11" s="8"/>
      <c r="J11" s="8"/>
      <c r="K11" s="9"/>
      <c r="L11" s="7"/>
      <c r="M11" s="8"/>
      <c r="N11" s="8"/>
      <c r="O11" s="8"/>
      <c r="P11" s="8"/>
      <c r="Q11" s="8"/>
      <c r="R11" s="8"/>
      <c r="S11" s="205"/>
      <c r="T11" s="9"/>
      <c r="U11" s="8"/>
      <c r="V11" s="9"/>
      <c r="W11" s="7"/>
      <c r="X11" s="8"/>
      <c r="Y11" s="8"/>
      <c r="Z11" s="8"/>
      <c r="AA11" s="8"/>
      <c r="AB11" s="8"/>
      <c r="AC11" s="205"/>
      <c r="AD11" s="9"/>
      <c r="AE11" s="7"/>
      <c r="AF11" s="8"/>
      <c r="AG11" s="8"/>
      <c r="AH11" s="8"/>
      <c r="AI11" s="8"/>
      <c r="AJ11" s="8"/>
      <c r="AK11" s="10"/>
      <c r="AL11" s="113"/>
      <c r="AM11" s="14"/>
      <c r="AN11" s="113"/>
      <c r="AO11" s="14"/>
      <c r="AP11" s="105"/>
      <c r="AQ11" s="109"/>
    </row>
    <row r="12" spans="1:43" x14ac:dyDescent="0.25">
      <c r="C12" s="7"/>
      <c r="D12" s="8"/>
      <c r="E12" s="8"/>
      <c r="F12" s="8"/>
      <c r="G12" s="9"/>
      <c r="H12" s="7"/>
      <c r="I12" s="8"/>
      <c r="J12" s="8"/>
      <c r="K12" s="9"/>
      <c r="L12" s="7"/>
      <c r="M12" s="8"/>
      <c r="N12" s="8"/>
      <c r="O12" s="8"/>
      <c r="P12" s="8"/>
      <c r="Q12" s="8"/>
      <c r="R12" s="8"/>
      <c r="S12" s="205"/>
      <c r="T12" s="9"/>
      <c r="U12" s="8"/>
      <c r="V12" s="9"/>
      <c r="W12" s="7"/>
      <c r="X12" s="8"/>
      <c r="Y12" s="8"/>
      <c r="Z12" s="8"/>
      <c r="AA12" s="8"/>
      <c r="AB12" s="8"/>
      <c r="AC12" s="205"/>
      <c r="AD12" s="9"/>
      <c r="AE12" s="7"/>
      <c r="AF12" s="8"/>
      <c r="AG12" s="8"/>
      <c r="AH12" s="8"/>
      <c r="AI12" s="8"/>
      <c r="AJ12" s="8"/>
      <c r="AK12" s="10"/>
      <c r="AL12" s="113"/>
      <c r="AM12" s="14"/>
      <c r="AN12" s="113"/>
      <c r="AO12" s="14"/>
      <c r="AP12" s="105"/>
      <c r="AQ12" s="109"/>
    </row>
    <row r="13" spans="1:43" x14ac:dyDescent="0.25">
      <c r="C13" s="7"/>
      <c r="D13" s="8"/>
      <c r="E13" s="8"/>
      <c r="F13" s="8"/>
      <c r="G13" s="9"/>
      <c r="H13" s="7"/>
      <c r="I13" s="8"/>
      <c r="J13" s="8"/>
      <c r="K13" s="9"/>
      <c r="L13" s="7"/>
      <c r="M13" s="8"/>
      <c r="N13" s="8"/>
      <c r="O13" s="8"/>
      <c r="P13" s="8"/>
      <c r="Q13" s="8"/>
      <c r="R13" s="8"/>
      <c r="S13" s="205"/>
      <c r="T13" s="9"/>
      <c r="U13" s="8"/>
      <c r="V13" s="9"/>
      <c r="W13" s="7"/>
      <c r="X13" s="8"/>
      <c r="Y13" s="8"/>
      <c r="Z13" s="8"/>
      <c r="AA13" s="8"/>
      <c r="AB13" s="8"/>
      <c r="AC13" s="205"/>
      <c r="AD13" s="9"/>
      <c r="AE13" s="7"/>
      <c r="AF13" s="8"/>
      <c r="AG13" s="8"/>
      <c r="AH13" s="8"/>
      <c r="AI13" s="8"/>
      <c r="AJ13" s="8"/>
      <c r="AK13" s="10"/>
      <c r="AL13" s="113"/>
      <c r="AM13" s="14"/>
      <c r="AN13" s="113"/>
      <c r="AO13" s="14"/>
      <c r="AP13" s="105"/>
      <c r="AQ13" s="109"/>
    </row>
    <row r="14" spans="1:43" x14ac:dyDescent="0.25">
      <c r="C14" s="7"/>
      <c r="D14" s="8"/>
      <c r="E14" s="8"/>
      <c r="F14" s="8"/>
      <c r="G14" s="9"/>
      <c r="H14" s="7"/>
      <c r="I14" s="8"/>
      <c r="J14" s="8"/>
      <c r="K14" s="9"/>
      <c r="L14" s="7"/>
      <c r="M14" s="8"/>
      <c r="N14" s="8"/>
      <c r="O14" s="8"/>
      <c r="P14" s="8"/>
      <c r="Q14" s="8"/>
      <c r="R14" s="8"/>
      <c r="S14" s="205"/>
      <c r="T14" s="9"/>
      <c r="U14" s="8"/>
      <c r="V14" s="9"/>
      <c r="W14" s="7"/>
      <c r="X14" s="8"/>
      <c r="Y14" s="8"/>
      <c r="Z14" s="8"/>
      <c r="AA14" s="8"/>
      <c r="AB14" s="8"/>
      <c r="AC14" s="205"/>
      <c r="AD14" s="9"/>
      <c r="AE14" s="7"/>
      <c r="AF14" s="8"/>
      <c r="AG14" s="8"/>
      <c r="AH14" s="8"/>
      <c r="AI14" s="8"/>
      <c r="AJ14" s="8"/>
      <c r="AK14" s="10"/>
      <c r="AL14" s="113"/>
      <c r="AM14" s="14"/>
      <c r="AN14" s="113"/>
      <c r="AO14" s="14"/>
      <c r="AP14" s="105"/>
      <c r="AQ14" s="109"/>
    </row>
    <row r="15" spans="1:43" x14ac:dyDescent="0.25">
      <c r="C15" s="7"/>
      <c r="D15" s="8"/>
      <c r="E15" s="8"/>
      <c r="F15" s="8"/>
      <c r="G15" s="9"/>
      <c r="H15" s="7"/>
      <c r="I15" s="8"/>
      <c r="J15" s="8"/>
      <c r="K15" s="9"/>
      <c r="L15" s="7"/>
      <c r="M15" s="8"/>
      <c r="N15" s="8"/>
      <c r="O15" s="8"/>
      <c r="P15" s="8"/>
      <c r="Q15" s="8"/>
      <c r="R15" s="8"/>
      <c r="S15" s="205"/>
      <c r="T15" s="9"/>
      <c r="U15" s="8"/>
      <c r="V15" s="9"/>
      <c r="W15" s="7"/>
      <c r="X15" s="8"/>
      <c r="Y15" s="8"/>
      <c r="Z15" s="8"/>
      <c r="AA15" s="8"/>
      <c r="AB15" s="8"/>
      <c r="AC15" s="205"/>
      <c r="AD15" s="9"/>
      <c r="AE15" s="7"/>
      <c r="AF15" s="8"/>
      <c r="AG15" s="8"/>
      <c r="AH15" s="8"/>
      <c r="AI15" s="8"/>
      <c r="AJ15" s="8"/>
      <c r="AK15" s="10"/>
      <c r="AL15" s="113"/>
      <c r="AM15" s="14"/>
      <c r="AN15" s="113"/>
      <c r="AO15" s="14"/>
      <c r="AP15" s="105"/>
      <c r="AQ15" s="109"/>
    </row>
    <row r="16" spans="1:43" x14ac:dyDescent="0.25">
      <c r="C16" s="7"/>
      <c r="D16" s="8"/>
      <c r="E16" s="8"/>
      <c r="F16" s="8"/>
      <c r="G16" s="9"/>
      <c r="H16" s="7"/>
      <c r="I16" s="8"/>
      <c r="J16" s="8"/>
      <c r="K16" s="9"/>
      <c r="L16" s="7"/>
      <c r="M16" s="8"/>
      <c r="N16" s="8"/>
      <c r="O16" s="8"/>
      <c r="P16" s="8"/>
      <c r="Q16" s="8"/>
      <c r="R16" s="8"/>
      <c r="S16" s="205"/>
      <c r="T16" s="9"/>
      <c r="U16" s="8"/>
      <c r="V16" s="9"/>
      <c r="W16" s="7"/>
      <c r="X16" s="8"/>
      <c r="Y16" s="8"/>
      <c r="Z16" s="8"/>
      <c r="AA16" s="8"/>
      <c r="AB16" s="8"/>
      <c r="AC16" s="205"/>
      <c r="AD16" s="9"/>
      <c r="AE16" s="7"/>
      <c r="AF16" s="8"/>
      <c r="AG16" s="8"/>
      <c r="AH16" s="8"/>
      <c r="AI16" s="8"/>
      <c r="AJ16" s="8"/>
      <c r="AK16" s="10"/>
      <c r="AL16" s="113"/>
      <c r="AM16" s="14"/>
      <c r="AN16" s="113"/>
      <c r="AO16" s="14"/>
      <c r="AP16" s="105"/>
      <c r="AQ16" s="109"/>
    </row>
    <row r="17" spans="3:43" x14ac:dyDescent="0.25">
      <c r="C17" s="7"/>
      <c r="D17" s="8"/>
      <c r="E17" s="8"/>
      <c r="F17" s="8"/>
      <c r="G17" s="9"/>
      <c r="H17" s="7"/>
      <c r="I17" s="8"/>
      <c r="J17" s="8"/>
      <c r="K17" s="9"/>
      <c r="L17" s="7"/>
      <c r="M17" s="8"/>
      <c r="N17" s="8"/>
      <c r="O17" s="8"/>
      <c r="P17" s="8"/>
      <c r="Q17" s="8"/>
      <c r="R17" s="8"/>
      <c r="S17" s="205"/>
      <c r="T17" s="9"/>
      <c r="U17" s="8"/>
      <c r="V17" s="9"/>
      <c r="W17" s="7"/>
      <c r="X17" s="8"/>
      <c r="Y17" s="8"/>
      <c r="Z17" s="8"/>
      <c r="AA17" s="8"/>
      <c r="AB17" s="8"/>
      <c r="AC17" s="205"/>
      <c r="AD17" s="9"/>
      <c r="AE17" s="7"/>
      <c r="AF17" s="8"/>
      <c r="AG17" s="8"/>
      <c r="AH17" s="8"/>
      <c r="AI17" s="8"/>
      <c r="AJ17" s="8"/>
      <c r="AK17" s="10"/>
      <c r="AL17" s="113"/>
      <c r="AM17" s="14"/>
      <c r="AN17" s="113"/>
      <c r="AO17" s="14"/>
      <c r="AP17" s="105"/>
      <c r="AQ17" s="109"/>
    </row>
    <row r="18" spans="3:43" x14ac:dyDescent="0.25">
      <c r="C18" s="7"/>
      <c r="D18" s="8"/>
      <c r="E18" s="8"/>
      <c r="F18" s="8"/>
      <c r="G18" s="9"/>
      <c r="H18" s="7"/>
      <c r="I18" s="8"/>
      <c r="J18" s="8"/>
      <c r="K18" s="9"/>
      <c r="L18" s="7"/>
      <c r="M18" s="8"/>
      <c r="N18" s="8"/>
      <c r="O18" s="8"/>
      <c r="P18" s="8"/>
      <c r="Q18" s="8"/>
      <c r="R18" s="8"/>
      <c r="S18" s="205"/>
      <c r="T18" s="9"/>
      <c r="U18" s="8"/>
      <c r="V18" s="9"/>
      <c r="W18" s="7"/>
      <c r="X18" s="8"/>
      <c r="Y18" s="8"/>
      <c r="Z18" s="8"/>
      <c r="AA18" s="8"/>
      <c r="AB18" s="8"/>
      <c r="AC18" s="205"/>
      <c r="AD18" s="9"/>
      <c r="AE18" s="7"/>
      <c r="AF18" s="8"/>
      <c r="AG18" s="8"/>
      <c r="AH18" s="8"/>
      <c r="AI18" s="8"/>
      <c r="AJ18" s="8"/>
      <c r="AK18" s="10"/>
      <c r="AL18" s="113"/>
      <c r="AM18" s="14"/>
      <c r="AN18" s="113"/>
      <c r="AO18" s="14"/>
      <c r="AP18" s="105"/>
      <c r="AQ18" s="109"/>
    </row>
    <row r="19" spans="3:43" x14ac:dyDescent="0.25">
      <c r="C19" s="7"/>
      <c r="D19" s="8"/>
      <c r="E19" s="8"/>
      <c r="F19" s="8"/>
      <c r="G19" s="9"/>
      <c r="H19" s="7"/>
      <c r="I19" s="8"/>
      <c r="J19" s="8"/>
      <c r="K19" s="9"/>
      <c r="L19" s="7"/>
      <c r="M19" s="8"/>
      <c r="N19" s="8"/>
      <c r="O19" s="8"/>
      <c r="P19" s="8"/>
      <c r="Q19" s="8"/>
      <c r="R19" s="8"/>
      <c r="S19" s="205"/>
      <c r="T19" s="9"/>
      <c r="U19" s="8"/>
      <c r="V19" s="9"/>
      <c r="W19" s="7"/>
      <c r="X19" s="8"/>
      <c r="Y19" s="8"/>
      <c r="Z19" s="8"/>
      <c r="AA19" s="8"/>
      <c r="AB19" s="8"/>
      <c r="AC19" s="205"/>
      <c r="AD19" s="9"/>
      <c r="AE19" s="7"/>
      <c r="AF19" s="8"/>
      <c r="AG19" s="8"/>
      <c r="AH19" s="8"/>
      <c r="AI19" s="8"/>
      <c r="AJ19" s="8"/>
      <c r="AK19" s="10"/>
      <c r="AL19" s="113"/>
      <c r="AM19" s="14"/>
      <c r="AN19" s="113"/>
      <c r="AO19" s="14"/>
      <c r="AP19" s="105"/>
      <c r="AQ19" s="109"/>
    </row>
    <row r="20" spans="3:43" x14ac:dyDescent="0.25">
      <c r="C20" s="7"/>
      <c r="D20" s="8"/>
      <c r="E20" s="8"/>
      <c r="F20" s="8"/>
      <c r="G20" s="9"/>
      <c r="H20" s="7"/>
      <c r="I20" s="8"/>
      <c r="J20" s="8"/>
      <c r="K20" s="9"/>
      <c r="L20" s="7"/>
      <c r="M20" s="8"/>
      <c r="N20" s="8"/>
      <c r="O20" s="8"/>
      <c r="P20" s="8"/>
      <c r="Q20" s="8"/>
      <c r="R20" s="8"/>
      <c r="S20" s="205"/>
      <c r="T20" s="9"/>
      <c r="U20" s="8"/>
      <c r="V20" s="9"/>
      <c r="W20" s="7"/>
      <c r="X20" s="8"/>
      <c r="Y20" s="8"/>
      <c r="Z20" s="8"/>
      <c r="AA20" s="8"/>
      <c r="AB20" s="8"/>
      <c r="AC20" s="205"/>
      <c r="AD20" s="9"/>
      <c r="AE20" s="7"/>
      <c r="AF20" s="8"/>
      <c r="AG20" s="8"/>
      <c r="AH20" s="8"/>
      <c r="AI20" s="8"/>
      <c r="AJ20" s="8"/>
      <c r="AK20" s="10"/>
      <c r="AL20" s="113"/>
      <c r="AM20" s="14"/>
      <c r="AN20" s="113"/>
      <c r="AO20" s="14"/>
      <c r="AP20" s="105"/>
      <c r="AQ20" s="109"/>
    </row>
    <row r="21" spans="3:43" x14ac:dyDescent="0.25">
      <c r="C21" s="7"/>
      <c r="D21" s="8"/>
      <c r="E21" s="8"/>
      <c r="F21" s="8"/>
      <c r="G21" s="9"/>
      <c r="H21" s="7"/>
      <c r="I21" s="8"/>
      <c r="J21" s="8"/>
      <c r="K21" s="9"/>
      <c r="L21" s="7"/>
      <c r="M21" s="8"/>
      <c r="N21" s="8"/>
      <c r="O21" s="8"/>
      <c r="P21" s="8"/>
      <c r="Q21" s="8"/>
      <c r="R21" s="8"/>
      <c r="S21" s="205"/>
      <c r="T21" s="9"/>
      <c r="U21" s="8"/>
      <c r="V21" s="9"/>
      <c r="W21" s="7"/>
      <c r="X21" s="8"/>
      <c r="Y21" s="8"/>
      <c r="Z21" s="8"/>
      <c r="AA21" s="8"/>
      <c r="AB21" s="8"/>
      <c r="AC21" s="205"/>
      <c r="AD21" s="9"/>
      <c r="AE21" s="7"/>
      <c r="AF21" s="8"/>
      <c r="AG21" s="8"/>
      <c r="AH21" s="8"/>
      <c r="AI21" s="8"/>
      <c r="AJ21" s="8"/>
      <c r="AK21" s="10"/>
      <c r="AL21" s="113"/>
      <c r="AM21" s="14"/>
      <c r="AN21" s="113"/>
      <c r="AO21" s="14"/>
      <c r="AP21" s="105"/>
      <c r="AQ21" s="109"/>
    </row>
    <row r="22" spans="3:43" x14ac:dyDescent="0.25">
      <c r="C22" s="7"/>
      <c r="D22" s="8"/>
      <c r="E22" s="8"/>
      <c r="F22" s="8"/>
      <c r="G22" s="9"/>
      <c r="H22" s="7"/>
      <c r="I22" s="8"/>
      <c r="J22" s="8"/>
      <c r="K22" s="9"/>
      <c r="L22" s="7"/>
      <c r="M22" s="8"/>
      <c r="N22" s="8"/>
      <c r="O22" s="8"/>
      <c r="P22" s="8"/>
      <c r="Q22" s="8"/>
      <c r="R22" s="8"/>
      <c r="S22" s="205"/>
      <c r="T22" s="9"/>
      <c r="U22" s="8"/>
      <c r="V22" s="9"/>
      <c r="W22" s="7"/>
      <c r="X22" s="8"/>
      <c r="Y22" s="8"/>
      <c r="Z22" s="8"/>
      <c r="AA22" s="8"/>
      <c r="AB22" s="8"/>
      <c r="AC22" s="205"/>
      <c r="AD22" s="9"/>
      <c r="AE22" s="7"/>
      <c r="AF22" s="8"/>
      <c r="AG22" s="8"/>
      <c r="AH22" s="8"/>
      <c r="AI22" s="8"/>
      <c r="AJ22" s="8"/>
      <c r="AK22" s="10"/>
      <c r="AL22" s="113"/>
      <c r="AM22" s="14"/>
      <c r="AN22" s="113"/>
      <c r="AO22" s="14"/>
      <c r="AP22" s="105"/>
      <c r="AQ22" s="109"/>
    </row>
    <row r="23" spans="3:43" x14ac:dyDescent="0.25">
      <c r="C23" s="7"/>
      <c r="D23" s="8"/>
      <c r="E23" s="8"/>
      <c r="F23" s="8"/>
      <c r="G23" s="9"/>
      <c r="H23" s="7"/>
      <c r="I23" s="8"/>
      <c r="J23" s="8"/>
      <c r="K23" s="9"/>
      <c r="L23" s="7"/>
      <c r="M23" s="8"/>
      <c r="N23" s="8"/>
      <c r="O23" s="8"/>
      <c r="P23" s="8"/>
      <c r="Q23" s="8"/>
      <c r="R23" s="8"/>
      <c r="S23" s="205"/>
      <c r="T23" s="9"/>
      <c r="U23" s="8"/>
      <c r="V23" s="9"/>
      <c r="W23" s="7"/>
      <c r="X23" s="8"/>
      <c r="Y23" s="8"/>
      <c r="Z23" s="8"/>
      <c r="AA23" s="8"/>
      <c r="AB23" s="8"/>
      <c r="AC23" s="205"/>
      <c r="AD23" s="9"/>
      <c r="AE23" s="7"/>
      <c r="AF23" s="8"/>
      <c r="AG23" s="8"/>
      <c r="AH23" s="8"/>
      <c r="AI23" s="8"/>
      <c r="AJ23" s="8"/>
      <c r="AK23" s="10"/>
      <c r="AL23" s="113"/>
      <c r="AM23" s="14"/>
      <c r="AN23" s="113"/>
      <c r="AO23" s="14"/>
      <c r="AP23" s="105"/>
      <c r="AQ23" s="109"/>
    </row>
    <row r="24" spans="3:43" x14ac:dyDescent="0.25">
      <c r="C24" s="7"/>
      <c r="D24" s="8"/>
      <c r="E24" s="8"/>
      <c r="F24" s="8"/>
      <c r="G24" s="9"/>
      <c r="H24" s="7"/>
      <c r="I24" s="8"/>
      <c r="J24" s="8"/>
      <c r="K24" s="9"/>
      <c r="L24" s="7"/>
      <c r="M24" s="8"/>
      <c r="N24" s="8"/>
      <c r="O24" s="8"/>
      <c r="P24" s="8"/>
      <c r="Q24" s="8"/>
      <c r="R24" s="8"/>
      <c r="S24" s="205"/>
      <c r="T24" s="9"/>
      <c r="U24" s="8"/>
      <c r="V24" s="9"/>
      <c r="W24" s="7"/>
      <c r="X24" s="8"/>
      <c r="Y24" s="8"/>
      <c r="Z24" s="8"/>
      <c r="AA24" s="8"/>
      <c r="AB24" s="8"/>
      <c r="AC24" s="205"/>
      <c r="AD24" s="9"/>
      <c r="AE24" s="7"/>
      <c r="AF24" s="8"/>
      <c r="AG24" s="8"/>
      <c r="AH24" s="8"/>
      <c r="AI24" s="8"/>
      <c r="AJ24" s="8"/>
      <c r="AK24" s="10"/>
      <c r="AL24" s="113"/>
      <c r="AM24" s="14"/>
      <c r="AN24" s="113"/>
      <c r="AO24" s="14"/>
      <c r="AP24" s="105"/>
      <c r="AQ24" s="109"/>
    </row>
    <row r="25" spans="3:43" x14ac:dyDescent="0.25">
      <c r="C25" s="7"/>
      <c r="D25" s="8"/>
      <c r="E25" s="8"/>
      <c r="F25" s="8"/>
      <c r="G25" s="9"/>
      <c r="H25" s="7"/>
      <c r="I25" s="8"/>
      <c r="J25" s="8"/>
      <c r="K25" s="9"/>
      <c r="L25" s="7"/>
      <c r="M25" s="8"/>
      <c r="N25" s="8"/>
      <c r="O25" s="8"/>
      <c r="P25" s="8"/>
      <c r="Q25" s="8"/>
      <c r="R25" s="8"/>
      <c r="S25" s="205"/>
      <c r="T25" s="9"/>
      <c r="U25" s="8"/>
      <c r="V25" s="9"/>
      <c r="W25" s="7"/>
      <c r="X25" s="8"/>
      <c r="Y25" s="8"/>
      <c r="Z25" s="8"/>
      <c r="AA25" s="8"/>
      <c r="AB25" s="8"/>
      <c r="AC25" s="205"/>
      <c r="AD25" s="9"/>
      <c r="AE25" s="7"/>
      <c r="AF25" s="8"/>
      <c r="AG25" s="8"/>
      <c r="AH25" s="8"/>
      <c r="AI25" s="8"/>
      <c r="AJ25" s="8"/>
      <c r="AK25" s="10"/>
      <c r="AL25" s="113"/>
      <c r="AM25" s="14"/>
      <c r="AN25" s="113"/>
      <c r="AO25" s="14"/>
      <c r="AP25" s="105"/>
      <c r="AQ25" s="109"/>
    </row>
    <row r="26" spans="3:43" x14ac:dyDescent="0.25">
      <c r="C26" s="7"/>
      <c r="D26" s="8"/>
      <c r="E26" s="8"/>
      <c r="F26" s="8"/>
      <c r="G26" s="9"/>
      <c r="H26" s="7"/>
      <c r="I26" s="8"/>
      <c r="J26" s="8"/>
      <c r="K26" s="9"/>
      <c r="L26" s="7"/>
      <c r="M26" s="8"/>
      <c r="N26" s="8"/>
      <c r="O26" s="8"/>
      <c r="P26" s="8"/>
      <c r="Q26" s="8"/>
      <c r="R26" s="8"/>
      <c r="S26" s="205"/>
      <c r="T26" s="9"/>
      <c r="U26" s="8"/>
      <c r="V26" s="9"/>
      <c r="W26" s="7"/>
      <c r="X26" s="8"/>
      <c r="Y26" s="8"/>
      <c r="Z26" s="8"/>
      <c r="AA26" s="8"/>
      <c r="AB26" s="8"/>
      <c r="AC26" s="205"/>
      <c r="AD26" s="9"/>
      <c r="AE26" s="7"/>
      <c r="AF26" s="8"/>
      <c r="AG26" s="8"/>
      <c r="AH26" s="8"/>
      <c r="AI26" s="8"/>
      <c r="AJ26" s="8"/>
      <c r="AK26" s="10"/>
      <c r="AL26" s="113"/>
      <c r="AM26" s="14"/>
      <c r="AN26" s="113"/>
      <c r="AO26" s="14"/>
      <c r="AP26" s="105"/>
      <c r="AQ26" s="109"/>
    </row>
    <row r="27" spans="3:43" x14ac:dyDescent="0.25">
      <c r="C27" s="7"/>
      <c r="D27" s="8"/>
      <c r="E27" s="8"/>
      <c r="F27" s="8"/>
      <c r="G27" s="9"/>
      <c r="H27" s="7"/>
      <c r="I27" s="8"/>
      <c r="J27" s="8"/>
      <c r="K27" s="9"/>
      <c r="L27" s="7"/>
      <c r="M27" s="8"/>
      <c r="N27" s="8"/>
      <c r="O27" s="8"/>
      <c r="P27" s="8"/>
      <c r="Q27" s="8"/>
      <c r="R27" s="8"/>
      <c r="S27" s="205"/>
      <c r="T27" s="9"/>
      <c r="U27" s="8"/>
      <c r="V27" s="9"/>
      <c r="W27" s="7"/>
      <c r="X27" s="8"/>
      <c r="Y27" s="8"/>
      <c r="Z27" s="8"/>
      <c r="AA27" s="8"/>
      <c r="AB27" s="8"/>
      <c r="AC27" s="205"/>
      <c r="AD27" s="9"/>
      <c r="AE27" s="7"/>
      <c r="AF27" s="8"/>
      <c r="AG27" s="8"/>
      <c r="AH27" s="8"/>
      <c r="AI27" s="8"/>
      <c r="AJ27" s="8"/>
      <c r="AK27" s="10"/>
      <c r="AL27" s="113"/>
      <c r="AM27" s="14"/>
      <c r="AN27" s="113"/>
      <c r="AO27" s="14"/>
      <c r="AP27" s="105"/>
      <c r="AQ27" s="109"/>
    </row>
    <row r="28" spans="3:43" x14ac:dyDescent="0.25">
      <c r="C28" s="7"/>
      <c r="D28" s="8"/>
      <c r="E28" s="8"/>
      <c r="F28" s="8"/>
      <c r="G28" s="9"/>
      <c r="H28" s="7"/>
      <c r="I28" s="8"/>
      <c r="J28" s="8"/>
      <c r="K28" s="9"/>
      <c r="L28" s="7"/>
      <c r="M28" s="8"/>
      <c r="N28" s="8"/>
      <c r="O28" s="8"/>
      <c r="P28" s="8"/>
      <c r="Q28" s="8"/>
      <c r="R28" s="8"/>
      <c r="S28" s="205"/>
      <c r="T28" s="9"/>
      <c r="U28" s="8"/>
      <c r="V28" s="9"/>
      <c r="W28" s="7"/>
      <c r="X28" s="8"/>
      <c r="Y28" s="8"/>
      <c r="Z28" s="8"/>
      <c r="AA28" s="8"/>
      <c r="AB28" s="8"/>
      <c r="AC28" s="205"/>
      <c r="AD28" s="9"/>
      <c r="AE28" s="7"/>
      <c r="AF28" s="8"/>
      <c r="AG28" s="8"/>
      <c r="AH28" s="8"/>
      <c r="AI28" s="8"/>
      <c r="AJ28" s="8"/>
      <c r="AK28" s="10"/>
      <c r="AL28" s="113"/>
      <c r="AM28" s="14"/>
      <c r="AN28" s="113"/>
      <c r="AO28" s="14"/>
      <c r="AP28" s="105"/>
      <c r="AQ28" s="109"/>
    </row>
    <row r="29" spans="3:43" x14ac:dyDescent="0.25">
      <c r="C29" s="7"/>
      <c r="D29" s="8"/>
      <c r="E29" s="8"/>
      <c r="F29" s="8"/>
      <c r="G29" s="9"/>
      <c r="H29" s="7"/>
      <c r="I29" s="8"/>
      <c r="J29" s="8"/>
      <c r="K29" s="9"/>
      <c r="L29" s="7"/>
      <c r="M29" s="8"/>
      <c r="N29" s="8"/>
      <c r="O29" s="8"/>
      <c r="P29" s="8"/>
      <c r="Q29" s="8"/>
      <c r="R29" s="8"/>
      <c r="S29" s="205"/>
      <c r="T29" s="9"/>
      <c r="U29" s="8"/>
      <c r="V29" s="9"/>
      <c r="W29" s="7"/>
      <c r="X29" s="8"/>
      <c r="Y29" s="8"/>
      <c r="Z29" s="8"/>
      <c r="AA29" s="8"/>
      <c r="AB29" s="8"/>
      <c r="AC29" s="205"/>
      <c r="AD29" s="9"/>
      <c r="AE29" s="7"/>
      <c r="AF29" s="8"/>
      <c r="AG29" s="8"/>
      <c r="AH29" s="8"/>
      <c r="AI29" s="8"/>
      <c r="AJ29" s="8"/>
      <c r="AK29" s="10"/>
      <c r="AL29" s="113"/>
      <c r="AM29" s="14"/>
      <c r="AN29" s="113"/>
      <c r="AO29" s="14"/>
      <c r="AP29" s="105"/>
      <c r="AQ29" s="109"/>
    </row>
    <row r="30" spans="3:43" x14ac:dyDescent="0.25">
      <c r="C30" s="7"/>
      <c r="D30" s="8"/>
      <c r="E30" s="8"/>
      <c r="F30" s="8"/>
      <c r="G30" s="9"/>
      <c r="H30" s="7"/>
      <c r="I30" s="8"/>
      <c r="J30" s="8"/>
      <c r="K30" s="9"/>
      <c r="L30" s="7"/>
      <c r="M30" s="8"/>
      <c r="N30" s="8"/>
      <c r="O30" s="8"/>
      <c r="P30" s="8"/>
      <c r="Q30" s="8"/>
      <c r="R30" s="8"/>
      <c r="S30" s="205"/>
      <c r="T30" s="9"/>
      <c r="U30" s="8"/>
      <c r="V30" s="9"/>
      <c r="W30" s="7"/>
      <c r="X30" s="8"/>
      <c r="Y30" s="8"/>
      <c r="Z30" s="8"/>
      <c r="AA30" s="8"/>
      <c r="AB30" s="8"/>
      <c r="AC30" s="205"/>
      <c r="AD30" s="9"/>
      <c r="AE30" s="7"/>
      <c r="AF30" s="8"/>
      <c r="AG30" s="8"/>
      <c r="AH30" s="8"/>
      <c r="AI30" s="8"/>
      <c r="AJ30" s="8"/>
      <c r="AK30" s="10"/>
      <c r="AL30" s="113"/>
      <c r="AM30" s="14"/>
      <c r="AN30" s="113"/>
      <c r="AO30" s="14"/>
      <c r="AP30" s="105"/>
      <c r="AQ30" s="109"/>
    </row>
    <row r="31" spans="3:43" x14ac:dyDescent="0.25">
      <c r="C31" s="7"/>
      <c r="D31" s="8"/>
      <c r="E31" s="8"/>
      <c r="F31" s="8"/>
      <c r="G31" s="9"/>
      <c r="H31" s="7"/>
      <c r="I31" s="8"/>
      <c r="J31" s="8"/>
      <c r="K31" s="9"/>
      <c r="L31" s="7"/>
      <c r="M31" s="8"/>
      <c r="N31" s="8"/>
      <c r="O31" s="8"/>
      <c r="P31" s="8"/>
      <c r="Q31" s="8"/>
      <c r="R31" s="8"/>
      <c r="S31" s="205"/>
      <c r="T31" s="9"/>
      <c r="U31" s="8"/>
      <c r="V31" s="9"/>
      <c r="W31" s="7"/>
      <c r="X31" s="8"/>
      <c r="Y31" s="8"/>
      <c r="Z31" s="8"/>
      <c r="AA31" s="8"/>
      <c r="AB31" s="8"/>
      <c r="AC31" s="205"/>
      <c r="AD31" s="9"/>
      <c r="AE31" s="7"/>
      <c r="AF31" s="8"/>
      <c r="AG31" s="8"/>
      <c r="AH31" s="8"/>
      <c r="AI31" s="8"/>
      <c r="AJ31" s="8"/>
      <c r="AK31" s="10"/>
      <c r="AL31" s="113"/>
      <c r="AM31" s="14"/>
      <c r="AN31" s="113"/>
      <c r="AO31" s="14"/>
      <c r="AP31" s="105"/>
      <c r="AQ31" s="109"/>
    </row>
    <row r="32" spans="3:43" x14ac:dyDescent="0.25">
      <c r="C32" s="7"/>
      <c r="D32" s="8"/>
      <c r="E32" s="8"/>
      <c r="F32" s="8"/>
      <c r="G32" s="9"/>
      <c r="H32" s="7"/>
      <c r="I32" s="8"/>
      <c r="J32" s="8"/>
      <c r="K32" s="9"/>
      <c r="L32" s="7"/>
      <c r="M32" s="8"/>
      <c r="N32" s="8"/>
      <c r="O32" s="8"/>
      <c r="P32" s="8"/>
      <c r="Q32" s="8"/>
      <c r="R32" s="8"/>
      <c r="S32" s="205"/>
      <c r="T32" s="9"/>
      <c r="U32" s="8"/>
      <c r="V32" s="9"/>
      <c r="W32" s="7"/>
      <c r="X32" s="8"/>
      <c r="Y32" s="8"/>
      <c r="Z32" s="8"/>
      <c r="AA32" s="8"/>
      <c r="AB32" s="8"/>
      <c r="AC32" s="205"/>
      <c r="AD32" s="9"/>
      <c r="AE32" s="7"/>
      <c r="AF32" s="8"/>
      <c r="AG32" s="8"/>
      <c r="AH32" s="8"/>
      <c r="AI32" s="8"/>
      <c r="AJ32" s="8"/>
      <c r="AK32" s="10"/>
      <c r="AL32" s="113"/>
      <c r="AM32" s="14"/>
      <c r="AN32" s="113"/>
      <c r="AO32" s="14"/>
      <c r="AP32" s="105"/>
      <c r="AQ32" s="109"/>
    </row>
    <row r="33" spans="3:43" x14ac:dyDescent="0.25">
      <c r="C33" s="7"/>
      <c r="D33" s="8"/>
      <c r="E33" s="8"/>
      <c r="F33" s="8"/>
      <c r="G33" s="9"/>
      <c r="H33" s="7"/>
      <c r="I33" s="8"/>
      <c r="J33" s="8"/>
      <c r="K33" s="9"/>
      <c r="L33" s="7"/>
      <c r="M33" s="8"/>
      <c r="N33" s="8"/>
      <c r="O33" s="8"/>
      <c r="P33" s="8"/>
      <c r="Q33" s="8"/>
      <c r="R33" s="8"/>
      <c r="S33" s="205"/>
      <c r="T33" s="9"/>
      <c r="U33" s="8"/>
      <c r="V33" s="9"/>
      <c r="W33" s="7"/>
      <c r="X33" s="8"/>
      <c r="Y33" s="8"/>
      <c r="Z33" s="8"/>
      <c r="AA33" s="8"/>
      <c r="AB33" s="8"/>
      <c r="AC33" s="205"/>
      <c r="AD33" s="9"/>
      <c r="AE33" s="7"/>
      <c r="AF33" s="8"/>
      <c r="AG33" s="8"/>
      <c r="AH33" s="8"/>
      <c r="AI33" s="8"/>
      <c r="AJ33" s="8"/>
      <c r="AK33" s="10"/>
      <c r="AL33" s="113"/>
      <c r="AM33" s="14"/>
      <c r="AN33" s="113"/>
      <c r="AO33" s="14"/>
      <c r="AP33" s="105"/>
      <c r="AQ33" s="109"/>
    </row>
    <row r="34" spans="3:43" x14ac:dyDescent="0.25">
      <c r="C34" s="7"/>
      <c r="D34" s="8"/>
      <c r="E34" s="8"/>
      <c r="F34" s="8"/>
      <c r="G34" s="9"/>
      <c r="H34" s="7"/>
      <c r="I34" s="8"/>
      <c r="J34" s="8"/>
      <c r="K34" s="9"/>
      <c r="L34" s="7"/>
      <c r="M34" s="8"/>
      <c r="N34" s="8"/>
      <c r="O34" s="8"/>
      <c r="P34" s="8"/>
      <c r="Q34" s="8"/>
      <c r="R34" s="8"/>
      <c r="S34" s="205"/>
      <c r="T34" s="9"/>
      <c r="U34" s="8"/>
      <c r="V34" s="9"/>
      <c r="W34" s="7"/>
      <c r="X34" s="8"/>
      <c r="Y34" s="8"/>
      <c r="Z34" s="8"/>
      <c r="AA34" s="8"/>
      <c r="AB34" s="8"/>
      <c r="AC34" s="205"/>
      <c r="AD34" s="9"/>
      <c r="AE34" s="7"/>
      <c r="AF34" s="8"/>
      <c r="AG34" s="8"/>
      <c r="AH34" s="8"/>
      <c r="AI34" s="8"/>
      <c r="AJ34" s="8"/>
      <c r="AK34" s="10"/>
      <c r="AL34" s="113"/>
      <c r="AM34" s="14"/>
      <c r="AN34" s="113"/>
      <c r="AO34" s="14"/>
      <c r="AP34" s="105"/>
      <c r="AQ34" s="109"/>
    </row>
    <row r="35" spans="3:43" x14ac:dyDescent="0.25">
      <c r="C35" s="7"/>
      <c r="D35" s="8"/>
      <c r="E35" s="8"/>
      <c r="F35" s="8"/>
      <c r="G35" s="9"/>
      <c r="H35" s="7"/>
      <c r="I35" s="8"/>
      <c r="J35" s="8"/>
      <c r="K35" s="9"/>
      <c r="L35" s="7"/>
      <c r="M35" s="8"/>
      <c r="N35" s="8"/>
      <c r="O35" s="8"/>
      <c r="P35" s="8"/>
      <c r="Q35" s="8"/>
      <c r="R35" s="8"/>
      <c r="S35" s="205"/>
      <c r="T35" s="9"/>
      <c r="U35" s="8"/>
      <c r="V35" s="9"/>
      <c r="W35" s="7"/>
      <c r="X35" s="8"/>
      <c r="Y35" s="8"/>
      <c r="Z35" s="8"/>
      <c r="AA35" s="8"/>
      <c r="AB35" s="8"/>
      <c r="AC35" s="205"/>
      <c r="AD35" s="9"/>
      <c r="AE35" s="7"/>
      <c r="AF35" s="8"/>
      <c r="AG35" s="8"/>
      <c r="AH35" s="8"/>
      <c r="AI35" s="8"/>
      <c r="AJ35" s="8"/>
      <c r="AK35" s="10"/>
      <c r="AL35" s="113"/>
      <c r="AM35" s="14"/>
      <c r="AN35" s="113"/>
      <c r="AO35" s="14"/>
      <c r="AP35" s="105"/>
      <c r="AQ35" s="109"/>
    </row>
    <row r="36" spans="3:43" x14ac:dyDescent="0.25">
      <c r="C36" s="7"/>
      <c r="D36" s="8"/>
      <c r="E36" s="8"/>
      <c r="F36" s="8"/>
      <c r="G36" s="9"/>
      <c r="H36" s="7"/>
      <c r="I36" s="8"/>
      <c r="J36" s="8"/>
      <c r="K36" s="9"/>
      <c r="L36" s="7"/>
      <c r="M36" s="8"/>
      <c r="N36" s="8"/>
      <c r="O36" s="8"/>
      <c r="P36" s="8"/>
      <c r="Q36" s="8"/>
      <c r="R36" s="8"/>
      <c r="S36" s="205"/>
      <c r="T36" s="9"/>
      <c r="U36" s="8"/>
      <c r="V36" s="9"/>
      <c r="W36" s="7"/>
      <c r="X36" s="8"/>
      <c r="Y36" s="8"/>
      <c r="Z36" s="8"/>
      <c r="AA36" s="8"/>
      <c r="AB36" s="8"/>
      <c r="AC36" s="205"/>
      <c r="AD36" s="9"/>
      <c r="AE36" s="7"/>
      <c r="AF36" s="8"/>
      <c r="AG36" s="8"/>
      <c r="AH36" s="8"/>
      <c r="AI36" s="8"/>
      <c r="AJ36" s="8"/>
      <c r="AK36" s="10"/>
      <c r="AL36" s="113"/>
      <c r="AM36" s="14"/>
      <c r="AN36" s="113"/>
      <c r="AO36" s="14"/>
      <c r="AP36" s="105"/>
      <c r="AQ36" s="109"/>
    </row>
    <row r="37" spans="3:43" x14ac:dyDescent="0.25">
      <c r="C37" s="7"/>
      <c r="D37" s="8"/>
      <c r="E37" s="8"/>
      <c r="F37" s="8"/>
      <c r="G37" s="9"/>
      <c r="H37" s="7"/>
      <c r="I37" s="8"/>
      <c r="J37" s="8"/>
      <c r="K37" s="9"/>
      <c r="L37" s="7"/>
      <c r="M37" s="8"/>
      <c r="N37" s="8"/>
      <c r="O37" s="8"/>
      <c r="P37" s="8"/>
      <c r="Q37" s="8"/>
      <c r="R37" s="8"/>
      <c r="S37" s="205"/>
      <c r="T37" s="9"/>
      <c r="U37" s="8"/>
      <c r="V37" s="9"/>
      <c r="W37" s="7"/>
      <c r="X37" s="8"/>
      <c r="Y37" s="8"/>
      <c r="Z37" s="8"/>
      <c r="AA37" s="8"/>
      <c r="AB37" s="8"/>
      <c r="AC37" s="205"/>
      <c r="AD37" s="9"/>
      <c r="AE37" s="7"/>
      <c r="AF37" s="8"/>
      <c r="AG37" s="8"/>
      <c r="AH37" s="8"/>
      <c r="AI37" s="8"/>
      <c r="AJ37" s="8"/>
      <c r="AK37" s="10"/>
      <c r="AL37" s="113"/>
      <c r="AM37" s="14"/>
      <c r="AN37" s="113"/>
      <c r="AO37" s="14"/>
      <c r="AP37" s="105"/>
      <c r="AQ37" s="109"/>
    </row>
    <row r="38" spans="3:43" x14ac:dyDescent="0.25">
      <c r="C38" s="7"/>
      <c r="D38" s="8"/>
      <c r="E38" s="8"/>
      <c r="F38" s="8"/>
      <c r="G38" s="9"/>
      <c r="H38" s="7"/>
      <c r="I38" s="8"/>
      <c r="J38" s="8"/>
      <c r="K38" s="9"/>
      <c r="L38" s="7"/>
      <c r="M38" s="8"/>
      <c r="N38" s="8"/>
      <c r="O38" s="8"/>
      <c r="P38" s="8"/>
      <c r="Q38" s="8"/>
      <c r="R38" s="8"/>
      <c r="S38" s="205"/>
      <c r="T38" s="9"/>
      <c r="U38" s="8"/>
      <c r="V38" s="9"/>
      <c r="W38" s="7"/>
      <c r="X38" s="8"/>
      <c r="Y38" s="8"/>
      <c r="Z38" s="8"/>
      <c r="AA38" s="8"/>
      <c r="AB38" s="8"/>
      <c r="AC38" s="205"/>
      <c r="AD38" s="9"/>
      <c r="AE38" s="7"/>
      <c r="AF38" s="8"/>
      <c r="AG38" s="8"/>
      <c r="AH38" s="8"/>
      <c r="AI38" s="8"/>
      <c r="AJ38" s="8"/>
      <c r="AK38" s="10"/>
      <c r="AL38" s="113"/>
      <c r="AM38" s="14"/>
      <c r="AN38" s="113"/>
      <c r="AO38" s="14"/>
      <c r="AP38" s="105"/>
      <c r="AQ38" s="109"/>
    </row>
    <row r="39" spans="3:43" x14ac:dyDescent="0.25">
      <c r="C39" s="7"/>
      <c r="D39" s="8"/>
      <c r="E39" s="8"/>
      <c r="F39" s="8"/>
      <c r="G39" s="9"/>
      <c r="H39" s="7"/>
      <c r="I39" s="8"/>
      <c r="J39" s="8"/>
      <c r="K39" s="9"/>
      <c r="L39" s="7"/>
      <c r="M39" s="8"/>
      <c r="N39" s="8"/>
      <c r="O39" s="8"/>
      <c r="P39" s="8"/>
      <c r="Q39" s="8"/>
      <c r="R39" s="8"/>
      <c r="S39" s="205"/>
      <c r="T39" s="9"/>
      <c r="U39" s="8"/>
      <c r="V39" s="9"/>
      <c r="W39" s="7"/>
      <c r="X39" s="8"/>
      <c r="Y39" s="8"/>
      <c r="Z39" s="8"/>
      <c r="AA39" s="8"/>
      <c r="AB39" s="8"/>
      <c r="AC39" s="205"/>
      <c r="AD39" s="9"/>
      <c r="AE39" s="7"/>
      <c r="AF39" s="8"/>
      <c r="AG39" s="8"/>
      <c r="AH39" s="8"/>
      <c r="AI39" s="8"/>
      <c r="AJ39" s="8"/>
      <c r="AK39" s="10"/>
      <c r="AL39" s="113"/>
      <c r="AM39" s="14"/>
      <c r="AN39" s="113"/>
      <c r="AO39" s="14"/>
      <c r="AP39" s="105"/>
      <c r="AQ39" s="109"/>
    </row>
    <row r="40" spans="3:43" x14ac:dyDescent="0.25">
      <c r="C40" s="7"/>
      <c r="D40" s="8"/>
      <c r="E40" s="8"/>
      <c r="F40" s="8"/>
      <c r="G40" s="9"/>
      <c r="H40" s="7"/>
      <c r="I40" s="8"/>
      <c r="J40" s="8"/>
      <c r="K40" s="9"/>
      <c r="L40" s="7"/>
      <c r="M40" s="8"/>
      <c r="N40" s="8"/>
      <c r="O40" s="8"/>
      <c r="P40" s="8"/>
      <c r="Q40" s="8"/>
      <c r="R40" s="8"/>
      <c r="S40" s="205"/>
      <c r="T40" s="9"/>
      <c r="U40" s="8"/>
      <c r="V40" s="9"/>
      <c r="W40" s="7"/>
      <c r="X40" s="8"/>
      <c r="Y40" s="8"/>
      <c r="Z40" s="8"/>
      <c r="AA40" s="8"/>
      <c r="AB40" s="8"/>
      <c r="AC40" s="205"/>
      <c r="AD40" s="9"/>
      <c r="AE40" s="7"/>
      <c r="AF40" s="8"/>
      <c r="AG40" s="8"/>
      <c r="AH40" s="8"/>
      <c r="AI40" s="8"/>
      <c r="AJ40" s="8"/>
      <c r="AK40" s="10"/>
      <c r="AL40" s="113"/>
      <c r="AM40" s="14"/>
      <c r="AN40" s="113"/>
      <c r="AO40" s="14"/>
      <c r="AP40" s="105"/>
      <c r="AQ40" s="109"/>
    </row>
    <row r="41" spans="3:43" x14ac:dyDescent="0.25">
      <c r="C41" s="7"/>
      <c r="D41" s="8"/>
      <c r="E41" s="8"/>
      <c r="F41" s="8"/>
      <c r="G41" s="9"/>
      <c r="H41" s="7"/>
      <c r="I41" s="8"/>
      <c r="J41" s="8"/>
      <c r="K41" s="9"/>
      <c r="L41" s="7"/>
      <c r="M41" s="8"/>
      <c r="N41" s="8"/>
      <c r="O41" s="8"/>
      <c r="P41" s="8"/>
      <c r="Q41" s="8"/>
      <c r="R41" s="8"/>
      <c r="S41" s="205"/>
      <c r="T41" s="9"/>
      <c r="U41" s="8"/>
      <c r="V41" s="9"/>
      <c r="W41" s="7"/>
      <c r="X41" s="8"/>
      <c r="Y41" s="8"/>
      <c r="Z41" s="8"/>
      <c r="AA41" s="8"/>
      <c r="AB41" s="8"/>
      <c r="AC41" s="205"/>
      <c r="AD41" s="9"/>
      <c r="AE41" s="7"/>
      <c r="AF41" s="8"/>
      <c r="AG41" s="8"/>
      <c r="AH41" s="8"/>
      <c r="AI41" s="8"/>
      <c r="AJ41" s="8"/>
      <c r="AK41" s="10"/>
      <c r="AL41" s="113"/>
      <c r="AM41" s="14"/>
      <c r="AN41" s="113"/>
      <c r="AO41" s="14"/>
      <c r="AP41" s="105"/>
      <c r="AQ41" s="109"/>
    </row>
    <row r="42" spans="3:43" x14ac:dyDescent="0.25">
      <c r="C42" s="7"/>
      <c r="D42" s="8"/>
      <c r="E42" s="8"/>
      <c r="F42" s="8"/>
      <c r="G42" s="9"/>
      <c r="H42" s="7"/>
      <c r="I42" s="8"/>
      <c r="J42" s="8"/>
      <c r="K42" s="9"/>
      <c r="L42" s="7"/>
      <c r="M42" s="8"/>
      <c r="N42" s="8"/>
      <c r="O42" s="8"/>
      <c r="P42" s="8"/>
      <c r="Q42" s="8"/>
      <c r="R42" s="8"/>
      <c r="S42" s="205"/>
      <c r="T42" s="9"/>
      <c r="U42" s="8"/>
      <c r="V42" s="9"/>
      <c r="W42" s="7"/>
      <c r="X42" s="8"/>
      <c r="Y42" s="8"/>
      <c r="Z42" s="8"/>
      <c r="AA42" s="8"/>
      <c r="AB42" s="8"/>
      <c r="AC42" s="205"/>
      <c r="AD42" s="9"/>
      <c r="AE42" s="7"/>
      <c r="AF42" s="8"/>
      <c r="AG42" s="8"/>
      <c r="AH42" s="8"/>
      <c r="AI42" s="8"/>
      <c r="AJ42" s="8"/>
      <c r="AK42" s="10"/>
      <c r="AL42" s="113"/>
      <c r="AM42" s="14"/>
      <c r="AN42" s="113"/>
      <c r="AO42" s="14"/>
      <c r="AP42" s="105"/>
      <c r="AQ42" s="109"/>
    </row>
    <row r="43" spans="3:43" x14ac:dyDescent="0.25">
      <c r="C43" s="7"/>
      <c r="D43" s="8"/>
      <c r="E43" s="8"/>
      <c r="F43" s="8"/>
      <c r="G43" s="9"/>
      <c r="H43" s="7"/>
      <c r="I43" s="8"/>
      <c r="J43" s="8"/>
      <c r="K43" s="9"/>
      <c r="L43" s="7"/>
      <c r="M43" s="8"/>
      <c r="N43" s="8"/>
      <c r="O43" s="8"/>
      <c r="P43" s="8"/>
      <c r="Q43" s="8"/>
      <c r="R43" s="8"/>
      <c r="S43" s="205"/>
      <c r="T43" s="9"/>
      <c r="U43" s="8"/>
      <c r="V43" s="9"/>
      <c r="W43" s="7"/>
      <c r="X43" s="8"/>
      <c r="Y43" s="8"/>
      <c r="Z43" s="8"/>
      <c r="AA43" s="8"/>
      <c r="AB43" s="8"/>
      <c r="AC43" s="205"/>
      <c r="AD43" s="9"/>
      <c r="AE43" s="7"/>
      <c r="AF43" s="8"/>
      <c r="AG43" s="8"/>
      <c r="AH43" s="8"/>
      <c r="AI43" s="8"/>
      <c r="AJ43" s="8"/>
      <c r="AK43" s="10"/>
      <c r="AL43" s="113"/>
      <c r="AM43" s="14"/>
      <c r="AN43" s="113"/>
      <c r="AO43" s="14"/>
      <c r="AP43" s="105"/>
      <c r="AQ43" s="109"/>
    </row>
    <row r="44" spans="3:43" x14ac:dyDescent="0.25">
      <c r="C44" s="7"/>
      <c r="D44" s="8"/>
      <c r="E44" s="8"/>
      <c r="F44" s="8"/>
      <c r="G44" s="9"/>
      <c r="H44" s="7"/>
      <c r="I44" s="8"/>
      <c r="J44" s="8"/>
      <c r="K44" s="9"/>
      <c r="L44" s="7"/>
      <c r="M44" s="8"/>
      <c r="N44" s="8"/>
      <c r="O44" s="8"/>
      <c r="P44" s="8"/>
      <c r="Q44" s="8"/>
      <c r="R44" s="8"/>
      <c r="S44" s="205"/>
      <c r="T44" s="9"/>
      <c r="U44" s="8"/>
      <c r="V44" s="9"/>
      <c r="W44" s="7"/>
      <c r="X44" s="8"/>
      <c r="Y44" s="8"/>
      <c r="Z44" s="8"/>
      <c r="AA44" s="8"/>
      <c r="AB44" s="8"/>
      <c r="AC44" s="205"/>
      <c r="AD44" s="9"/>
      <c r="AE44" s="7"/>
      <c r="AF44" s="8"/>
      <c r="AG44" s="8"/>
      <c r="AH44" s="8"/>
      <c r="AI44" s="8"/>
      <c r="AJ44" s="8"/>
      <c r="AK44" s="10"/>
      <c r="AL44" s="113"/>
      <c r="AM44" s="14"/>
      <c r="AN44" s="113"/>
      <c r="AO44" s="14"/>
      <c r="AP44" s="105"/>
      <c r="AQ44" s="109"/>
    </row>
    <row r="45" spans="3:43" x14ac:dyDescent="0.25">
      <c r="C45" s="7"/>
      <c r="D45" s="8"/>
      <c r="E45" s="8"/>
      <c r="F45" s="8"/>
      <c r="G45" s="9"/>
      <c r="H45" s="7"/>
      <c r="I45" s="8"/>
      <c r="J45" s="8"/>
      <c r="K45" s="9"/>
      <c r="L45" s="7"/>
      <c r="M45" s="8"/>
      <c r="N45" s="8"/>
      <c r="O45" s="8"/>
      <c r="P45" s="8"/>
      <c r="Q45" s="8"/>
      <c r="R45" s="8"/>
      <c r="S45" s="205"/>
      <c r="T45" s="9"/>
      <c r="U45" s="8"/>
      <c r="V45" s="9"/>
      <c r="W45" s="7"/>
      <c r="X45" s="8"/>
      <c r="Y45" s="8"/>
      <c r="Z45" s="8"/>
      <c r="AA45" s="8"/>
      <c r="AB45" s="8"/>
      <c r="AC45" s="205"/>
      <c r="AD45" s="9"/>
      <c r="AE45" s="7"/>
      <c r="AF45" s="8"/>
      <c r="AG45" s="8"/>
      <c r="AH45" s="8"/>
      <c r="AI45" s="8"/>
      <c r="AJ45" s="8"/>
      <c r="AK45" s="10"/>
      <c r="AL45" s="113"/>
      <c r="AM45" s="14"/>
      <c r="AN45" s="113"/>
      <c r="AO45" s="14"/>
      <c r="AP45" s="105"/>
      <c r="AQ45" s="109"/>
    </row>
    <row r="46" spans="3:43" x14ac:dyDescent="0.25">
      <c r="C46" s="7"/>
      <c r="D46" s="8"/>
      <c r="E46" s="8"/>
      <c r="F46" s="8"/>
      <c r="G46" s="9"/>
      <c r="H46" s="7"/>
      <c r="I46" s="8"/>
      <c r="J46" s="8"/>
      <c r="K46" s="9"/>
      <c r="L46" s="7"/>
      <c r="M46" s="8"/>
      <c r="N46" s="8"/>
      <c r="O46" s="8"/>
      <c r="P46" s="8"/>
      <c r="Q46" s="8"/>
      <c r="R46" s="8"/>
      <c r="S46" s="205"/>
      <c r="T46" s="9"/>
      <c r="U46" s="8"/>
      <c r="V46" s="9"/>
      <c r="W46" s="7"/>
      <c r="X46" s="8"/>
      <c r="Y46" s="8"/>
      <c r="Z46" s="8"/>
      <c r="AA46" s="8"/>
      <c r="AB46" s="8"/>
      <c r="AC46" s="205"/>
      <c r="AD46" s="9"/>
      <c r="AE46" s="7"/>
      <c r="AF46" s="8"/>
      <c r="AG46" s="8"/>
      <c r="AH46" s="8"/>
      <c r="AI46" s="8"/>
      <c r="AJ46" s="8"/>
      <c r="AK46" s="10"/>
      <c r="AL46" s="113"/>
      <c r="AM46" s="14"/>
      <c r="AN46" s="113"/>
      <c r="AO46" s="14"/>
      <c r="AP46" s="105"/>
      <c r="AQ46" s="109"/>
    </row>
    <row r="47" spans="3:43" x14ac:dyDescent="0.25">
      <c r="C47" s="7"/>
      <c r="D47" s="8"/>
      <c r="E47" s="8"/>
      <c r="F47" s="8"/>
      <c r="G47" s="9"/>
      <c r="H47" s="7"/>
      <c r="I47" s="8"/>
      <c r="J47" s="8"/>
      <c r="K47" s="9"/>
      <c r="L47" s="7"/>
      <c r="M47" s="8"/>
      <c r="N47" s="8"/>
      <c r="O47" s="8"/>
      <c r="P47" s="8"/>
      <c r="Q47" s="8"/>
      <c r="R47" s="8"/>
      <c r="S47" s="205"/>
      <c r="T47" s="9"/>
      <c r="U47" s="8"/>
      <c r="V47" s="9"/>
      <c r="W47" s="7"/>
      <c r="X47" s="8"/>
      <c r="Y47" s="8"/>
      <c r="Z47" s="8"/>
      <c r="AA47" s="8"/>
      <c r="AB47" s="8"/>
      <c r="AC47" s="205"/>
      <c r="AD47" s="9"/>
      <c r="AE47" s="7"/>
      <c r="AF47" s="8"/>
      <c r="AG47" s="8"/>
      <c r="AH47" s="8"/>
      <c r="AI47" s="8"/>
      <c r="AJ47" s="8"/>
      <c r="AK47" s="10"/>
      <c r="AL47" s="113"/>
      <c r="AM47" s="14"/>
      <c r="AN47" s="113"/>
      <c r="AO47" s="14"/>
      <c r="AP47" s="105"/>
      <c r="AQ47" s="109"/>
    </row>
    <row r="48" spans="3:43" x14ac:dyDescent="0.25">
      <c r="C48" s="7"/>
      <c r="D48" s="8"/>
      <c r="E48" s="8"/>
      <c r="F48" s="8"/>
      <c r="G48" s="9"/>
      <c r="H48" s="7"/>
      <c r="I48" s="8"/>
      <c r="J48" s="8"/>
      <c r="K48" s="9"/>
      <c r="L48" s="7"/>
      <c r="M48" s="8"/>
      <c r="N48" s="8"/>
      <c r="O48" s="8"/>
      <c r="P48" s="8"/>
      <c r="Q48" s="8"/>
      <c r="R48" s="8"/>
      <c r="S48" s="205"/>
      <c r="T48" s="9"/>
      <c r="U48" s="8"/>
      <c r="V48" s="9"/>
      <c r="W48" s="7"/>
      <c r="X48" s="8"/>
      <c r="Y48" s="8"/>
      <c r="Z48" s="8"/>
      <c r="AA48" s="8"/>
      <c r="AB48" s="8"/>
      <c r="AC48" s="205"/>
      <c r="AD48" s="9"/>
      <c r="AE48" s="7"/>
      <c r="AF48" s="8"/>
      <c r="AG48" s="8"/>
      <c r="AH48" s="8"/>
      <c r="AI48" s="8"/>
      <c r="AJ48" s="8"/>
      <c r="AK48" s="10"/>
      <c r="AL48" s="113"/>
      <c r="AM48" s="14"/>
      <c r="AN48" s="113"/>
      <c r="AO48" s="14"/>
      <c r="AP48" s="105"/>
      <c r="AQ48" s="109"/>
    </row>
    <row r="49" spans="3:43" x14ac:dyDescent="0.25">
      <c r="C49" s="7"/>
      <c r="D49" s="8"/>
      <c r="E49" s="8"/>
      <c r="F49" s="8"/>
      <c r="G49" s="8"/>
      <c r="H49" s="8"/>
      <c r="I49" s="8"/>
      <c r="J49" s="8"/>
      <c r="K49" s="9"/>
      <c r="L49" s="7"/>
      <c r="M49" s="8"/>
      <c r="N49" s="8"/>
      <c r="O49" s="8"/>
      <c r="P49" s="8"/>
      <c r="Q49" s="8"/>
      <c r="R49" s="8"/>
      <c r="S49" s="205"/>
      <c r="T49" s="9"/>
      <c r="U49" s="8"/>
      <c r="V49" s="9"/>
      <c r="W49" s="7"/>
      <c r="X49" s="8"/>
      <c r="Y49" s="8"/>
      <c r="Z49" s="8"/>
      <c r="AA49" s="8"/>
      <c r="AB49" s="8"/>
      <c r="AC49" s="205"/>
      <c r="AD49" s="9"/>
      <c r="AE49" s="7"/>
      <c r="AF49" s="8"/>
      <c r="AG49" s="8"/>
      <c r="AH49" s="8"/>
      <c r="AI49" s="8"/>
      <c r="AJ49" s="8"/>
      <c r="AK49" s="10"/>
      <c r="AL49" s="113"/>
      <c r="AM49" s="14"/>
      <c r="AN49" s="113"/>
      <c r="AO49" s="14"/>
      <c r="AP49" s="105"/>
      <c r="AQ49" s="109"/>
    </row>
    <row r="50" spans="3:43" x14ac:dyDescent="0.25">
      <c r="C50" s="7"/>
      <c r="D50" s="8"/>
      <c r="E50" s="8"/>
      <c r="F50" s="8"/>
      <c r="G50" s="8"/>
      <c r="H50" s="8"/>
      <c r="I50" s="8"/>
      <c r="J50" s="8"/>
      <c r="K50" s="9"/>
      <c r="L50" s="7"/>
      <c r="M50" s="8"/>
      <c r="N50" s="8"/>
      <c r="O50" s="8"/>
      <c r="P50" s="8"/>
      <c r="Q50" s="8"/>
      <c r="R50" s="8"/>
      <c r="S50" s="205"/>
      <c r="T50" s="9"/>
      <c r="U50" s="8"/>
      <c r="V50" s="9"/>
      <c r="W50" s="7"/>
      <c r="X50" s="8"/>
      <c r="Y50" s="8"/>
      <c r="Z50" s="8"/>
      <c r="AA50" s="8"/>
      <c r="AB50" s="8"/>
      <c r="AC50" s="205"/>
      <c r="AD50" s="9"/>
      <c r="AE50" s="7"/>
      <c r="AF50" s="8"/>
      <c r="AG50" s="8"/>
      <c r="AH50" s="8"/>
      <c r="AI50" s="8"/>
      <c r="AJ50" s="8"/>
      <c r="AK50" s="10"/>
      <c r="AL50" s="113"/>
      <c r="AM50" s="14"/>
      <c r="AN50" s="113"/>
      <c r="AO50" s="14"/>
      <c r="AP50" s="105"/>
      <c r="AQ50" s="109"/>
    </row>
    <row r="51" spans="3:43" x14ac:dyDescent="0.25">
      <c r="C51" s="7"/>
      <c r="D51" s="8"/>
      <c r="E51" s="8"/>
      <c r="F51" s="8"/>
      <c r="G51" s="8"/>
      <c r="H51" s="8"/>
      <c r="I51" s="8"/>
      <c r="J51" s="8"/>
      <c r="K51" s="9"/>
      <c r="L51" s="7"/>
      <c r="M51" s="8"/>
      <c r="N51" s="8"/>
      <c r="O51" s="8"/>
      <c r="P51" s="8"/>
      <c r="Q51" s="8"/>
      <c r="R51" s="8"/>
      <c r="S51" s="205"/>
      <c r="T51" s="9"/>
      <c r="U51" s="8"/>
      <c r="V51" s="9"/>
      <c r="W51" s="7"/>
      <c r="X51" s="8"/>
      <c r="Y51" s="8"/>
      <c r="Z51" s="8"/>
      <c r="AA51" s="8"/>
      <c r="AB51" s="8"/>
      <c r="AC51" s="205"/>
      <c r="AD51" s="9"/>
      <c r="AE51" s="7"/>
      <c r="AF51" s="8"/>
      <c r="AG51" s="8"/>
      <c r="AH51" s="8"/>
      <c r="AI51" s="8"/>
      <c r="AJ51" s="8"/>
      <c r="AK51" s="10"/>
      <c r="AL51" s="113"/>
      <c r="AM51" s="14"/>
      <c r="AN51" s="113"/>
      <c r="AO51" s="14"/>
      <c r="AP51" s="105"/>
      <c r="AQ51" s="109"/>
    </row>
    <row r="52" spans="3:43" x14ac:dyDescent="0.25">
      <c r="C52" s="7"/>
      <c r="D52" s="8"/>
      <c r="E52" s="8"/>
      <c r="F52" s="8"/>
      <c r="G52" s="8"/>
      <c r="H52" s="8"/>
      <c r="I52" s="8"/>
      <c r="J52" s="8"/>
      <c r="K52" s="9"/>
      <c r="L52" s="7"/>
      <c r="M52" s="8"/>
      <c r="N52" s="8"/>
      <c r="O52" s="8"/>
      <c r="P52" s="8"/>
      <c r="Q52" s="8"/>
      <c r="R52" s="8"/>
      <c r="S52" s="205"/>
      <c r="T52" s="9"/>
      <c r="U52" s="8"/>
      <c r="V52" s="9"/>
      <c r="W52" s="7"/>
      <c r="X52" s="8"/>
      <c r="Y52" s="8"/>
      <c r="Z52" s="8"/>
      <c r="AA52" s="8"/>
      <c r="AB52" s="8"/>
      <c r="AC52" s="205"/>
      <c r="AD52" s="9"/>
      <c r="AE52" s="7"/>
      <c r="AF52" s="8"/>
      <c r="AG52" s="8"/>
      <c r="AH52" s="8"/>
      <c r="AI52" s="8"/>
      <c r="AJ52" s="8"/>
      <c r="AK52" s="10"/>
      <c r="AL52" s="113"/>
      <c r="AM52" s="14"/>
      <c r="AN52" s="113"/>
      <c r="AO52" s="14"/>
      <c r="AP52" s="105"/>
      <c r="AQ52" s="109"/>
    </row>
    <row r="53" spans="3:43" x14ac:dyDescent="0.25">
      <c r="C53" s="7"/>
      <c r="D53" s="8"/>
      <c r="E53" s="8"/>
      <c r="F53" s="8"/>
      <c r="G53" s="8"/>
      <c r="H53" s="8"/>
      <c r="I53" s="8"/>
      <c r="J53" s="8"/>
      <c r="K53" s="9"/>
      <c r="L53" s="7"/>
      <c r="M53" s="8"/>
      <c r="N53" s="8"/>
      <c r="O53" s="8"/>
      <c r="P53" s="8"/>
      <c r="Q53" s="8"/>
      <c r="R53" s="8"/>
      <c r="S53" s="205"/>
      <c r="T53" s="9"/>
      <c r="U53" s="8"/>
      <c r="V53" s="9"/>
      <c r="W53" s="7"/>
      <c r="X53" s="8"/>
      <c r="Y53" s="8"/>
      <c r="Z53" s="8"/>
      <c r="AA53" s="8"/>
      <c r="AB53" s="8"/>
      <c r="AC53" s="205"/>
      <c r="AD53" s="9"/>
      <c r="AE53" s="7"/>
      <c r="AF53" s="8"/>
      <c r="AG53" s="8"/>
      <c r="AH53" s="8"/>
      <c r="AI53" s="8"/>
      <c r="AJ53" s="8"/>
      <c r="AK53" s="10"/>
      <c r="AL53" s="113"/>
      <c r="AM53" s="14"/>
      <c r="AN53" s="113"/>
      <c r="AO53" s="14"/>
      <c r="AP53" s="105"/>
      <c r="AQ53" s="109"/>
    </row>
    <row r="54" spans="3:43" x14ac:dyDescent="0.25">
      <c r="C54" s="7"/>
      <c r="D54" s="8"/>
      <c r="E54" s="8"/>
      <c r="F54" s="8"/>
      <c r="G54" s="8"/>
      <c r="H54" s="8"/>
      <c r="I54" s="8"/>
      <c r="J54" s="8"/>
      <c r="K54" s="9"/>
      <c r="L54" s="7"/>
      <c r="M54" s="8"/>
      <c r="N54" s="8"/>
      <c r="O54" s="8"/>
      <c r="P54" s="8"/>
      <c r="Q54" s="8"/>
      <c r="R54" s="8"/>
      <c r="S54" s="205"/>
      <c r="T54" s="9"/>
      <c r="U54" s="8"/>
      <c r="V54" s="9"/>
      <c r="W54" s="7"/>
      <c r="X54" s="8"/>
      <c r="Y54" s="8"/>
      <c r="Z54" s="8"/>
      <c r="AA54" s="8"/>
      <c r="AB54" s="8"/>
      <c r="AC54" s="205"/>
      <c r="AD54" s="9"/>
      <c r="AE54" s="7"/>
      <c r="AF54" s="8"/>
      <c r="AG54" s="8"/>
      <c r="AH54" s="8"/>
      <c r="AI54" s="8"/>
      <c r="AJ54" s="8"/>
      <c r="AK54" s="10"/>
      <c r="AL54" s="113"/>
      <c r="AM54" s="14"/>
      <c r="AN54" s="113"/>
      <c r="AO54" s="14"/>
      <c r="AP54" s="105"/>
      <c r="AQ54" s="109"/>
    </row>
    <row r="55" spans="3:43" x14ac:dyDescent="0.25">
      <c r="C55" s="7"/>
      <c r="D55" s="8"/>
      <c r="E55" s="8"/>
      <c r="F55" s="8"/>
      <c r="G55" s="8"/>
      <c r="H55" s="8"/>
      <c r="I55" s="8"/>
      <c r="J55" s="8"/>
      <c r="K55" s="8"/>
      <c r="L55" s="8"/>
      <c r="M55" s="8"/>
      <c r="N55" s="8"/>
      <c r="O55" s="8"/>
      <c r="P55" s="8"/>
      <c r="Q55" s="8"/>
      <c r="R55" s="8"/>
      <c r="S55" s="205"/>
      <c r="T55" s="9"/>
      <c r="U55" s="8"/>
      <c r="V55" s="8"/>
      <c r="W55" s="8"/>
      <c r="X55" s="8"/>
      <c r="Y55" s="8"/>
      <c r="Z55" s="8"/>
      <c r="AA55" s="8"/>
      <c r="AB55" s="8"/>
      <c r="AC55" s="205"/>
      <c r="AD55" s="9"/>
      <c r="AE55" s="7"/>
      <c r="AF55" s="8"/>
      <c r="AG55" s="8"/>
      <c r="AH55" s="8"/>
      <c r="AI55" s="8"/>
      <c r="AJ55" s="8"/>
      <c r="AK55" s="10"/>
      <c r="AL55" s="113"/>
      <c r="AM55" s="14"/>
      <c r="AN55" s="113"/>
      <c r="AO55" s="14"/>
      <c r="AP55" s="105"/>
      <c r="AQ55" s="109"/>
    </row>
    <row r="56" spans="3:43" x14ac:dyDescent="0.25">
      <c r="C56" s="7"/>
      <c r="D56" s="8"/>
      <c r="E56" s="8"/>
      <c r="F56" s="8"/>
      <c r="G56" s="8"/>
      <c r="H56" s="8"/>
      <c r="I56" s="8"/>
      <c r="J56" s="8"/>
      <c r="K56" s="8"/>
      <c r="L56" s="8"/>
      <c r="M56" s="8"/>
      <c r="N56" s="8"/>
      <c r="O56" s="8"/>
      <c r="P56" s="8"/>
      <c r="Q56" s="8"/>
      <c r="R56" s="8"/>
      <c r="S56" s="205"/>
      <c r="T56" s="9"/>
      <c r="U56" s="8"/>
      <c r="V56" s="8"/>
      <c r="W56" s="8"/>
      <c r="X56" s="8"/>
      <c r="Y56" s="8"/>
      <c r="Z56" s="8"/>
      <c r="AA56" s="8"/>
      <c r="AB56" s="8"/>
      <c r="AC56" s="205"/>
      <c r="AD56" s="9"/>
      <c r="AE56" s="7"/>
      <c r="AF56" s="8"/>
      <c r="AG56" s="8"/>
      <c r="AH56" s="8"/>
      <c r="AI56" s="8"/>
      <c r="AJ56" s="8"/>
      <c r="AK56" s="10"/>
      <c r="AL56" s="113"/>
      <c r="AM56" s="14"/>
      <c r="AN56" s="113"/>
      <c r="AO56" s="14"/>
      <c r="AP56" s="105"/>
      <c r="AQ56" s="109"/>
    </row>
    <row r="57" spans="3:43" x14ac:dyDescent="0.25">
      <c r="C57" s="7"/>
      <c r="D57" s="8"/>
      <c r="E57" s="8"/>
      <c r="F57" s="8"/>
      <c r="G57" s="8"/>
      <c r="H57" s="8"/>
      <c r="I57" s="8"/>
      <c r="J57" s="8"/>
      <c r="K57" s="8"/>
      <c r="L57" s="8"/>
      <c r="M57" s="8"/>
      <c r="N57" s="8"/>
      <c r="O57" s="8"/>
      <c r="P57" s="8"/>
      <c r="Q57" s="8"/>
      <c r="R57" s="8"/>
      <c r="S57" s="205"/>
      <c r="T57" s="9"/>
      <c r="U57" s="8"/>
      <c r="V57" s="8"/>
      <c r="W57" s="8"/>
      <c r="X57" s="8"/>
      <c r="Y57" s="8"/>
      <c r="Z57" s="8"/>
      <c r="AA57" s="8"/>
      <c r="AB57" s="8"/>
      <c r="AC57" s="205"/>
      <c r="AD57" s="9"/>
      <c r="AE57" s="7"/>
      <c r="AF57" s="8"/>
      <c r="AG57" s="8"/>
      <c r="AH57" s="8"/>
      <c r="AI57" s="8"/>
      <c r="AJ57" s="8"/>
      <c r="AK57" s="10"/>
      <c r="AL57" s="113"/>
      <c r="AM57" s="14"/>
      <c r="AN57" s="113"/>
      <c r="AO57" s="14"/>
      <c r="AP57" s="105"/>
      <c r="AQ57" s="109"/>
    </row>
    <row r="58" spans="3:43" x14ac:dyDescent="0.25">
      <c r="C58" s="7"/>
      <c r="D58" s="8"/>
      <c r="E58" s="8"/>
      <c r="F58" s="8"/>
      <c r="G58" s="8"/>
      <c r="H58" s="8"/>
      <c r="I58" s="8"/>
      <c r="J58" s="8"/>
      <c r="K58" s="8"/>
      <c r="L58" s="8"/>
      <c r="M58" s="8"/>
      <c r="N58" s="8"/>
      <c r="O58" s="8"/>
      <c r="P58" s="8"/>
      <c r="Q58" s="8"/>
      <c r="R58" s="8"/>
      <c r="S58" s="205"/>
      <c r="T58" s="9"/>
      <c r="U58" s="8"/>
      <c r="V58" s="8"/>
      <c r="W58" s="8"/>
      <c r="X58" s="8"/>
      <c r="Y58" s="8"/>
      <c r="Z58" s="8"/>
      <c r="AA58" s="8"/>
      <c r="AB58" s="8"/>
      <c r="AC58" s="205"/>
      <c r="AD58" s="9"/>
      <c r="AE58" s="7"/>
      <c r="AF58" s="8"/>
      <c r="AG58" s="8"/>
      <c r="AH58" s="8"/>
      <c r="AI58" s="8"/>
      <c r="AJ58" s="8"/>
      <c r="AK58" s="10"/>
      <c r="AL58" s="113"/>
      <c r="AM58" s="14"/>
      <c r="AN58" s="113"/>
      <c r="AO58" s="14"/>
      <c r="AP58" s="105"/>
      <c r="AQ58" s="109"/>
    </row>
    <row r="59" spans="3:43" x14ac:dyDescent="0.25">
      <c r="C59" s="7"/>
      <c r="D59" s="8"/>
      <c r="E59" s="8"/>
      <c r="F59" s="8"/>
      <c r="G59" s="8"/>
      <c r="H59" s="8"/>
      <c r="I59" s="8"/>
      <c r="J59" s="8"/>
      <c r="K59" s="8"/>
      <c r="L59" s="8"/>
      <c r="M59" s="8"/>
      <c r="N59" s="8"/>
      <c r="O59" s="8"/>
      <c r="P59" s="8"/>
      <c r="Q59" s="8"/>
      <c r="R59" s="8"/>
      <c r="S59" s="205"/>
      <c r="T59" s="9"/>
      <c r="U59" s="8"/>
      <c r="V59" s="8"/>
      <c r="W59" s="8"/>
      <c r="X59" s="8"/>
      <c r="Y59" s="8"/>
      <c r="Z59" s="8"/>
      <c r="AA59" s="8"/>
      <c r="AB59" s="8"/>
      <c r="AC59" s="205"/>
      <c r="AD59" s="9"/>
      <c r="AE59" s="7"/>
      <c r="AF59" s="8"/>
      <c r="AG59" s="8"/>
      <c r="AH59" s="8"/>
      <c r="AI59" s="8"/>
      <c r="AJ59" s="8"/>
      <c r="AK59" s="10"/>
      <c r="AL59" s="113"/>
      <c r="AM59" s="14"/>
      <c r="AN59" s="113"/>
      <c r="AO59" s="14"/>
      <c r="AP59" s="105"/>
      <c r="AQ59" s="109"/>
    </row>
    <row r="60" spans="3:43" x14ac:dyDescent="0.25">
      <c r="C60" s="7"/>
      <c r="D60" s="8"/>
      <c r="E60" s="8"/>
      <c r="F60" s="8"/>
      <c r="G60" s="8"/>
      <c r="H60" s="8"/>
      <c r="I60" s="8"/>
      <c r="J60" s="8"/>
      <c r="K60" s="8"/>
      <c r="L60" s="8"/>
      <c r="M60" s="8"/>
      <c r="N60" s="8"/>
      <c r="O60" s="8"/>
      <c r="P60" s="8"/>
      <c r="Q60" s="8"/>
      <c r="R60" s="8"/>
      <c r="S60" s="205"/>
      <c r="T60" s="9"/>
      <c r="U60" s="8"/>
      <c r="V60" s="8"/>
      <c r="W60" s="8"/>
      <c r="X60" s="8"/>
      <c r="Y60" s="8"/>
      <c r="Z60" s="8"/>
      <c r="AA60" s="8"/>
      <c r="AB60" s="8"/>
      <c r="AC60" s="205"/>
      <c r="AD60" s="9"/>
      <c r="AE60" s="7"/>
      <c r="AF60" s="8"/>
      <c r="AG60" s="8"/>
      <c r="AH60" s="8"/>
      <c r="AI60" s="8"/>
      <c r="AJ60" s="8"/>
      <c r="AK60" s="10"/>
      <c r="AL60" s="113"/>
      <c r="AM60" s="14"/>
      <c r="AN60" s="113"/>
      <c r="AO60" s="14"/>
      <c r="AP60" s="105"/>
      <c r="AQ60" s="109"/>
    </row>
    <row r="61" spans="3:43" x14ac:dyDescent="0.25">
      <c r="C61" s="7"/>
      <c r="D61" s="8"/>
      <c r="E61" s="8"/>
      <c r="F61" s="8"/>
      <c r="G61" s="8"/>
      <c r="H61" s="8"/>
      <c r="I61" s="8"/>
      <c r="J61" s="8"/>
      <c r="K61" s="8"/>
      <c r="L61" s="8"/>
      <c r="M61" s="8"/>
      <c r="N61" s="8"/>
      <c r="O61" s="8"/>
      <c r="P61" s="8"/>
      <c r="Q61" s="8"/>
      <c r="R61" s="8"/>
      <c r="S61" s="205"/>
      <c r="T61" s="9"/>
      <c r="U61" s="8"/>
      <c r="V61" s="8"/>
      <c r="W61" s="8"/>
      <c r="X61" s="8"/>
      <c r="Y61" s="8"/>
      <c r="Z61" s="8"/>
      <c r="AA61" s="8"/>
      <c r="AB61" s="8"/>
      <c r="AC61" s="205"/>
      <c r="AD61" s="9"/>
      <c r="AE61" s="7"/>
      <c r="AF61" s="8"/>
      <c r="AG61" s="8"/>
      <c r="AH61" s="8"/>
      <c r="AI61" s="8"/>
      <c r="AJ61" s="8"/>
      <c r="AK61" s="10"/>
      <c r="AL61" s="113"/>
      <c r="AM61" s="14"/>
      <c r="AN61" s="113"/>
      <c r="AO61" s="14"/>
      <c r="AP61" s="105"/>
      <c r="AQ61" s="109"/>
    </row>
    <row r="62" spans="3:43" x14ac:dyDescent="0.25">
      <c r="C62" s="7"/>
      <c r="D62" s="8"/>
      <c r="E62" s="8"/>
      <c r="F62" s="8"/>
      <c r="G62" s="8"/>
      <c r="H62" s="8"/>
      <c r="I62" s="8"/>
      <c r="J62" s="8"/>
      <c r="K62" s="8"/>
      <c r="L62" s="8"/>
      <c r="M62" s="8"/>
      <c r="N62" s="8"/>
      <c r="O62" s="8"/>
      <c r="P62" s="8"/>
      <c r="Q62" s="8"/>
      <c r="R62" s="8"/>
      <c r="S62" s="205"/>
      <c r="T62" s="9"/>
      <c r="U62" s="8"/>
      <c r="V62" s="8"/>
      <c r="W62" s="8"/>
      <c r="X62" s="8"/>
      <c r="Y62" s="8"/>
      <c r="Z62" s="8"/>
      <c r="AA62" s="8"/>
      <c r="AB62" s="8"/>
      <c r="AC62" s="205"/>
      <c r="AD62" s="9"/>
      <c r="AE62" s="7"/>
      <c r="AF62" s="8"/>
      <c r="AG62" s="8"/>
      <c r="AH62" s="8"/>
      <c r="AI62" s="8"/>
      <c r="AJ62" s="8"/>
      <c r="AK62" s="10"/>
      <c r="AL62" s="113"/>
      <c r="AM62" s="14"/>
      <c r="AN62" s="113"/>
      <c r="AO62" s="14"/>
      <c r="AP62" s="105"/>
      <c r="AQ62" s="109"/>
    </row>
    <row r="63" spans="3:43" x14ac:dyDescent="0.25">
      <c r="C63" s="7"/>
      <c r="D63" s="8"/>
      <c r="E63" s="8"/>
      <c r="F63" s="8"/>
      <c r="G63" s="8"/>
      <c r="H63" s="8"/>
      <c r="I63" s="8"/>
      <c r="J63" s="8"/>
      <c r="K63" s="8"/>
      <c r="L63" s="8"/>
      <c r="M63" s="8"/>
      <c r="N63" s="8"/>
      <c r="O63" s="8"/>
      <c r="P63" s="8"/>
      <c r="Q63" s="8"/>
      <c r="R63" s="8"/>
      <c r="S63" s="205"/>
      <c r="T63" s="9"/>
      <c r="U63" s="8"/>
      <c r="V63" s="8"/>
      <c r="W63" s="8"/>
      <c r="X63" s="8"/>
      <c r="Y63" s="8"/>
      <c r="Z63" s="8"/>
      <c r="AA63" s="8"/>
      <c r="AB63" s="8"/>
      <c r="AC63" s="205"/>
      <c r="AD63" s="9"/>
      <c r="AE63" s="7"/>
      <c r="AF63" s="8"/>
      <c r="AG63" s="8"/>
      <c r="AH63" s="8"/>
      <c r="AI63" s="8"/>
      <c r="AJ63" s="8"/>
      <c r="AK63" s="10"/>
      <c r="AL63" s="113"/>
      <c r="AM63" s="14"/>
      <c r="AN63" s="113"/>
      <c r="AO63" s="14"/>
      <c r="AP63" s="105"/>
      <c r="AQ63" s="109"/>
    </row>
    <row r="64" spans="3:43" x14ac:dyDescent="0.25">
      <c r="C64" s="7"/>
      <c r="D64" s="8"/>
      <c r="E64" s="8"/>
      <c r="F64" s="8"/>
      <c r="G64" s="8"/>
      <c r="H64" s="8"/>
      <c r="I64" s="8"/>
      <c r="J64" s="8"/>
      <c r="K64" s="8"/>
      <c r="L64" s="8"/>
      <c r="M64" s="8"/>
      <c r="N64" s="8"/>
      <c r="O64" s="8"/>
      <c r="P64" s="8"/>
      <c r="Q64" s="8"/>
      <c r="R64" s="8"/>
      <c r="S64" s="205"/>
      <c r="T64" s="9"/>
      <c r="U64" s="8"/>
      <c r="V64" s="8"/>
      <c r="W64" s="8"/>
      <c r="X64" s="8"/>
      <c r="Y64" s="8"/>
      <c r="Z64" s="8"/>
      <c r="AA64" s="8"/>
      <c r="AB64" s="8"/>
      <c r="AC64" s="205"/>
      <c r="AD64" s="9"/>
      <c r="AE64" s="7"/>
      <c r="AF64" s="8"/>
      <c r="AG64" s="8"/>
      <c r="AH64" s="8"/>
      <c r="AI64" s="8"/>
      <c r="AJ64" s="8"/>
      <c r="AK64" s="10"/>
      <c r="AL64" s="113"/>
      <c r="AM64" s="14"/>
      <c r="AN64" s="113"/>
      <c r="AO64" s="14"/>
      <c r="AP64" s="105"/>
      <c r="AQ64" s="109"/>
    </row>
    <row r="65" spans="3:43" x14ac:dyDescent="0.25">
      <c r="C65" s="7"/>
      <c r="D65" s="8"/>
      <c r="E65" s="8"/>
      <c r="F65" s="8"/>
      <c r="G65" s="8"/>
      <c r="H65" s="8"/>
      <c r="I65" s="8"/>
      <c r="J65" s="8"/>
      <c r="K65" s="8"/>
      <c r="L65" s="8"/>
      <c r="M65" s="8"/>
      <c r="N65" s="8"/>
      <c r="O65" s="8"/>
      <c r="P65" s="8"/>
      <c r="Q65" s="8"/>
      <c r="R65" s="8"/>
      <c r="S65" s="205"/>
      <c r="T65" s="9"/>
      <c r="U65" s="8"/>
      <c r="V65" s="8"/>
      <c r="W65" s="8"/>
      <c r="X65" s="8"/>
      <c r="Y65" s="8"/>
      <c r="Z65" s="8"/>
      <c r="AA65" s="8"/>
      <c r="AB65" s="8"/>
      <c r="AC65" s="205"/>
      <c r="AD65" s="9"/>
      <c r="AE65" s="7"/>
      <c r="AF65" s="8"/>
      <c r="AG65" s="8"/>
      <c r="AH65" s="8"/>
      <c r="AI65" s="8"/>
      <c r="AJ65" s="8"/>
      <c r="AK65" s="10"/>
      <c r="AL65" s="113"/>
      <c r="AM65" s="14"/>
      <c r="AN65" s="113"/>
      <c r="AO65" s="14"/>
      <c r="AP65" s="105"/>
      <c r="AQ65" s="109"/>
    </row>
    <row r="66" spans="3:43" x14ac:dyDescent="0.25">
      <c r="C66" s="7"/>
      <c r="D66" s="8"/>
      <c r="E66" s="8"/>
      <c r="F66" s="8"/>
      <c r="G66" s="8"/>
      <c r="H66" s="8"/>
      <c r="I66" s="8"/>
      <c r="J66" s="8"/>
      <c r="K66" s="8"/>
      <c r="L66" s="8"/>
      <c r="M66" s="8"/>
      <c r="N66" s="8"/>
      <c r="O66" s="8"/>
      <c r="P66" s="8"/>
      <c r="Q66" s="8"/>
      <c r="R66" s="8"/>
      <c r="S66" s="205"/>
      <c r="T66" s="9"/>
      <c r="U66" s="8"/>
      <c r="V66" s="8"/>
      <c r="W66" s="8"/>
      <c r="X66" s="8"/>
      <c r="Y66" s="8"/>
      <c r="Z66" s="8"/>
      <c r="AA66" s="8"/>
      <c r="AB66" s="8"/>
      <c r="AC66" s="205"/>
      <c r="AD66" s="9"/>
      <c r="AE66" s="7"/>
      <c r="AF66" s="8"/>
      <c r="AG66" s="8"/>
      <c r="AH66" s="8"/>
      <c r="AI66" s="8"/>
      <c r="AJ66" s="8"/>
      <c r="AK66" s="10"/>
      <c r="AL66" s="113"/>
      <c r="AM66" s="14"/>
      <c r="AN66" s="113"/>
      <c r="AO66" s="14"/>
      <c r="AP66" s="105"/>
      <c r="AQ66" s="109"/>
    </row>
    <row r="67" spans="3:43" x14ac:dyDescent="0.25">
      <c r="C67" s="7"/>
      <c r="D67" s="8"/>
      <c r="E67" s="8"/>
      <c r="F67" s="8"/>
      <c r="G67" s="8"/>
      <c r="H67" s="8"/>
      <c r="I67" s="8"/>
      <c r="J67" s="8"/>
      <c r="K67" s="8"/>
      <c r="L67" s="8"/>
      <c r="M67" s="8"/>
      <c r="N67" s="8"/>
      <c r="O67" s="8"/>
      <c r="P67" s="8"/>
      <c r="Q67" s="8"/>
      <c r="R67" s="8"/>
      <c r="S67" s="205"/>
      <c r="T67" s="9"/>
      <c r="U67" s="8"/>
      <c r="V67" s="8"/>
      <c r="W67" s="8"/>
      <c r="X67" s="8"/>
      <c r="Y67" s="8"/>
      <c r="Z67" s="8"/>
      <c r="AA67" s="8"/>
      <c r="AB67" s="8"/>
      <c r="AC67" s="205"/>
      <c r="AD67" s="9"/>
      <c r="AE67" s="7"/>
      <c r="AF67" s="8"/>
      <c r="AG67" s="8"/>
      <c r="AH67" s="8"/>
      <c r="AI67" s="8"/>
      <c r="AJ67" s="8"/>
      <c r="AK67" s="10"/>
      <c r="AL67" s="113"/>
      <c r="AM67" s="14"/>
      <c r="AN67" s="113"/>
      <c r="AO67" s="14"/>
      <c r="AP67" s="105"/>
      <c r="AQ67" s="109"/>
    </row>
    <row r="68" spans="3:43" x14ac:dyDescent="0.25">
      <c r="C68" s="7"/>
      <c r="D68" s="8"/>
      <c r="E68" s="8"/>
      <c r="F68" s="8"/>
      <c r="G68" s="8"/>
      <c r="H68" s="8"/>
      <c r="I68" s="8"/>
      <c r="J68" s="8"/>
      <c r="K68" s="8"/>
      <c r="L68" s="8"/>
      <c r="M68" s="8"/>
      <c r="N68" s="8"/>
      <c r="O68" s="8"/>
      <c r="P68" s="8"/>
      <c r="Q68" s="8"/>
      <c r="R68" s="8"/>
      <c r="S68" s="205"/>
      <c r="T68" s="9"/>
      <c r="U68" s="8"/>
      <c r="V68" s="8"/>
      <c r="W68" s="8"/>
      <c r="X68" s="8"/>
      <c r="Y68" s="8"/>
      <c r="Z68" s="8"/>
      <c r="AA68" s="8"/>
      <c r="AB68" s="8"/>
      <c r="AC68" s="205"/>
      <c r="AD68" s="9"/>
      <c r="AE68" s="7"/>
      <c r="AF68" s="8"/>
      <c r="AG68" s="8"/>
      <c r="AH68" s="8"/>
      <c r="AI68" s="8"/>
      <c r="AJ68" s="8"/>
      <c r="AK68" s="10"/>
      <c r="AL68" s="113"/>
      <c r="AM68" s="14"/>
      <c r="AN68" s="113"/>
      <c r="AO68" s="14"/>
      <c r="AP68" s="105"/>
      <c r="AQ68" s="109"/>
    </row>
    <row r="69" spans="3:43" x14ac:dyDescent="0.25">
      <c r="C69" s="7"/>
      <c r="D69" s="8"/>
      <c r="E69" s="8"/>
      <c r="F69" s="8"/>
      <c r="G69" s="8"/>
      <c r="H69" s="8"/>
      <c r="I69" s="8"/>
      <c r="J69" s="8"/>
      <c r="K69" s="8"/>
      <c r="L69" s="8"/>
      <c r="M69" s="8"/>
      <c r="N69" s="8"/>
      <c r="O69" s="8"/>
      <c r="P69" s="8"/>
      <c r="Q69" s="8"/>
      <c r="R69" s="8"/>
      <c r="S69" s="205"/>
      <c r="T69" s="9"/>
      <c r="U69" s="8"/>
      <c r="V69" s="8"/>
      <c r="W69" s="8"/>
      <c r="X69" s="8"/>
      <c r="Y69" s="8"/>
      <c r="Z69" s="8"/>
      <c r="AA69" s="8"/>
      <c r="AB69" s="8"/>
      <c r="AC69" s="205"/>
      <c r="AD69" s="9"/>
      <c r="AE69" s="7"/>
      <c r="AF69" s="8"/>
      <c r="AG69" s="8"/>
      <c r="AH69" s="8"/>
      <c r="AI69" s="8"/>
      <c r="AJ69" s="8"/>
      <c r="AK69" s="10"/>
      <c r="AL69" s="113"/>
      <c r="AM69" s="14"/>
      <c r="AN69" s="113"/>
      <c r="AO69" s="14"/>
      <c r="AP69" s="105"/>
      <c r="AQ69" s="109"/>
    </row>
    <row r="70" spans="3:43" x14ac:dyDescent="0.25">
      <c r="C70" s="7"/>
      <c r="D70" s="8"/>
      <c r="E70" s="8"/>
      <c r="F70" s="8"/>
      <c r="G70" s="8"/>
      <c r="H70" s="8"/>
      <c r="I70" s="8"/>
      <c r="J70" s="8"/>
      <c r="K70" s="8"/>
      <c r="L70" s="8"/>
      <c r="M70" s="8"/>
      <c r="N70" s="8"/>
      <c r="O70" s="8"/>
      <c r="P70" s="8"/>
      <c r="Q70" s="8"/>
      <c r="R70" s="8"/>
      <c r="S70" s="205"/>
      <c r="T70" s="9"/>
      <c r="U70" s="8"/>
      <c r="V70" s="8"/>
      <c r="W70" s="8"/>
      <c r="X70" s="8"/>
      <c r="Y70" s="8"/>
      <c r="Z70" s="8"/>
      <c r="AA70" s="8"/>
      <c r="AB70" s="8"/>
      <c r="AC70" s="205"/>
      <c r="AD70" s="9"/>
      <c r="AE70" s="7"/>
      <c r="AF70" s="8"/>
      <c r="AG70" s="8"/>
      <c r="AH70" s="8"/>
      <c r="AI70" s="8"/>
      <c r="AJ70" s="8"/>
      <c r="AK70" s="10"/>
      <c r="AL70" s="113"/>
      <c r="AM70" s="14"/>
      <c r="AN70" s="113"/>
      <c r="AO70" s="14"/>
      <c r="AP70" s="105"/>
      <c r="AQ70" s="109"/>
    </row>
    <row r="71" spans="3:43" x14ac:dyDescent="0.25">
      <c r="C71" s="7"/>
      <c r="D71" s="8"/>
      <c r="E71" s="8"/>
      <c r="F71" s="8"/>
      <c r="G71" s="8"/>
      <c r="H71" s="8"/>
      <c r="I71" s="8"/>
      <c r="J71" s="8"/>
      <c r="K71" s="8"/>
      <c r="L71" s="8"/>
      <c r="M71" s="8"/>
      <c r="N71" s="8"/>
      <c r="O71" s="8"/>
      <c r="P71" s="8"/>
      <c r="Q71" s="8"/>
      <c r="R71" s="8"/>
      <c r="S71" s="205"/>
      <c r="T71" s="9"/>
      <c r="U71" s="8"/>
      <c r="V71" s="8"/>
      <c r="W71" s="8"/>
      <c r="X71" s="8"/>
      <c r="Y71" s="8"/>
      <c r="Z71" s="8"/>
      <c r="AA71" s="8"/>
      <c r="AB71" s="8"/>
      <c r="AC71" s="205"/>
      <c r="AD71" s="9"/>
      <c r="AE71" s="7"/>
      <c r="AF71" s="8"/>
      <c r="AG71" s="8"/>
      <c r="AH71" s="8"/>
      <c r="AI71" s="8"/>
      <c r="AJ71" s="8"/>
      <c r="AK71" s="10"/>
      <c r="AL71" s="113"/>
      <c r="AM71" s="14"/>
      <c r="AN71" s="113"/>
      <c r="AO71" s="14"/>
      <c r="AP71" s="105"/>
      <c r="AQ71" s="109"/>
    </row>
    <row r="72" spans="3:43" x14ac:dyDescent="0.25">
      <c r="C72" s="7"/>
      <c r="D72" s="8"/>
      <c r="E72" s="8"/>
      <c r="F72" s="8"/>
      <c r="G72" s="8"/>
      <c r="H72" s="8"/>
      <c r="I72" s="8"/>
      <c r="J72" s="8"/>
      <c r="K72" s="8"/>
      <c r="L72" s="8"/>
      <c r="M72" s="8"/>
      <c r="N72" s="8"/>
      <c r="O72" s="8"/>
      <c r="P72" s="8"/>
      <c r="Q72" s="8"/>
      <c r="R72" s="8"/>
      <c r="S72" s="205"/>
      <c r="T72" s="9"/>
      <c r="U72" s="8"/>
      <c r="V72" s="8"/>
      <c r="W72" s="8"/>
      <c r="X72" s="8"/>
      <c r="Y72" s="8"/>
      <c r="Z72" s="8"/>
      <c r="AA72" s="8"/>
      <c r="AB72" s="8"/>
      <c r="AC72" s="205"/>
      <c r="AD72" s="9"/>
      <c r="AE72" s="7"/>
      <c r="AF72" s="8"/>
      <c r="AG72" s="8"/>
      <c r="AH72" s="8"/>
      <c r="AI72" s="8"/>
      <c r="AJ72" s="8"/>
      <c r="AK72" s="10"/>
      <c r="AL72" s="113"/>
      <c r="AM72" s="14"/>
      <c r="AN72" s="113"/>
      <c r="AO72" s="14"/>
      <c r="AP72" s="105"/>
      <c r="AQ72" s="109"/>
    </row>
    <row r="73" spans="3:43" x14ac:dyDescent="0.25">
      <c r="C73" s="7"/>
      <c r="D73" s="8"/>
      <c r="E73" s="8"/>
      <c r="F73" s="8"/>
      <c r="G73" s="8"/>
      <c r="H73" s="8"/>
      <c r="I73" s="8"/>
      <c r="J73" s="8"/>
      <c r="K73" s="8"/>
      <c r="L73" s="8"/>
      <c r="M73" s="8"/>
      <c r="N73" s="8"/>
      <c r="O73" s="8"/>
      <c r="P73" s="8"/>
      <c r="Q73" s="8"/>
      <c r="R73" s="8"/>
      <c r="S73" s="205"/>
      <c r="T73" s="9"/>
      <c r="U73" s="8"/>
      <c r="V73" s="8"/>
      <c r="W73" s="8"/>
      <c r="X73" s="8"/>
      <c r="Y73" s="8"/>
      <c r="Z73" s="8"/>
      <c r="AA73" s="8"/>
      <c r="AB73" s="8"/>
      <c r="AC73" s="205"/>
      <c r="AD73" s="9"/>
      <c r="AE73" s="7"/>
      <c r="AF73" s="8"/>
      <c r="AG73" s="8"/>
      <c r="AH73" s="8"/>
      <c r="AI73" s="8"/>
      <c r="AJ73" s="8"/>
      <c r="AK73" s="10"/>
      <c r="AL73" s="113"/>
      <c r="AM73" s="14"/>
      <c r="AN73" s="113"/>
      <c r="AO73" s="14"/>
      <c r="AP73" s="105"/>
      <c r="AQ73" s="109"/>
    </row>
    <row r="74" spans="3:43" x14ac:dyDescent="0.25">
      <c r="C74" s="7"/>
      <c r="D74" s="8"/>
      <c r="E74" s="8"/>
      <c r="F74" s="8"/>
      <c r="G74" s="8"/>
      <c r="H74" s="8"/>
      <c r="I74" s="8"/>
      <c r="J74" s="8"/>
      <c r="K74" s="8"/>
      <c r="L74" s="8"/>
      <c r="M74" s="8"/>
      <c r="N74" s="8"/>
      <c r="O74" s="8"/>
      <c r="P74" s="8"/>
      <c r="Q74" s="8"/>
      <c r="R74" s="8"/>
      <c r="S74" s="205"/>
      <c r="T74" s="9"/>
      <c r="U74" s="8"/>
      <c r="V74" s="8"/>
      <c r="W74" s="8"/>
      <c r="X74" s="8"/>
      <c r="Y74" s="8"/>
      <c r="Z74" s="8"/>
      <c r="AA74" s="8"/>
      <c r="AB74" s="8"/>
      <c r="AC74" s="205"/>
      <c r="AD74" s="9"/>
      <c r="AE74" s="7"/>
      <c r="AF74" s="8"/>
      <c r="AG74" s="8"/>
      <c r="AH74" s="8"/>
      <c r="AI74" s="8"/>
      <c r="AJ74" s="8"/>
      <c r="AK74" s="10"/>
      <c r="AL74" s="113"/>
      <c r="AM74" s="14"/>
      <c r="AN74" s="113"/>
      <c r="AO74" s="14"/>
      <c r="AP74" s="105"/>
      <c r="AQ74" s="109"/>
    </row>
    <row r="75" spans="3:43" x14ac:dyDescent="0.25">
      <c r="C75" s="7"/>
      <c r="D75" s="8"/>
      <c r="E75" s="8"/>
      <c r="F75" s="8"/>
      <c r="G75" s="8"/>
      <c r="H75" s="8"/>
      <c r="I75" s="8"/>
      <c r="J75" s="8"/>
      <c r="K75" s="8"/>
      <c r="L75" s="8"/>
      <c r="M75" s="8"/>
      <c r="N75" s="8"/>
      <c r="O75" s="8"/>
      <c r="P75" s="8"/>
      <c r="Q75" s="8"/>
      <c r="R75" s="8"/>
      <c r="S75" s="205"/>
      <c r="T75" s="9"/>
      <c r="U75" s="8"/>
      <c r="V75" s="8"/>
      <c r="W75" s="8"/>
      <c r="X75" s="8"/>
      <c r="Y75" s="8"/>
      <c r="Z75" s="8"/>
      <c r="AA75" s="8"/>
      <c r="AB75" s="8"/>
      <c r="AC75" s="205"/>
      <c r="AD75" s="9"/>
      <c r="AE75" s="7"/>
      <c r="AF75" s="8"/>
      <c r="AG75" s="8"/>
      <c r="AH75" s="8"/>
      <c r="AI75" s="8"/>
      <c r="AJ75" s="8"/>
      <c r="AK75" s="10"/>
      <c r="AL75" s="113"/>
      <c r="AM75" s="14"/>
      <c r="AN75" s="113"/>
      <c r="AO75" s="14"/>
      <c r="AP75" s="105"/>
      <c r="AQ75" s="109"/>
    </row>
    <row r="76" spans="3:43" x14ac:dyDescent="0.25">
      <c r="C76" s="7"/>
      <c r="D76" s="8"/>
      <c r="E76" s="8"/>
      <c r="F76" s="8"/>
      <c r="G76" s="8"/>
      <c r="H76" s="8"/>
      <c r="I76" s="8"/>
      <c r="J76" s="8"/>
      <c r="K76" s="8"/>
      <c r="L76" s="8"/>
      <c r="M76" s="8"/>
      <c r="N76" s="8"/>
      <c r="O76" s="8"/>
      <c r="P76" s="8"/>
      <c r="Q76" s="8"/>
      <c r="R76" s="8"/>
      <c r="S76" s="205"/>
      <c r="T76" s="9"/>
      <c r="U76" s="8"/>
      <c r="V76" s="8"/>
      <c r="W76" s="8"/>
      <c r="X76" s="8"/>
      <c r="Y76" s="8"/>
      <c r="Z76" s="8"/>
      <c r="AA76" s="8"/>
      <c r="AB76" s="8"/>
      <c r="AC76" s="205"/>
      <c r="AD76" s="9"/>
      <c r="AE76" s="7"/>
      <c r="AF76" s="8"/>
      <c r="AG76" s="8"/>
      <c r="AH76" s="8"/>
      <c r="AI76" s="8"/>
      <c r="AJ76" s="8"/>
      <c r="AK76" s="10"/>
      <c r="AL76" s="113"/>
      <c r="AM76" s="14"/>
      <c r="AN76" s="113"/>
      <c r="AO76" s="14"/>
      <c r="AP76" s="105"/>
      <c r="AQ76" s="109"/>
    </row>
    <row r="77" spans="3:43" x14ac:dyDescent="0.25">
      <c r="C77" s="7"/>
      <c r="D77" s="8"/>
      <c r="E77" s="8"/>
      <c r="F77" s="8"/>
      <c r="G77" s="8"/>
      <c r="H77" s="8"/>
      <c r="I77" s="8"/>
      <c r="J77" s="8"/>
      <c r="K77" s="8"/>
      <c r="L77" s="8"/>
      <c r="M77" s="8"/>
      <c r="N77" s="8"/>
      <c r="O77" s="8"/>
      <c r="P77" s="8"/>
      <c r="Q77" s="8"/>
      <c r="R77" s="8"/>
      <c r="S77" s="205"/>
      <c r="T77" s="9"/>
      <c r="U77" s="8"/>
      <c r="V77" s="8"/>
      <c r="W77" s="8"/>
      <c r="X77" s="8"/>
      <c r="Y77" s="8"/>
      <c r="Z77" s="8"/>
      <c r="AA77" s="8"/>
      <c r="AB77" s="8"/>
      <c r="AC77" s="205"/>
      <c r="AD77" s="9"/>
      <c r="AE77" s="7"/>
      <c r="AF77" s="8"/>
      <c r="AG77" s="8"/>
      <c r="AH77" s="8"/>
      <c r="AI77" s="8"/>
      <c r="AJ77" s="8"/>
      <c r="AK77" s="10"/>
      <c r="AL77" s="113"/>
      <c r="AM77" s="14"/>
      <c r="AN77" s="113"/>
      <c r="AO77" s="14"/>
      <c r="AP77" s="105"/>
      <c r="AQ77" s="109"/>
    </row>
    <row r="78" spans="3:43" x14ac:dyDescent="0.25">
      <c r="C78" s="7"/>
      <c r="D78" s="8"/>
      <c r="E78" s="8"/>
      <c r="F78" s="8"/>
      <c r="G78" s="8"/>
      <c r="H78" s="8"/>
      <c r="I78" s="8"/>
      <c r="J78" s="8"/>
      <c r="K78" s="8"/>
      <c r="L78" s="8"/>
      <c r="M78" s="8"/>
      <c r="N78" s="8"/>
      <c r="O78" s="8"/>
      <c r="P78" s="8"/>
      <c r="Q78" s="8"/>
      <c r="R78" s="8"/>
      <c r="S78" s="205"/>
      <c r="T78" s="9"/>
      <c r="U78" s="8"/>
      <c r="V78" s="8"/>
      <c r="W78" s="8"/>
      <c r="X78" s="8"/>
      <c r="Y78" s="8"/>
      <c r="Z78" s="8"/>
      <c r="AA78" s="8"/>
      <c r="AB78" s="8"/>
      <c r="AC78" s="205"/>
      <c r="AD78" s="9"/>
      <c r="AE78" s="7"/>
      <c r="AF78" s="8"/>
      <c r="AG78" s="8"/>
      <c r="AH78" s="8"/>
      <c r="AI78" s="8"/>
      <c r="AJ78" s="8"/>
      <c r="AK78" s="10"/>
      <c r="AL78" s="113"/>
      <c r="AM78" s="14"/>
      <c r="AN78" s="113"/>
      <c r="AO78" s="14"/>
      <c r="AP78" s="105"/>
      <c r="AQ78" s="109"/>
    </row>
    <row r="79" spans="3:43" x14ac:dyDescent="0.25">
      <c r="C79" s="7"/>
      <c r="D79" s="8"/>
      <c r="E79" s="8"/>
      <c r="F79" s="8"/>
      <c r="G79" s="8"/>
      <c r="H79" s="8"/>
      <c r="I79" s="8"/>
      <c r="J79" s="8"/>
      <c r="K79" s="8"/>
      <c r="L79" s="8"/>
      <c r="M79" s="8"/>
      <c r="N79" s="8"/>
      <c r="O79" s="8"/>
      <c r="P79" s="8"/>
      <c r="Q79" s="8"/>
      <c r="R79" s="8"/>
      <c r="S79" s="205"/>
      <c r="T79" s="9"/>
      <c r="U79" s="8"/>
      <c r="V79" s="8"/>
      <c r="W79" s="8"/>
      <c r="X79" s="8"/>
      <c r="Y79" s="8"/>
      <c r="Z79" s="8"/>
      <c r="AA79" s="8"/>
      <c r="AB79" s="8"/>
      <c r="AC79" s="205"/>
      <c r="AD79" s="9"/>
      <c r="AE79" s="7"/>
      <c r="AF79" s="8"/>
      <c r="AG79" s="8"/>
      <c r="AH79" s="8"/>
      <c r="AI79" s="8"/>
      <c r="AJ79" s="8"/>
      <c r="AK79" s="10"/>
      <c r="AL79" s="113"/>
      <c r="AM79" s="14"/>
      <c r="AN79" s="113"/>
      <c r="AO79" s="14"/>
      <c r="AP79" s="105"/>
      <c r="AQ79" s="109"/>
    </row>
    <row r="80" spans="3:43" x14ac:dyDescent="0.25">
      <c r="C80" s="7"/>
      <c r="D80" s="8"/>
      <c r="E80" s="8"/>
      <c r="F80" s="8"/>
      <c r="G80" s="8"/>
      <c r="H80" s="8"/>
      <c r="I80" s="8"/>
      <c r="J80" s="8"/>
      <c r="K80" s="8"/>
      <c r="L80" s="8"/>
      <c r="M80" s="8"/>
      <c r="N80" s="8"/>
      <c r="O80" s="8"/>
      <c r="P80" s="8"/>
      <c r="Q80" s="8"/>
      <c r="R80" s="8"/>
      <c r="S80" s="205"/>
      <c r="T80" s="9"/>
      <c r="U80" s="8"/>
      <c r="V80" s="8"/>
      <c r="W80" s="8"/>
      <c r="X80" s="8"/>
      <c r="Y80" s="8"/>
      <c r="Z80" s="8"/>
      <c r="AA80" s="8"/>
      <c r="AB80" s="8"/>
      <c r="AC80" s="205"/>
      <c r="AD80" s="9"/>
      <c r="AE80" s="7"/>
      <c r="AF80" s="8"/>
      <c r="AG80" s="8"/>
      <c r="AH80" s="8"/>
      <c r="AI80" s="8"/>
      <c r="AJ80" s="8"/>
      <c r="AK80" s="10"/>
      <c r="AL80" s="113"/>
      <c r="AM80" s="14"/>
      <c r="AN80" s="113"/>
      <c r="AO80" s="14"/>
      <c r="AP80" s="105"/>
      <c r="AQ80" s="109"/>
    </row>
    <row r="81" spans="3:43" x14ac:dyDescent="0.25">
      <c r="C81" s="7"/>
      <c r="D81" s="8"/>
      <c r="E81" s="8"/>
      <c r="F81" s="8"/>
      <c r="G81" s="8"/>
      <c r="H81" s="8"/>
      <c r="I81" s="8"/>
      <c r="J81" s="8"/>
      <c r="K81" s="8"/>
      <c r="L81" s="8"/>
      <c r="M81" s="8"/>
      <c r="N81" s="8"/>
      <c r="O81" s="8"/>
      <c r="P81" s="8"/>
      <c r="Q81" s="8"/>
      <c r="R81" s="8"/>
      <c r="S81" s="205"/>
      <c r="T81" s="9"/>
      <c r="U81" s="8"/>
      <c r="V81" s="8"/>
      <c r="W81" s="8"/>
      <c r="X81" s="8"/>
      <c r="Y81" s="8"/>
      <c r="Z81" s="8"/>
      <c r="AA81" s="8"/>
      <c r="AB81" s="8"/>
      <c r="AC81" s="205"/>
      <c r="AD81" s="9"/>
      <c r="AE81" s="7"/>
      <c r="AF81" s="8"/>
      <c r="AG81" s="8"/>
      <c r="AH81" s="8"/>
      <c r="AI81" s="8"/>
      <c r="AJ81" s="8"/>
      <c r="AK81" s="10"/>
      <c r="AL81" s="113"/>
      <c r="AM81" s="14"/>
      <c r="AN81" s="113"/>
      <c r="AO81" s="14"/>
      <c r="AP81" s="105"/>
      <c r="AQ81" s="109"/>
    </row>
    <row r="82" spans="3:43" x14ac:dyDescent="0.25">
      <c r="C82" s="7"/>
      <c r="D82" s="8"/>
      <c r="E82" s="8"/>
      <c r="F82" s="8"/>
      <c r="G82" s="8"/>
      <c r="H82" s="8"/>
      <c r="I82" s="8"/>
      <c r="J82" s="8"/>
      <c r="K82" s="8"/>
      <c r="L82" s="8"/>
      <c r="M82" s="8"/>
      <c r="N82" s="8"/>
      <c r="O82" s="8"/>
      <c r="P82" s="8"/>
      <c r="Q82" s="8"/>
      <c r="R82" s="8"/>
      <c r="S82" s="205"/>
      <c r="T82" s="9"/>
      <c r="U82" s="8"/>
      <c r="V82" s="8"/>
      <c r="W82" s="8"/>
      <c r="X82" s="8"/>
      <c r="Y82" s="8"/>
      <c r="Z82" s="8"/>
      <c r="AA82" s="8"/>
      <c r="AB82" s="8"/>
      <c r="AC82" s="205"/>
      <c r="AD82" s="9"/>
      <c r="AE82" s="7"/>
      <c r="AF82" s="8"/>
      <c r="AG82" s="8"/>
      <c r="AH82" s="8"/>
      <c r="AI82" s="8"/>
      <c r="AJ82" s="8"/>
      <c r="AK82" s="10"/>
      <c r="AL82" s="113"/>
      <c r="AM82" s="14"/>
      <c r="AN82" s="113"/>
      <c r="AO82" s="14"/>
      <c r="AP82" s="105"/>
      <c r="AQ82" s="109"/>
    </row>
    <row r="83" spans="3:43" x14ac:dyDescent="0.25">
      <c r="C83" s="7"/>
      <c r="D83" s="8"/>
      <c r="E83" s="8"/>
      <c r="F83" s="8"/>
      <c r="G83" s="8"/>
      <c r="H83" s="8"/>
      <c r="I83" s="8"/>
      <c r="J83" s="8"/>
      <c r="K83" s="8"/>
      <c r="L83" s="8"/>
      <c r="M83" s="8"/>
      <c r="N83" s="8"/>
      <c r="O83" s="8"/>
      <c r="P83" s="8"/>
      <c r="Q83" s="8"/>
      <c r="R83" s="8"/>
      <c r="S83" s="205"/>
      <c r="T83" s="9"/>
      <c r="U83" s="8"/>
      <c r="V83" s="8"/>
      <c r="W83" s="8"/>
      <c r="X83" s="8"/>
      <c r="Y83" s="8"/>
      <c r="Z83" s="8"/>
      <c r="AA83" s="8"/>
      <c r="AB83" s="8"/>
      <c r="AC83" s="205"/>
      <c r="AD83" s="9"/>
      <c r="AE83" s="7"/>
      <c r="AF83" s="8"/>
      <c r="AG83" s="8"/>
      <c r="AH83" s="8"/>
      <c r="AI83" s="8"/>
      <c r="AJ83" s="8"/>
      <c r="AK83" s="10"/>
      <c r="AL83" s="113"/>
      <c r="AM83" s="14"/>
      <c r="AN83" s="113"/>
      <c r="AO83" s="14"/>
      <c r="AP83" s="105"/>
      <c r="AQ83" s="109"/>
    </row>
    <row r="84" spans="3:43" x14ac:dyDescent="0.25">
      <c r="C84" s="7"/>
      <c r="D84" s="8"/>
      <c r="E84" s="8"/>
      <c r="F84" s="8"/>
      <c r="G84" s="8"/>
      <c r="H84" s="8"/>
      <c r="I84" s="8"/>
      <c r="J84" s="8"/>
      <c r="K84" s="8"/>
      <c r="L84" s="8"/>
      <c r="M84" s="8"/>
      <c r="N84" s="8"/>
      <c r="O84" s="8"/>
      <c r="P84" s="8"/>
      <c r="Q84" s="8"/>
      <c r="R84" s="8"/>
      <c r="S84" s="205"/>
      <c r="T84" s="9"/>
      <c r="U84" s="8"/>
      <c r="V84" s="8"/>
      <c r="W84" s="8"/>
      <c r="X84" s="8"/>
      <c r="Y84" s="8"/>
      <c r="Z84" s="8"/>
      <c r="AA84" s="8"/>
      <c r="AB84" s="8"/>
      <c r="AC84" s="205"/>
      <c r="AD84" s="9"/>
      <c r="AE84" s="7"/>
      <c r="AF84" s="8"/>
      <c r="AG84" s="8"/>
      <c r="AH84" s="8"/>
      <c r="AI84" s="8"/>
      <c r="AJ84" s="8"/>
      <c r="AK84" s="10"/>
      <c r="AL84" s="113"/>
      <c r="AM84" s="14"/>
      <c r="AN84" s="113"/>
      <c r="AO84" s="14"/>
      <c r="AP84" s="105"/>
      <c r="AQ84" s="109"/>
    </row>
    <row r="85" spans="3:43" x14ac:dyDescent="0.25">
      <c r="C85" s="7"/>
      <c r="D85" s="8"/>
      <c r="E85" s="8"/>
      <c r="F85" s="8"/>
      <c r="G85" s="8"/>
      <c r="H85" s="8"/>
      <c r="I85" s="8"/>
      <c r="J85" s="8"/>
      <c r="K85" s="8"/>
      <c r="L85" s="8"/>
      <c r="M85" s="8"/>
      <c r="N85" s="8"/>
      <c r="O85" s="8"/>
      <c r="P85" s="8"/>
      <c r="Q85" s="8"/>
      <c r="R85" s="8"/>
      <c r="S85" s="205"/>
      <c r="T85" s="9"/>
      <c r="U85" s="8"/>
      <c r="V85" s="8"/>
      <c r="W85" s="8"/>
      <c r="X85" s="8"/>
      <c r="Y85" s="8"/>
      <c r="Z85" s="8"/>
      <c r="AA85" s="8"/>
      <c r="AB85" s="8"/>
      <c r="AC85" s="205"/>
      <c r="AD85" s="9"/>
      <c r="AE85" s="7"/>
      <c r="AF85" s="8"/>
      <c r="AG85" s="8"/>
      <c r="AH85" s="8"/>
      <c r="AI85" s="8"/>
      <c r="AJ85" s="8"/>
      <c r="AK85" s="10"/>
      <c r="AL85" s="113"/>
      <c r="AM85" s="14"/>
      <c r="AN85" s="113"/>
      <c r="AO85" s="14"/>
      <c r="AP85" s="105"/>
      <c r="AQ85" s="109"/>
    </row>
    <row r="86" spans="3:43" x14ac:dyDescent="0.25">
      <c r="C86" s="7"/>
      <c r="D86" s="8"/>
      <c r="E86" s="8"/>
      <c r="F86" s="8"/>
      <c r="G86" s="8"/>
      <c r="H86" s="8"/>
      <c r="I86" s="8"/>
      <c r="J86" s="8"/>
      <c r="K86" s="8"/>
      <c r="L86" s="8"/>
      <c r="M86" s="8"/>
      <c r="N86" s="8"/>
      <c r="O86" s="8"/>
      <c r="P86" s="8"/>
      <c r="Q86" s="8"/>
      <c r="R86" s="8"/>
      <c r="S86" s="205"/>
      <c r="T86" s="9"/>
      <c r="U86" s="8"/>
      <c r="V86" s="8"/>
      <c r="W86" s="8"/>
      <c r="X86" s="8"/>
      <c r="Y86" s="8"/>
      <c r="Z86" s="8"/>
      <c r="AA86" s="8"/>
      <c r="AB86" s="8"/>
      <c r="AC86" s="205"/>
      <c r="AD86" s="9"/>
      <c r="AE86" s="7"/>
      <c r="AF86" s="8"/>
      <c r="AG86" s="8"/>
      <c r="AH86" s="8"/>
      <c r="AI86" s="8"/>
      <c r="AJ86" s="8"/>
      <c r="AK86" s="10"/>
      <c r="AL86" s="113"/>
      <c r="AM86" s="14"/>
      <c r="AN86" s="113"/>
      <c r="AO86" s="14"/>
      <c r="AP86" s="105"/>
      <c r="AQ86" s="109"/>
    </row>
    <row r="87" spans="3:43" x14ac:dyDescent="0.25">
      <c r="C87" s="7"/>
      <c r="D87" s="8"/>
      <c r="E87" s="8"/>
      <c r="F87" s="8"/>
      <c r="G87" s="8"/>
      <c r="H87" s="8"/>
      <c r="I87" s="8"/>
      <c r="J87" s="8"/>
      <c r="K87" s="8"/>
      <c r="L87" s="8"/>
      <c r="M87" s="8"/>
      <c r="N87" s="8"/>
      <c r="O87" s="8"/>
      <c r="P87" s="8"/>
      <c r="Q87" s="8"/>
      <c r="R87" s="8"/>
      <c r="S87" s="205"/>
      <c r="T87" s="9"/>
      <c r="U87" s="8"/>
      <c r="V87" s="8"/>
      <c r="W87" s="8"/>
      <c r="X87" s="8"/>
      <c r="Y87" s="8"/>
      <c r="Z87" s="8"/>
      <c r="AA87" s="8"/>
      <c r="AB87" s="8"/>
      <c r="AC87" s="205"/>
      <c r="AD87" s="9"/>
      <c r="AE87" s="7"/>
      <c r="AF87" s="8"/>
      <c r="AG87" s="8"/>
      <c r="AH87" s="8"/>
      <c r="AI87" s="8"/>
      <c r="AJ87" s="8"/>
      <c r="AK87" s="10"/>
      <c r="AL87" s="113"/>
      <c r="AM87" s="14"/>
      <c r="AN87" s="113"/>
      <c r="AO87" s="14"/>
      <c r="AP87" s="105"/>
      <c r="AQ87" s="109"/>
    </row>
    <row r="88" spans="3:43" x14ac:dyDescent="0.25">
      <c r="C88" s="7"/>
      <c r="D88" s="8"/>
      <c r="E88" s="8"/>
      <c r="F88" s="8"/>
      <c r="G88" s="8"/>
      <c r="H88" s="8"/>
      <c r="I88" s="8"/>
      <c r="J88" s="8"/>
      <c r="K88" s="8"/>
      <c r="L88" s="8"/>
      <c r="M88" s="8"/>
      <c r="N88" s="8"/>
      <c r="O88" s="8"/>
      <c r="P88" s="8"/>
      <c r="Q88" s="8"/>
      <c r="R88" s="8"/>
      <c r="S88" s="205"/>
      <c r="T88" s="9"/>
      <c r="U88" s="8"/>
      <c r="V88" s="8"/>
      <c r="W88" s="8"/>
      <c r="X88" s="8"/>
      <c r="Y88" s="8"/>
      <c r="Z88" s="8"/>
      <c r="AA88" s="8"/>
      <c r="AB88" s="8"/>
      <c r="AC88" s="205"/>
      <c r="AD88" s="9"/>
      <c r="AE88" s="7"/>
      <c r="AF88" s="8"/>
      <c r="AG88" s="8"/>
      <c r="AH88" s="8"/>
      <c r="AI88" s="8"/>
      <c r="AJ88" s="8"/>
      <c r="AK88" s="10"/>
      <c r="AL88" s="113"/>
      <c r="AM88" s="14"/>
      <c r="AN88" s="113"/>
      <c r="AO88" s="14"/>
      <c r="AP88" s="105"/>
      <c r="AQ88" s="109"/>
    </row>
    <row r="89" spans="3:43" x14ac:dyDescent="0.25">
      <c r="C89" s="7"/>
      <c r="D89" s="8"/>
      <c r="E89" s="8"/>
      <c r="F89" s="8"/>
      <c r="G89" s="8"/>
      <c r="H89" s="8"/>
      <c r="I89" s="8"/>
      <c r="J89" s="8"/>
      <c r="K89" s="8"/>
      <c r="L89" s="8"/>
      <c r="M89" s="8"/>
      <c r="N89" s="8"/>
      <c r="O89" s="8"/>
      <c r="P89" s="8"/>
      <c r="Q89" s="8"/>
      <c r="R89" s="8"/>
      <c r="S89" s="205"/>
      <c r="T89" s="9"/>
      <c r="U89" s="8"/>
      <c r="V89" s="8"/>
      <c r="W89" s="8"/>
      <c r="X89" s="8"/>
      <c r="Y89" s="8"/>
      <c r="Z89" s="8"/>
      <c r="AA89" s="8"/>
      <c r="AB89" s="8"/>
      <c r="AC89" s="205"/>
      <c r="AD89" s="9"/>
      <c r="AE89" s="7"/>
      <c r="AF89" s="8"/>
      <c r="AG89" s="8"/>
      <c r="AH89" s="8"/>
      <c r="AI89" s="8"/>
      <c r="AJ89" s="8"/>
      <c r="AK89" s="10"/>
      <c r="AL89" s="113"/>
      <c r="AM89" s="14"/>
      <c r="AN89" s="113"/>
      <c r="AO89" s="14"/>
      <c r="AP89" s="105"/>
      <c r="AQ89" s="109"/>
    </row>
    <row r="90" spans="3:43" x14ac:dyDescent="0.25">
      <c r="C90" s="7"/>
      <c r="D90" s="8"/>
      <c r="E90" s="8"/>
      <c r="F90" s="8"/>
      <c r="G90" s="8"/>
      <c r="H90" s="8"/>
      <c r="I90" s="8"/>
      <c r="J90" s="8"/>
      <c r="K90" s="8"/>
      <c r="L90" s="8"/>
      <c r="M90" s="8"/>
      <c r="N90" s="8"/>
      <c r="O90" s="8"/>
      <c r="P90" s="8"/>
      <c r="Q90" s="8"/>
      <c r="R90" s="8"/>
      <c r="S90" s="205"/>
      <c r="T90" s="9"/>
      <c r="U90" s="8"/>
      <c r="V90" s="8"/>
      <c r="W90" s="8"/>
      <c r="X90" s="8"/>
      <c r="Y90" s="8"/>
      <c r="Z90" s="8"/>
      <c r="AA90" s="8"/>
      <c r="AB90" s="8"/>
      <c r="AC90" s="205"/>
      <c r="AD90" s="9"/>
      <c r="AE90" s="7"/>
      <c r="AF90" s="8"/>
      <c r="AG90" s="8"/>
      <c r="AH90" s="8"/>
      <c r="AI90" s="8"/>
      <c r="AJ90" s="8"/>
      <c r="AK90" s="10"/>
      <c r="AL90" s="113"/>
      <c r="AM90" s="14"/>
      <c r="AN90" s="113"/>
      <c r="AO90" s="14"/>
      <c r="AP90" s="105"/>
      <c r="AQ90" s="109"/>
    </row>
    <row r="91" spans="3:43" x14ac:dyDescent="0.25">
      <c r="C91" s="7"/>
      <c r="D91" s="8"/>
      <c r="E91" s="8"/>
      <c r="F91" s="8"/>
      <c r="G91" s="8"/>
      <c r="H91" s="8"/>
      <c r="I91" s="8"/>
      <c r="J91" s="8"/>
      <c r="K91" s="8"/>
      <c r="L91" s="8"/>
      <c r="M91" s="8"/>
      <c r="N91" s="8"/>
      <c r="O91" s="8"/>
      <c r="P91" s="8"/>
      <c r="Q91" s="8"/>
      <c r="R91" s="8"/>
      <c r="S91" s="205"/>
      <c r="T91" s="9"/>
      <c r="U91" s="8"/>
      <c r="V91" s="8"/>
      <c r="W91" s="8"/>
      <c r="X91" s="8"/>
      <c r="Y91" s="8"/>
      <c r="Z91" s="8"/>
      <c r="AA91" s="8"/>
      <c r="AB91" s="8"/>
      <c r="AC91" s="205"/>
      <c r="AD91" s="9"/>
      <c r="AE91" s="7"/>
      <c r="AF91" s="8"/>
      <c r="AG91" s="8"/>
      <c r="AH91" s="8"/>
      <c r="AI91" s="8"/>
      <c r="AJ91" s="8"/>
      <c r="AK91" s="10"/>
      <c r="AL91" s="113"/>
      <c r="AM91" s="14"/>
      <c r="AN91" s="113"/>
      <c r="AO91" s="14"/>
      <c r="AP91" s="105"/>
      <c r="AQ91" s="109"/>
    </row>
    <row r="92" spans="3:43" x14ac:dyDescent="0.25">
      <c r="C92" s="7"/>
      <c r="D92" s="8"/>
      <c r="E92" s="8"/>
      <c r="F92" s="8"/>
      <c r="G92" s="8"/>
      <c r="H92" s="8"/>
      <c r="I92" s="8"/>
      <c r="J92" s="8"/>
      <c r="K92" s="8"/>
      <c r="L92" s="8"/>
      <c r="M92" s="8"/>
      <c r="N92" s="8"/>
      <c r="O92" s="8"/>
      <c r="P92" s="8"/>
      <c r="Q92" s="8"/>
      <c r="R92" s="8"/>
      <c r="S92" s="205"/>
      <c r="T92" s="9"/>
      <c r="U92" s="8"/>
      <c r="V92" s="8"/>
      <c r="W92" s="8"/>
      <c r="X92" s="8"/>
      <c r="Y92" s="8"/>
      <c r="Z92" s="8"/>
      <c r="AA92" s="8"/>
      <c r="AB92" s="8"/>
      <c r="AC92" s="205"/>
      <c r="AD92" s="9"/>
      <c r="AE92" s="7"/>
      <c r="AF92" s="8"/>
      <c r="AG92" s="8"/>
      <c r="AH92" s="8"/>
      <c r="AI92" s="8"/>
      <c r="AJ92" s="8"/>
      <c r="AK92" s="10"/>
      <c r="AL92" s="113"/>
      <c r="AM92" s="14"/>
      <c r="AN92" s="113"/>
      <c r="AO92" s="14"/>
      <c r="AP92" s="105"/>
      <c r="AQ92" s="109"/>
    </row>
    <row r="93" spans="3:43" x14ac:dyDescent="0.25">
      <c r="C93" s="7"/>
      <c r="D93" s="8"/>
      <c r="E93" s="8"/>
      <c r="F93" s="8"/>
      <c r="G93" s="8"/>
      <c r="H93" s="8"/>
      <c r="I93" s="8"/>
      <c r="J93" s="8"/>
      <c r="K93" s="8"/>
      <c r="L93" s="8"/>
      <c r="M93" s="8"/>
      <c r="N93" s="8"/>
      <c r="O93" s="8"/>
      <c r="P93" s="8"/>
      <c r="Q93" s="8"/>
      <c r="R93" s="8"/>
      <c r="S93" s="205"/>
      <c r="T93" s="9"/>
      <c r="U93" s="8"/>
      <c r="V93" s="8"/>
      <c r="W93" s="8"/>
      <c r="X93" s="8"/>
      <c r="Y93" s="8"/>
      <c r="Z93" s="8"/>
      <c r="AA93" s="8"/>
      <c r="AB93" s="8"/>
      <c r="AC93" s="205"/>
      <c r="AD93" s="9"/>
      <c r="AE93" s="7"/>
      <c r="AF93" s="8"/>
      <c r="AG93" s="8"/>
      <c r="AH93" s="8"/>
      <c r="AI93" s="8"/>
      <c r="AJ93" s="8"/>
      <c r="AK93" s="10"/>
      <c r="AL93" s="113"/>
      <c r="AM93" s="14"/>
      <c r="AN93" s="113"/>
      <c r="AO93" s="14"/>
      <c r="AP93" s="105"/>
      <c r="AQ93" s="109"/>
    </row>
    <row r="94" spans="3:43" x14ac:dyDescent="0.25">
      <c r="C94" s="7"/>
      <c r="D94" s="8"/>
      <c r="E94" s="8"/>
      <c r="F94" s="8"/>
      <c r="G94" s="8"/>
      <c r="H94" s="8"/>
      <c r="I94" s="8"/>
      <c r="J94" s="8"/>
      <c r="K94" s="8"/>
      <c r="L94" s="8"/>
      <c r="M94" s="8"/>
      <c r="N94" s="8"/>
      <c r="O94" s="8"/>
      <c r="P94" s="8"/>
      <c r="Q94" s="8"/>
      <c r="R94" s="8"/>
      <c r="S94" s="205"/>
      <c r="T94" s="9"/>
      <c r="U94" s="8"/>
      <c r="V94" s="8"/>
      <c r="W94" s="8"/>
      <c r="X94" s="8"/>
      <c r="Y94" s="8"/>
      <c r="Z94" s="8"/>
      <c r="AA94" s="8"/>
      <c r="AB94" s="8"/>
      <c r="AC94" s="205"/>
      <c r="AD94" s="9"/>
      <c r="AE94" s="7"/>
      <c r="AF94" s="8"/>
      <c r="AG94" s="8"/>
      <c r="AH94" s="8"/>
      <c r="AI94" s="8"/>
      <c r="AJ94" s="8"/>
      <c r="AK94" s="10"/>
      <c r="AL94" s="113"/>
      <c r="AM94" s="14"/>
      <c r="AN94" s="113"/>
      <c r="AO94" s="14"/>
      <c r="AP94" s="105"/>
      <c r="AQ94" s="109"/>
    </row>
    <row r="95" spans="3:43" x14ac:dyDescent="0.25">
      <c r="C95" s="7"/>
      <c r="D95" s="8"/>
      <c r="E95" s="8"/>
      <c r="F95" s="8"/>
      <c r="G95" s="8"/>
      <c r="H95" s="8"/>
      <c r="I95" s="8"/>
      <c r="J95" s="8"/>
      <c r="K95" s="8"/>
      <c r="L95" s="8"/>
      <c r="M95" s="8"/>
      <c r="N95" s="8"/>
      <c r="O95" s="8"/>
      <c r="P95" s="8"/>
      <c r="Q95" s="8"/>
      <c r="R95" s="8"/>
      <c r="S95" s="205"/>
      <c r="T95" s="9"/>
      <c r="U95" s="8"/>
      <c r="V95" s="8"/>
      <c r="W95" s="8"/>
      <c r="X95" s="8"/>
      <c r="Y95" s="8"/>
      <c r="Z95" s="8"/>
      <c r="AA95" s="8"/>
      <c r="AB95" s="8"/>
      <c r="AC95" s="205"/>
      <c r="AD95" s="9"/>
      <c r="AE95" s="7"/>
      <c r="AF95" s="8"/>
      <c r="AG95" s="8"/>
      <c r="AH95" s="8"/>
      <c r="AI95" s="8"/>
      <c r="AJ95" s="8"/>
      <c r="AK95" s="10"/>
      <c r="AL95" s="113"/>
      <c r="AM95" s="14"/>
      <c r="AN95" s="113"/>
      <c r="AO95" s="14"/>
      <c r="AP95" s="105"/>
      <c r="AQ95" s="109"/>
    </row>
    <row r="96" spans="3:43" x14ac:dyDescent="0.25">
      <c r="C96" s="7"/>
      <c r="D96" s="8"/>
      <c r="E96" s="8"/>
      <c r="F96" s="8"/>
      <c r="G96" s="8"/>
      <c r="H96" s="8"/>
      <c r="I96" s="8"/>
      <c r="J96" s="8"/>
      <c r="K96" s="8"/>
      <c r="L96" s="8"/>
      <c r="M96" s="8"/>
      <c r="N96" s="8"/>
      <c r="O96" s="8"/>
      <c r="P96" s="8"/>
      <c r="Q96" s="8"/>
      <c r="R96" s="8"/>
      <c r="S96" s="205"/>
      <c r="T96" s="9"/>
      <c r="U96" s="8"/>
      <c r="V96" s="8"/>
      <c r="W96" s="8"/>
      <c r="X96" s="8"/>
      <c r="Y96" s="8"/>
      <c r="Z96" s="8"/>
      <c r="AA96" s="8"/>
      <c r="AB96" s="8"/>
      <c r="AC96" s="205"/>
      <c r="AD96" s="9"/>
      <c r="AE96" s="7"/>
      <c r="AF96" s="8"/>
      <c r="AG96" s="8"/>
      <c r="AH96" s="8"/>
      <c r="AI96" s="8"/>
      <c r="AJ96" s="8"/>
      <c r="AK96" s="10"/>
      <c r="AL96" s="113"/>
      <c r="AM96" s="14"/>
      <c r="AN96" s="113"/>
      <c r="AO96" s="14"/>
      <c r="AP96" s="105"/>
      <c r="AQ96" s="109"/>
    </row>
    <row r="97" spans="3:43" x14ac:dyDescent="0.25">
      <c r="C97" s="12"/>
      <c r="D97" s="13"/>
      <c r="E97" s="13"/>
      <c r="F97" s="13"/>
      <c r="G97" s="13"/>
      <c r="H97" s="13"/>
      <c r="I97" s="13"/>
      <c r="J97" s="13"/>
      <c r="K97" s="13"/>
      <c r="L97" s="13"/>
      <c r="M97" s="13"/>
      <c r="N97" s="13"/>
      <c r="O97" s="13"/>
      <c r="P97" s="13"/>
      <c r="Q97" s="13"/>
      <c r="R97" s="13"/>
      <c r="S97" s="206"/>
      <c r="T97" s="14"/>
      <c r="U97" s="13"/>
      <c r="V97" s="13"/>
      <c r="W97" s="13"/>
      <c r="X97" s="13"/>
      <c r="Y97" s="13"/>
      <c r="Z97" s="13"/>
      <c r="AA97" s="13"/>
      <c r="AB97" s="13"/>
      <c r="AC97" s="206"/>
      <c r="AD97" s="14"/>
      <c r="AE97" s="12"/>
      <c r="AF97" s="13"/>
      <c r="AG97" s="13"/>
      <c r="AH97" s="13"/>
      <c r="AI97" s="13"/>
      <c r="AJ97" s="13"/>
      <c r="AK97" s="15"/>
      <c r="AL97" s="113"/>
      <c r="AM97" s="14"/>
      <c r="AN97" s="113"/>
      <c r="AO97" s="14"/>
      <c r="AP97" s="105"/>
      <c r="AQ97" s="109"/>
    </row>
    <row r="98" spans="3:43" x14ac:dyDescent="0.25">
      <c r="C98" s="12"/>
      <c r="D98" s="13"/>
      <c r="E98" s="13"/>
      <c r="F98" s="13"/>
      <c r="G98" s="13"/>
      <c r="H98" s="13"/>
      <c r="I98" s="13"/>
      <c r="J98" s="13"/>
      <c r="K98" s="13"/>
      <c r="L98" s="13"/>
      <c r="M98" s="13"/>
      <c r="N98" s="13"/>
      <c r="O98" s="13"/>
      <c r="P98" s="13"/>
      <c r="Q98" s="13"/>
      <c r="R98" s="13"/>
      <c r="S98" s="206"/>
      <c r="T98" s="14"/>
      <c r="U98" s="13"/>
      <c r="V98" s="13"/>
      <c r="W98" s="13"/>
      <c r="X98" s="13"/>
      <c r="Y98" s="13"/>
      <c r="Z98" s="13"/>
      <c r="AA98" s="13"/>
      <c r="AB98" s="13"/>
      <c r="AC98" s="206"/>
      <c r="AD98" s="14"/>
      <c r="AE98" s="12"/>
      <c r="AF98" s="13"/>
      <c r="AG98" s="13"/>
      <c r="AH98" s="13"/>
      <c r="AI98" s="13"/>
      <c r="AJ98" s="13"/>
      <c r="AK98" s="15"/>
      <c r="AL98" s="113"/>
      <c r="AM98" s="14"/>
      <c r="AN98" s="113"/>
      <c r="AO98" s="14"/>
      <c r="AP98" s="105"/>
      <c r="AQ98" s="109"/>
    </row>
    <row r="99" spans="3:43" x14ac:dyDescent="0.25">
      <c r="C99" s="12"/>
      <c r="D99" s="13"/>
      <c r="E99" s="13"/>
      <c r="F99" s="13"/>
      <c r="G99" s="13"/>
      <c r="H99" s="13"/>
      <c r="I99" s="13"/>
      <c r="J99" s="13"/>
      <c r="K99" s="13"/>
      <c r="L99" s="13"/>
      <c r="M99" s="13"/>
      <c r="N99" s="13"/>
      <c r="O99" s="13"/>
      <c r="P99" s="13"/>
      <c r="Q99" s="13"/>
      <c r="R99" s="13"/>
      <c r="S99" s="206"/>
      <c r="T99" s="14"/>
      <c r="U99" s="13"/>
      <c r="V99" s="13"/>
      <c r="W99" s="13"/>
      <c r="X99" s="13"/>
      <c r="Y99" s="13"/>
      <c r="Z99" s="13"/>
      <c r="AA99" s="13"/>
      <c r="AB99" s="13"/>
      <c r="AC99" s="206"/>
      <c r="AD99" s="14"/>
      <c r="AE99" s="12"/>
      <c r="AF99" s="13"/>
      <c r="AG99" s="13"/>
      <c r="AH99" s="13"/>
      <c r="AI99" s="13"/>
      <c r="AJ99" s="13"/>
      <c r="AK99" s="15"/>
      <c r="AL99" s="113"/>
      <c r="AM99" s="14"/>
      <c r="AN99" s="113"/>
      <c r="AO99" s="14"/>
      <c r="AP99" s="105"/>
      <c r="AQ99" s="109"/>
    </row>
    <row r="100" spans="3:43" x14ac:dyDescent="0.25">
      <c r="C100" s="12"/>
      <c r="D100" s="13"/>
      <c r="E100" s="13"/>
      <c r="F100" s="13"/>
      <c r="G100" s="13"/>
      <c r="H100" s="13"/>
      <c r="I100" s="13"/>
      <c r="J100" s="13"/>
      <c r="K100" s="13"/>
      <c r="L100" s="13"/>
      <c r="M100" s="13"/>
      <c r="N100" s="13"/>
      <c r="O100" s="13"/>
      <c r="P100" s="13"/>
      <c r="Q100" s="13"/>
      <c r="R100" s="13"/>
      <c r="S100" s="206"/>
      <c r="T100" s="14"/>
      <c r="U100" s="13"/>
      <c r="V100" s="13"/>
      <c r="W100" s="13"/>
      <c r="X100" s="13"/>
      <c r="Y100" s="13"/>
      <c r="Z100" s="13"/>
      <c r="AA100" s="13"/>
      <c r="AB100" s="13"/>
      <c r="AC100" s="206"/>
      <c r="AD100" s="14"/>
      <c r="AE100" s="12"/>
      <c r="AF100" s="13"/>
      <c r="AG100" s="13"/>
      <c r="AH100" s="13"/>
      <c r="AI100" s="13"/>
      <c r="AJ100" s="13"/>
      <c r="AK100" s="15"/>
      <c r="AL100" s="113"/>
      <c r="AM100" s="14"/>
      <c r="AN100" s="113"/>
      <c r="AO100" s="14"/>
      <c r="AP100" s="105"/>
      <c r="AQ100" s="109"/>
    </row>
    <row r="101" spans="3:43" x14ac:dyDescent="0.25">
      <c r="C101" s="12"/>
      <c r="D101" s="13"/>
      <c r="E101" s="13"/>
      <c r="F101" s="13"/>
      <c r="G101" s="13"/>
      <c r="H101" s="13"/>
      <c r="I101" s="13"/>
      <c r="J101" s="13"/>
      <c r="K101" s="13"/>
      <c r="L101" s="13"/>
      <c r="M101" s="13"/>
      <c r="N101" s="13"/>
      <c r="O101" s="13"/>
      <c r="P101" s="13"/>
      <c r="Q101" s="13"/>
      <c r="R101" s="13"/>
      <c r="S101" s="206"/>
      <c r="T101" s="14"/>
      <c r="U101" s="13"/>
      <c r="V101" s="13"/>
      <c r="W101" s="13"/>
      <c r="X101" s="13"/>
      <c r="Y101" s="13"/>
      <c r="Z101" s="13"/>
      <c r="AA101" s="13"/>
      <c r="AB101" s="13"/>
      <c r="AC101" s="206"/>
      <c r="AD101" s="14"/>
      <c r="AE101" s="12"/>
      <c r="AF101" s="13"/>
      <c r="AG101" s="13"/>
      <c r="AH101" s="13"/>
      <c r="AI101" s="13"/>
      <c r="AJ101" s="13"/>
      <c r="AK101" s="15"/>
      <c r="AL101" s="113"/>
      <c r="AM101" s="14"/>
      <c r="AN101" s="113"/>
      <c r="AO101" s="14"/>
      <c r="AP101" s="105"/>
      <c r="AQ101" s="109"/>
    </row>
    <row r="102" spans="3:43" x14ac:dyDescent="0.25">
      <c r="C102" s="12"/>
      <c r="D102" s="13"/>
      <c r="E102" s="13"/>
      <c r="F102" s="13"/>
      <c r="G102" s="13"/>
      <c r="H102" s="13"/>
      <c r="I102" s="13"/>
      <c r="J102" s="13"/>
      <c r="K102" s="13"/>
      <c r="L102" s="13"/>
      <c r="M102" s="13"/>
      <c r="N102" s="13"/>
      <c r="O102" s="13"/>
      <c r="P102" s="13"/>
      <c r="Q102" s="13"/>
      <c r="R102" s="13"/>
      <c r="S102" s="206"/>
      <c r="T102" s="14"/>
      <c r="U102" s="13"/>
      <c r="V102" s="13"/>
      <c r="W102" s="13"/>
      <c r="X102" s="13"/>
      <c r="Y102" s="13"/>
      <c r="Z102" s="13"/>
      <c r="AA102" s="13"/>
      <c r="AB102" s="13"/>
      <c r="AC102" s="206"/>
      <c r="AD102" s="14"/>
      <c r="AE102" s="12"/>
      <c r="AF102" s="13"/>
      <c r="AG102" s="13"/>
      <c r="AH102" s="13"/>
      <c r="AI102" s="13"/>
      <c r="AJ102" s="13"/>
      <c r="AK102" s="15"/>
      <c r="AL102" s="113"/>
      <c r="AM102" s="14"/>
      <c r="AN102" s="113"/>
      <c r="AO102" s="14"/>
      <c r="AP102" s="105"/>
      <c r="AQ102" s="109"/>
    </row>
    <row r="103" spans="3:43" x14ac:dyDescent="0.25">
      <c r="C103" s="12"/>
      <c r="D103" s="13"/>
      <c r="E103" s="13"/>
      <c r="F103" s="13"/>
      <c r="G103" s="13"/>
      <c r="H103" s="13"/>
      <c r="I103" s="13"/>
      <c r="J103" s="13"/>
      <c r="K103" s="13"/>
      <c r="L103" s="13"/>
      <c r="M103" s="13"/>
      <c r="N103" s="13"/>
      <c r="O103" s="13"/>
      <c r="P103" s="13"/>
      <c r="Q103" s="13"/>
      <c r="R103" s="13"/>
      <c r="S103" s="206"/>
      <c r="T103" s="14"/>
      <c r="U103" s="13"/>
      <c r="V103" s="13"/>
      <c r="W103" s="13"/>
      <c r="X103" s="13"/>
      <c r="Y103" s="13"/>
      <c r="Z103" s="13"/>
      <c r="AA103" s="13"/>
      <c r="AB103" s="13"/>
      <c r="AC103" s="206"/>
      <c r="AD103" s="14"/>
      <c r="AE103" s="12"/>
      <c r="AF103" s="13"/>
      <c r="AG103" s="13"/>
      <c r="AH103" s="13"/>
      <c r="AI103" s="13"/>
      <c r="AJ103" s="13"/>
      <c r="AK103" s="15"/>
      <c r="AL103" s="113"/>
      <c r="AM103" s="14"/>
      <c r="AN103" s="113"/>
      <c r="AO103" s="14"/>
      <c r="AP103" s="105"/>
      <c r="AQ103" s="109"/>
    </row>
    <row r="104" spans="3:43" x14ac:dyDescent="0.25">
      <c r="C104" s="12"/>
      <c r="D104" s="13"/>
      <c r="E104" s="13"/>
      <c r="F104" s="13"/>
      <c r="G104" s="13"/>
      <c r="H104" s="13"/>
      <c r="I104" s="13"/>
      <c r="J104" s="13"/>
      <c r="K104" s="13"/>
      <c r="L104" s="13"/>
      <c r="M104" s="13"/>
      <c r="N104" s="13"/>
      <c r="O104" s="13"/>
      <c r="P104" s="13"/>
      <c r="Q104" s="13"/>
      <c r="R104" s="13"/>
      <c r="S104" s="206"/>
      <c r="T104" s="14"/>
      <c r="U104" s="13"/>
      <c r="V104" s="13"/>
      <c r="W104" s="13"/>
      <c r="X104" s="13"/>
      <c r="Y104" s="13"/>
      <c r="Z104" s="13"/>
      <c r="AA104" s="13"/>
      <c r="AB104" s="13"/>
      <c r="AC104" s="206"/>
      <c r="AD104" s="14"/>
      <c r="AE104" s="12"/>
      <c r="AF104" s="13"/>
      <c r="AG104" s="13"/>
      <c r="AH104" s="13"/>
      <c r="AI104" s="13"/>
      <c r="AJ104" s="13"/>
      <c r="AK104" s="15"/>
      <c r="AL104" s="113"/>
      <c r="AM104" s="14"/>
      <c r="AN104" s="113"/>
      <c r="AO104" s="14"/>
      <c r="AP104" s="105"/>
      <c r="AQ104" s="109"/>
    </row>
    <row r="105" spans="3:43" x14ac:dyDescent="0.25">
      <c r="C105" s="12"/>
      <c r="D105" s="13"/>
      <c r="E105" s="13"/>
      <c r="F105" s="13"/>
      <c r="G105" s="13"/>
      <c r="H105" s="13"/>
      <c r="I105" s="13"/>
      <c r="J105" s="13"/>
      <c r="K105" s="13"/>
      <c r="L105" s="13"/>
      <c r="M105" s="13"/>
      <c r="N105" s="13"/>
      <c r="O105" s="13"/>
      <c r="P105" s="13"/>
      <c r="Q105" s="13"/>
      <c r="R105" s="13"/>
      <c r="S105" s="206"/>
      <c r="T105" s="14"/>
      <c r="U105" s="13"/>
      <c r="V105" s="13"/>
      <c r="W105" s="13"/>
      <c r="X105" s="13"/>
      <c r="Y105" s="13"/>
      <c r="Z105" s="13"/>
      <c r="AA105" s="13"/>
      <c r="AB105" s="13"/>
      <c r="AC105" s="206"/>
      <c r="AD105" s="14"/>
      <c r="AE105" s="12"/>
      <c r="AF105" s="13"/>
      <c r="AG105" s="13"/>
      <c r="AH105" s="13"/>
      <c r="AI105" s="13"/>
      <c r="AJ105" s="13"/>
      <c r="AK105" s="15"/>
      <c r="AL105" s="113"/>
      <c r="AM105" s="14"/>
      <c r="AN105" s="113"/>
      <c r="AO105" s="14"/>
      <c r="AP105" s="105"/>
      <c r="AQ105" s="109"/>
    </row>
    <row r="106" spans="3:43" x14ac:dyDescent="0.25">
      <c r="C106" s="12"/>
      <c r="D106" s="13"/>
      <c r="E106" s="13"/>
      <c r="F106" s="13"/>
      <c r="G106" s="13"/>
      <c r="H106" s="13"/>
      <c r="I106" s="13"/>
      <c r="J106" s="13"/>
      <c r="K106" s="13"/>
      <c r="L106" s="13"/>
      <c r="M106" s="13"/>
      <c r="N106" s="13"/>
      <c r="O106" s="13"/>
      <c r="P106" s="13"/>
      <c r="Q106" s="13"/>
      <c r="R106" s="13"/>
      <c r="S106" s="206"/>
      <c r="T106" s="14"/>
      <c r="U106" s="13"/>
      <c r="V106" s="13"/>
      <c r="W106" s="13"/>
      <c r="X106" s="13"/>
      <c r="Y106" s="13"/>
      <c r="Z106" s="13"/>
      <c r="AA106" s="13"/>
      <c r="AB106" s="13"/>
      <c r="AC106" s="206"/>
      <c r="AD106" s="14"/>
      <c r="AE106" s="12"/>
      <c r="AF106" s="13"/>
      <c r="AG106" s="13"/>
      <c r="AH106" s="13"/>
      <c r="AI106" s="13"/>
      <c r="AJ106" s="13"/>
      <c r="AK106" s="15"/>
      <c r="AL106" s="113"/>
      <c r="AM106" s="14"/>
      <c r="AN106" s="113"/>
      <c r="AO106" s="14"/>
      <c r="AP106" s="105"/>
      <c r="AQ106" s="109"/>
    </row>
    <row r="107" spans="3:43" x14ac:dyDescent="0.25">
      <c r="C107" s="12"/>
      <c r="D107" s="13"/>
      <c r="E107" s="13"/>
      <c r="F107" s="13"/>
      <c r="G107" s="13"/>
      <c r="H107" s="13"/>
      <c r="I107" s="13"/>
      <c r="J107" s="13"/>
      <c r="K107" s="13"/>
      <c r="L107" s="13"/>
      <c r="M107" s="13"/>
      <c r="N107" s="13"/>
      <c r="O107" s="13"/>
      <c r="P107" s="13"/>
      <c r="Q107" s="13"/>
      <c r="R107" s="13"/>
      <c r="S107" s="206"/>
      <c r="T107" s="14"/>
      <c r="U107" s="13"/>
      <c r="V107" s="13"/>
      <c r="W107" s="13"/>
      <c r="X107" s="13"/>
      <c r="Y107" s="13"/>
      <c r="Z107" s="13"/>
      <c r="AA107" s="13"/>
      <c r="AB107" s="13"/>
      <c r="AC107" s="206"/>
      <c r="AD107" s="14"/>
      <c r="AE107" s="12"/>
      <c r="AF107" s="13"/>
      <c r="AG107" s="13"/>
      <c r="AH107" s="13"/>
      <c r="AI107" s="13"/>
      <c r="AJ107" s="13"/>
      <c r="AK107" s="15"/>
      <c r="AL107" s="113"/>
      <c r="AM107" s="14"/>
      <c r="AN107" s="113"/>
      <c r="AO107" s="14"/>
      <c r="AP107" s="105"/>
      <c r="AQ107" s="109"/>
    </row>
    <row r="108" spans="3:43" x14ac:dyDescent="0.25">
      <c r="C108" s="12"/>
      <c r="D108" s="13"/>
      <c r="E108" s="13"/>
      <c r="F108" s="13"/>
      <c r="G108" s="13"/>
      <c r="H108" s="13"/>
      <c r="I108" s="13"/>
      <c r="J108" s="13"/>
      <c r="K108" s="13"/>
      <c r="L108" s="13"/>
      <c r="M108" s="13"/>
      <c r="N108" s="13"/>
      <c r="O108" s="13"/>
      <c r="P108" s="13"/>
      <c r="Q108" s="13"/>
      <c r="R108" s="13"/>
      <c r="S108" s="206"/>
      <c r="T108" s="14"/>
      <c r="U108" s="13"/>
      <c r="V108" s="13"/>
      <c r="W108" s="13"/>
      <c r="X108" s="13"/>
      <c r="Y108" s="13"/>
      <c r="Z108" s="13"/>
      <c r="AA108" s="13"/>
      <c r="AB108" s="13"/>
      <c r="AC108" s="206"/>
      <c r="AD108" s="14"/>
      <c r="AE108" s="12"/>
      <c r="AF108" s="13"/>
      <c r="AG108" s="13"/>
      <c r="AH108" s="13"/>
      <c r="AI108" s="13"/>
      <c r="AJ108" s="13"/>
      <c r="AK108" s="15"/>
      <c r="AL108" s="113"/>
      <c r="AM108" s="14"/>
      <c r="AN108" s="113"/>
      <c r="AO108" s="14"/>
      <c r="AP108" s="105"/>
      <c r="AQ108" s="109"/>
    </row>
    <row r="109" spans="3:43" x14ac:dyDescent="0.25">
      <c r="C109" s="12"/>
      <c r="D109" s="13"/>
      <c r="E109" s="13"/>
      <c r="F109" s="13"/>
      <c r="G109" s="13"/>
      <c r="H109" s="13"/>
      <c r="I109" s="13"/>
      <c r="J109" s="13"/>
      <c r="K109" s="13"/>
      <c r="L109" s="13"/>
      <c r="M109" s="13"/>
      <c r="N109" s="13"/>
      <c r="O109" s="13"/>
      <c r="P109" s="13"/>
      <c r="Q109" s="13"/>
      <c r="R109" s="13"/>
      <c r="S109" s="206"/>
      <c r="T109" s="14"/>
      <c r="U109" s="13"/>
      <c r="V109" s="13"/>
      <c r="W109" s="13"/>
      <c r="X109" s="13"/>
      <c r="Y109" s="13"/>
      <c r="Z109" s="13"/>
      <c r="AA109" s="13"/>
      <c r="AB109" s="13"/>
      <c r="AC109" s="206"/>
      <c r="AD109" s="14"/>
      <c r="AE109" s="12"/>
      <c r="AF109" s="13"/>
      <c r="AG109" s="13"/>
      <c r="AH109" s="13"/>
      <c r="AI109" s="13"/>
      <c r="AJ109" s="13"/>
      <c r="AK109" s="15"/>
      <c r="AL109" s="113"/>
      <c r="AM109" s="14"/>
      <c r="AN109" s="113"/>
      <c r="AO109" s="14"/>
      <c r="AP109" s="105"/>
      <c r="AQ109" s="109"/>
    </row>
    <row r="110" spans="3:43" x14ac:dyDescent="0.25">
      <c r="C110" s="12"/>
      <c r="D110" s="13"/>
      <c r="E110" s="13"/>
      <c r="F110" s="13"/>
      <c r="G110" s="13"/>
      <c r="H110" s="13"/>
      <c r="I110" s="13"/>
      <c r="J110" s="13"/>
      <c r="K110" s="13"/>
      <c r="L110" s="13"/>
      <c r="M110" s="13"/>
      <c r="N110" s="13"/>
      <c r="O110" s="13"/>
      <c r="P110" s="13"/>
      <c r="Q110" s="13"/>
      <c r="R110" s="13"/>
      <c r="S110" s="206"/>
      <c r="T110" s="14"/>
      <c r="U110" s="13"/>
      <c r="V110" s="13"/>
      <c r="W110" s="13"/>
      <c r="X110" s="13"/>
      <c r="Y110" s="13"/>
      <c r="Z110" s="13"/>
      <c r="AA110" s="13"/>
      <c r="AB110" s="13"/>
      <c r="AC110" s="206"/>
      <c r="AD110" s="14"/>
      <c r="AE110" s="12"/>
      <c r="AF110" s="13"/>
      <c r="AG110" s="13"/>
      <c r="AH110" s="13"/>
      <c r="AI110" s="13"/>
      <c r="AJ110" s="13"/>
      <c r="AK110" s="15"/>
      <c r="AL110" s="113"/>
      <c r="AM110" s="14"/>
      <c r="AN110" s="113"/>
      <c r="AO110" s="14"/>
      <c r="AP110" s="105"/>
      <c r="AQ110" s="109"/>
    </row>
    <row r="111" spans="3:43" x14ac:dyDescent="0.25">
      <c r="C111" s="12"/>
      <c r="D111" s="13"/>
      <c r="E111" s="13"/>
      <c r="F111" s="13"/>
      <c r="G111" s="13"/>
      <c r="H111" s="13"/>
      <c r="I111" s="13"/>
      <c r="J111" s="13"/>
      <c r="K111" s="13"/>
      <c r="L111" s="13"/>
      <c r="M111" s="13"/>
      <c r="N111" s="13"/>
      <c r="O111" s="13"/>
      <c r="P111" s="13"/>
      <c r="Q111" s="13"/>
      <c r="R111" s="13"/>
      <c r="S111" s="206"/>
      <c r="T111" s="14"/>
      <c r="U111" s="13"/>
      <c r="V111" s="13"/>
      <c r="W111" s="13"/>
      <c r="X111" s="13"/>
      <c r="Y111" s="13"/>
      <c r="Z111" s="13"/>
      <c r="AA111" s="13"/>
      <c r="AB111" s="13"/>
      <c r="AC111" s="206"/>
      <c r="AD111" s="14"/>
      <c r="AE111" s="12"/>
      <c r="AF111" s="13"/>
      <c r="AG111" s="13"/>
      <c r="AH111" s="13"/>
      <c r="AI111" s="13"/>
      <c r="AJ111" s="13"/>
      <c r="AK111" s="15"/>
      <c r="AL111" s="113"/>
      <c r="AM111" s="14"/>
      <c r="AN111" s="113"/>
      <c r="AO111" s="14"/>
      <c r="AP111" s="105"/>
      <c r="AQ111" s="109"/>
    </row>
    <row r="112" spans="3:43" x14ac:dyDescent="0.25">
      <c r="C112" s="12"/>
      <c r="D112" s="13"/>
      <c r="E112" s="13"/>
      <c r="F112" s="13"/>
      <c r="G112" s="13"/>
      <c r="H112" s="13"/>
      <c r="I112" s="13"/>
      <c r="J112" s="13"/>
      <c r="K112" s="13"/>
      <c r="L112" s="13"/>
      <c r="M112" s="13"/>
      <c r="N112" s="13"/>
      <c r="O112" s="13"/>
      <c r="P112" s="13"/>
      <c r="Q112" s="13"/>
      <c r="R112" s="13"/>
      <c r="S112" s="206"/>
      <c r="T112" s="14"/>
      <c r="U112" s="13"/>
      <c r="V112" s="13"/>
      <c r="W112" s="13"/>
      <c r="X112" s="13"/>
      <c r="Y112" s="13"/>
      <c r="Z112" s="13"/>
      <c r="AA112" s="13"/>
      <c r="AB112" s="13"/>
      <c r="AC112" s="206"/>
      <c r="AD112" s="14"/>
      <c r="AE112" s="12"/>
      <c r="AF112" s="13"/>
      <c r="AG112" s="13"/>
      <c r="AH112" s="13"/>
      <c r="AI112" s="13"/>
      <c r="AJ112" s="13"/>
      <c r="AK112" s="15"/>
      <c r="AL112" s="113"/>
      <c r="AM112" s="14"/>
      <c r="AN112" s="113"/>
      <c r="AO112" s="14"/>
      <c r="AP112" s="105"/>
      <c r="AQ112" s="109"/>
    </row>
    <row r="113" spans="3:43" x14ac:dyDescent="0.25">
      <c r="C113" s="12"/>
      <c r="D113" s="13"/>
      <c r="E113" s="13"/>
      <c r="F113" s="13"/>
      <c r="G113" s="13"/>
      <c r="H113" s="13"/>
      <c r="I113" s="13"/>
      <c r="J113" s="13"/>
      <c r="K113" s="13"/>
      <c r="L113" s="13"/>
      <c r="M113" s="13"/>
      <c r="N113" s="13"/>
      <c r="O113" s="13"/>
      <c r="P113" s="13"/>
      <c r="Q113" s="13"/>
      <c r="R113" s="13"/>
      <c r="S113" s="206"/>
      <c r="T113" s="14"/>
      <c r="U113" s="13"/>
      <c r="V113" s="13"/>
      <c r="W113" s="13"/>
      <c r="X113" s="13"/>
      <c r="Y113" s="13"/>
      <c r="Z113" s="13"/>
      <c r="AA113" s="13"/>
      <c r="AB113" s="13"/>
      <c r="AC113" s="206"/>
      <c r="AD113" s="14"/>
      <c r="AE113" s="12"/>
      <c r="AF113" s="13"/>
      <c r="AG113" s="13"/>
      <c r="AH113" s="13"/>
      <c r="AI113" s="13"/>
      <c r="AJ113" s="13"/>
      <c r="AK113" s="15"/>
      <c r="AL113" s="113"/>
      <c r="AM113" s="14"/>
      <c r="AN113" s="113"/>
      <c r="AO113" s="14"/>
      <c r="AP113" s="105"/>
      <c r="AQ113" s="109"/>
    </row>
    <row r="114" spans="3:43" x14ac:dyDescent="0.25">
      <c r="C114" s="12"/>
      <c r="D114" s="13"/>
      <c r="E114" s="13"/>
      <c r="F114" s="13"/>
      <c r="G114" s="13"/>
      <c r="H114" s="13"/>
      <c r="I114" s="13"/>
      <c r="J114" s="13"/>
      <c r="K114" s="13"/>
      <c r="L114" s="13"/>
      <c r="M114" s="13"/>
      <c r="N114" s="13"/>
      <c r="O114" s="13"/>
      <c r="P114" s="13"/>
      <c r="Q114" s="13"/>
      <c r="R114" s="13"/>
      <c r="S114" s="206"/>
      <c r="T114" s="14"/>
      <c r="U114" s="13"/>
      <c r="V114" s="13"/>
      <c r="W114" s="13"/>
      <c r="X114" s="13"/>
      <c r="Y114" s="13"/>
      <c r="Z114" s="13"/>
      <c r="AA114" s="13"/>
      <c r="AB114" s="13"/>
      <c r="AC114" s="206"/>
      <c r="AD114" s="14"/>
      <c r="AE114" s="12"/>
      <c r="AF114" s="13"/>
      <c r="AG114" s="13"/>
      <c r="AH114" s="13"/>
      <c r="AI114" s="13"/>
      <c r="AJ114" s="13"/>
      <c r="AK114" s="15"/>
      <c r="AL114" s="113"/>
      <c r="AM114" s="14"/>
      <c r="AN114" s="113"/>
      <c r="AO114" s="14"/>
      <c r="AP114" s="105"/>
      <c r="AQ114" s="109"/>
    </row>
    <row r="115" spans="3:43" x14ac:dyDescent="0.25">
      <c r="C115" s="12"/>
      <c r="D115" s="13"/>
      <c r="E115" s="13"/>
      <c r="F115" s="13"/>
      <c r="G115" s="13"/>
      <c r="H115" s="13"/>
      <c r="I115" s="13"/>
      <c r="J115" s="13"/>
      <c r="K115" s="13"/>
      <c r="L115" s="13"/>
      <c r="M115" s="13"/>
      <c r="N115" s="13"/>
      <c r="O115" s="13"/>
      <c r="P115" s="13"/>
      <c r="Q115" s="13"/>
      <c r="R115" s="13"/>
      <c r="S115" s="206"/>
      <c r="T115" s="14"/>
      <c r="U115" s="13"/>
      <c r="V115" s="13"/>
      <c r="W115" s="13"/>
      <c r="X115" s="13"/>
      <c r="Y115" s="13"/>
      <c r="Z115" s="13"/>
      <c r="AA115" s="13"/>
      <c r="AB115" s="13"/>
      <c r="AC115" s="206"/>
      <c r="AD115" s="14"/>
      <c r="AE115" s="12"/>
      <c r="AF115" s="13"/>
      <c r="AG115" s="13"/>
      <c r="AH115" s="13"/>
      <c r="AI115" s="13"/>
      <c r="AJ115" s="13"/>
      <c r="AK115" s="15"/>
      <c r="AL115" s="113"/>
      <c r="AM115" s="14"/>
      <c r="AN115" s="113"/>
      <c r="AO115" s="14"/>
      <c r="AP115" s="105"/>
      <c r="AQ115" s="109"/>
    </row>
    <row r="116" spans="3:43" x14ac:dyDescent="0.25">
      <c r="C116" s="12"/>
      <c r="D116" s="13"/>
      <c r="E116" s="13"/>
      <c r="F116" s="13"/>
      <c r="G116" s="13"/>
      <c r="H116" s="13"/>
      <c r="I116" s="13"/>
      <c r="J116" s="13"/>
      <c r="K116" s="13"/>
      <c r="L116" s="13"/>
      <c r="M116" s="13"/>
      <c r="N116" s="13"/>
      <c r="O116" s="13"/>
      <c r="P116" s="13"/>
      <c r="Q116" s="13"/>
      <c r="R116" s="13"/>
      <c r="S116" s="206"/>
      <c r="T116" s="14"/>
      <c r="U116" s="13"/>
      <c r="V116" s="13"/>
      <c r="W116" s="13"/>
      <c r="X116" s="13"/>
      <c r="Y116" s="13"/>
      <c r="Z116" s="13"/>
      <c r="AA116" s="13"/>
      <c r="AB116" s="13"/>
      <c r="AC116" s="206"/>
      <c r="AD116" s="14"/>
      <c r="AE116" s="12"/>
      <c r="AF116" s="13"/>
      <c r="AG116" s="13"/>
      <c r="AH116" s="13"/>
      <c r="AI116" s="13"/>
      <c r="AJ116" s="13"/>
      <c r="AK116" s="15"/>
      <c r="AL116" s="113"/>
      <c r="AM116" s="14"/>
      <c r="AN116" s="113"/>
      <c r="AO116" s="14"/>
      <c r="AP116" s="105"/>
      <c r="AQ116" s="109"/>
    </row>
    <row r="117" spans="3:43" x14ac:dyDescent="0.25">
      <c r="AL117" s="113"/>
      <c r="AM117" s="14"/>
      <c r="AN117" s="113"/>
      <c r="AO117" s="14"/>
      <c r="AP117" s="105"/>
      <c r="AQ117" s="109"/>
    </row>
    <row r="118" spans="3:43" x14ac:dyDescent="0.25">
      <c r="AL118" s="113"/>
      <c r="AM118" s="14"/>
      <c r="AN118" s="113"/>
      <c r="AO118" s="14"/>
      <c r="AP118" s="105"/>
      <c r="AQ118" s="109"/>
    </row>
    <row r="119" spans="3:43" x14ac:dyDescent="0.25">
      <c r="AL119" s="113"/>
      <c r="AM119" s="14"/>
      <c r="AN119" s="113"/>
      <c r="AO119" s="14"/>
      <c r="AP119" s="105"/>
      <c r="AQ119" s="109"/>
    </row>
    <row r="120" spans="3:43" x14ac:dyDescent="0.25">
      <c r="AL120" s="113"/>
      <c r="AM120" s="14"/>
      <c r="AN120" s="113"/>
      <c r="AO120" s="14"/>
      <c r="AP120" s="105"/>
      <c r="AQ120" s="109"/>
    </row>
    <row r="121" spans="3:43" x14ac:dyDescent="0.25">
      <c r="AL121" s="113"/>
      <c r="AM121" s="14"/>
      <c r="AN121" s="113"/>
      <c r="AO121" s="14"/>
      <c r="AP121" s="105"/>
      <c r="AQ121" s="109"/>
    </row>
    <row r="122" spans="3:43" x14ac:dyDescent="0.25">
      <c r="AL122" s="113"/>
      <c r="AM122" s="14"/>
      <c r="AN122" s="113"/>
      <c r="AO122" s="14"/>
      <c r="AP122" s="105"/>
      <c r="AQ122" s="109"/>
    </row>
    <row r="123" spans="3:43" x14ac:dyDescent="0.25">
      <c r="AL123" s="113"/>
      <c r="AM123" s="14"/>
      <c r="AN123" s="113"/>
      <c r="AO123" s="14"/>
      <c r="AP123" s="105"/>
      <c r="AQ123" s="109"/>
    </row>
    <row r="124" spans="3:43" x14ac:dyDescent="0.25">
      <c r="AL124" s="113"/>
      <c r="AM124" s="14"/>
      <c r="AN124" s="113"/>
      <c r="AO124" s="14"/>
      <c r="AP124" s="105"/>
      <c r="AQ124" s="109"/>
    </row>
    <row r="125" spans="3:43" x14ac:dyDescent="0.25">
      <c r="AL125" s="113"/>
      <c r="AM125" s="14"/>
      <c r="AN125" s="113"/>
      <c r="AO125" s="14"/>
      <c r="AP125" s="105"/>
      <c r="AQ125" s="109"/>
    </row>
    <row r="126" spans="3:43" x14ac:dyDescent="0.25">
      <c r="AL126" s="113"/>
      <c r="AM126" s="14"/>
      <c r="AN126" s="113"/>
      <c r="AO126" s="14"/>
      <c r="AP126" s="105"/>
      <c r="AQ126" s="109"/>
    </row>
    <row r="127" spans="3:43" x14ac:dyDescent="0.25">
      <c r="AL127" s="113"/>
      <c r="AM127" s="14"/>
      <c r="AN127" s="113"/>
      <c r="AO127" s="14"/>
      <c r="AP127" s="105"/>
      <c r="AQ127" s="109"/>
    </row>
    <row r="128" spans="3:43" x14ac:dyDescent="0.25">
      <c r="AL128" s="113"/>
      <c r="AM128" s="14"/>
      <c r="AN128" s="113"/>
      <c r="AO128" s="14"/>
      <c r="AP128" s="105"/>
      <c r="AQ128" s="109"/>
    </row>
    <row r="129" spans="38:43" x14ac:dyDescent="0.25">
      <c r="AL129" s="113"/>
      <c r="AM129" s="14"/>
      <c r="AN129" s="113"/>
      <c r="AO129" s="14"/>
      <c r="AP129" s="105"/>
      <c r="AQ129" s="109"/>
    </row>
    <row r="130" spans="38:43" x14ac:dyDescent="0.25">
      <c r="AL130" s="111"/>
      <c r="AM130" s="112"/>
      <c r="AN130" s="123"/>
      <c r="AO130" s="124"/>
      <c r="AP130" s="110"/>
      <c r="AQ130" s="112"/>
    </row>
    <row r="131" spans="38:43" x14ac:dyDescent="0.25">
      <c r="AN131" s="125"/>
      <c r="AO131" s="126"/>
    </row>
    <row r="132" spans="38:43" x14ac:dyDescent="0.25">
      <c r="AN132" s="125"/>
      <c r="AO132" s="126"/>
    </row>
    <row r="133" spans="38:43" x14ac:dyDescent="0.25">
      <c r="AN133" s="125"/>
      <c r="AO133" s="126"/>
    </row>
    <row r="134" spans="38:43" x14ac:dyDescent="0.25">
      <c r="AN134" s="125"/>
      <c r="AO134" s="126"/>
    </row>
    <row r="135" spans="38:43" x14ac:dyDescent="0.25">
      <c r="AN135" s="125"/>
      <c r="AO135" s="126"/>
    </row>
    <row r="136" spans="38:43" x14ac:dyDescent="0.25">
      <c r="AN136" s="125"/>
      <c r="AO136" s="126"/>
    </row>
    <row r="137" spans="38:43" x14ac:dyDescent="0.25">
      <c r="AN137" s="125"/>
      <c r="AO137" s="126"/>
    </row>
    <row r="138" spans="38:43" x14ac:dyDescent="0.25">
      <c r="AN138" s="125"/>
      <c r="AO138" s="126"/>
    </row>
    <row r="139" spans="38:43" x14ac:dyDescent="0.25">
      <c r="AN139" s="125"/>
      <c r="AO139" s="126"/>
    </row>
    <row r="140" spans="38:43" x14ac:dyDescent="0.25">
      <c r="AN140" s="125"/>
      <c r="AO140" s="126"/>
    </row>
    <row r="141" spans="38:43" x14ac:dyDescent="0.25">
      <c r="AN141" s="125"/>
      <c r="AO141" s="126"/>
    </row>
    <row r="142" spans="38:43" x14ac:dyDescent="0.25">
      <c r="AN142" s="125"/>
      <c r="AO142" s="126"/>
    </row>
    <row r="143" spans="38:43" x14ac:dyDescent="0.25">
      <c r="AN143" s="125"/>
      <c r="AO143" s="126"/>
    </row>
    <row r="144" spans="38:43" x14ac:dyDescent="0.25">
      <c r="AN144" s="125"/>
      <c r="AO144" s="126"/>
    </row>
    <row r="145" spans="40:41" x14ac:dyDescent="0.25">
      <c r="AN145" s="125"/>
      <c r="AO145" s="126"/>
    </row>
    <row r="146" spans="40:41" x14ac:dyDescent="0.25">
      <c r="AN146" s="125"/>
      <c r="AO146" s="126"/>
    </row>
    <row r="147" spans="40:41" x14ac:dyDescent="0.25">
      <c r="AN147" s="125"/>
      <c r="AO147" s="126"/>
    </row>
    <row r="148" spans="40:41" x14ac:dyDescent="0.25">
      <c r="AN148" s="125"/>
      <c r="AO148" s="126"/>
    </row>
    <row r="149" spans="40:41" x14ac:dyDescent="0.25">
      <c r="AN149" s="125"/>
      <c r="AO149" s="126"/>
    </row>
    <row r="150" spans="40:41" x14ac:dyDescent="0.25">
      <c r="AN150" s="125"/>
      <c r="AO150" s="126"/>
    </row>
    <row r="151" spans="40:41" x14ac:dyDescent="0.25">
      <c r="AN151" s="125"/>
      <c r="AO151" s="126"/>
    </row>
    <row r="152" spans="40:41" x14ac:dyDescent="0.25">
      <c r="AN152" s="125"/>
      <c r="AO152" s="126"/>
    </row>
    <row r="153" spans="40:41" x14ac:dyDescent="0.25">
      <c r="AN153" s="125"/>
      <c r="AO153" s="126"/>
    </row>
    <row r="154" spans="40:41" x14ac:dyDescent="0.25">
      <c r="AN154" s="125"/>
      <c r="AO154" s="126"/>
    </row>
    <row r="155" spans="40:41" x14ac:dyDescent="0.25">
      <c r="AN155" s="125"/>
      <c r="AO155" s="126"/>
    </row>
    <row r="156" spans="40:41" x14ac:dyDescent="0.25">
      <c r="AN156" s="125"/>
      <c r="AO156" s="126"/>
    </row>
    <row r="157" spans="40:41" x14ac:dyDescent="0.25">
      <c r="AN157" s="125"/>
      <c r="AO157" s="126"/>
    </row>
    <row r="158" spans="40:41" x14ac:dyDescent="0.25">
      <c r="AN158" s="125"/>
      <c r="AO158" s="126"/>
    </row>
    <row r="159" spans="40:41" x14ac:dyDescent="0.25">
      <c r="AN159" s="125"/>
      <c r="AO159" s="126"/>
    </row>
    <row r="160" spans="40:41" x14ac:dyDescent="0.25">
      <c r="AN160" s="125"/>
      <c r="AO160" s="126"/>
    </row>
    <row r="161" spans="40:41" x14ac:dyDescent="0.25">
      <c r="AN161" s="125"/>
      <c r="AO161" s="126"/>
    </row>
    <row r="162" spans="40:41" x14ac:dyDescent="0.25">
      <c r="AN162" s="125"/>
      <c r="AO162" s="126"/>
    </row>
    <row r="163" spans="40:41" x14ac:dyDescent="0.25">
      <c r="AN163" s="125"/>
      <c r="AO163" s="126"/>
    </row>
    <row r="164" spans="40:41" x14ac:dyDescent="0.25">
      <c r="AN164" s="125"/>
      <c r="AO164" s="126"/>
    </row>
    <row r="165" spans="40:41" x14ac:dyDescent="0.25">
      <c r="AN165" s="125"/>
      <c r="AO165" s="126"/>
    </row>
    <row r="166" spans="40:41" x14ac:dyDescent="0.25">
      <c r="AN166" s="125"/>
      <c r="AO166" s="126"/>
    </row>
    <row r="167" spans="40:41" x14ac:dyDescent="0.25">
      <c r="AN167" s="125"/>
      <c r="AO167" s="126"/>
    </row>
    <row r="168" spans="40:41" x14ac:dyDescent="0.25">
      <c r="AN168" s="125"/>
      <c r="AO168" s="126"/>
    </row>
    <row r="169" spans="40:41" x14ac:dyDescent="0.25">
      <c r="AN169" s="125"/>
      <c r="AO169" s="126"/>
    </row>
    <row r="170" spans="40:41" x14ac:dyDescent="0.25">
      <c r="AN170" s="125"/>
      <c r="AO170" s="126"/>
    </row>
    <row r="171" spans="40:41" x14ac:dyDescent="0.25">
      <c r="AN171" s="125"/>
      <c r="AO171" s="126"/>
    </row>
    <row r="172" spans="40:41" x14ac:dyDescent="0.25">
      <c r="AN172" s="125"/>
      <c r="AO172" s="126"/>
    </row>
    <row r="173" spans="40:41" x14ac:dyDescent="0.25">
      <c r="AN173" s="125"/>
      <c r="AO173" s="126"/>
    </row>
    <row r="174" spans="40:41" x14ac:dyDescent="0.25">
      <c r="AN174" s="125"/>
      <c r="AO174" s="126"/>
    </row>
    <row r="175" spans="40:41" x14ac:dyDescent="0.25">
      <c r="AN175" s="125"/>
      <c r="AO175" s="126"/>
    </row>
    <row r="176" spans="40:41" x14ac:dyDescent="0.25">
      <c r="AN176" s="125"/>
      <c r="AO176" s="126"/>
    </row>
    <row r="177" spans="40:41" x14ac:dyDescent="0.25">
      <c r="AN177" s="125"/>
      <c r="AO177" s="126"/>
    </row>
    <row r="178" spans="40:41" x14ac:dyDescent="0.25">
      <c r="AN178" s="125"/>
      <c r="AO178" s="126"/>
    </row>
    <row r="179" spans="40:41" x14ac:dyDescent="0.25">
      <c r="AN179" s="125"/>
      <c r="AO179" s="126"/>
    </row>
    <row r="180" spans="40:41" x14ac:dyDescent="0.25">
      <c r="AN180" s="125"/>
      <c r="AO180" s="126"/>
    </row>
    <row r="181" spans="40:41" x14ac:dyDescent="0.25">
      <c r="AN181" s="125"/>
      <c r="AO181" s="126"/>
    </row>
    <row r="182" spans="40:41" x14ac:dyDescent="0.25">
      <c r="AN182" s="125"/>
      <c r="AO182" s="126"/>
    </row>
    <row r="183" spans="40:41" x14ac:dyDescent="0.25">
      <c r="AN183" s="125"/>
      <c r="AO183" s="126"/>
    </row>
    <row r="184" spans="40:41" x14ac:dyDescent="0.25">
      <c r="AN184" s="125"/>
      <c r="AO184" s="126"/>
    </row>
    <row r="185" spans="40:41" x14ac:dyDescent="0.25">
      <c r="AN185" s="125"/>
      <c r="AO185" s="126"/>
    </row>
    <row r="186" spans="40:41" x14ac:dyDescent="0.25">
      <c r="AN186" s="125"/>
      <c r="AO186" s="126"/>
    </row>
  </sheetData>
  <mergeCells count="7">
    <mergeCell ref="AL1:AO1"/>
    <mergeCell ref="C1:G1"/>
    <mergeCell ref="H1:K1"/>
    <mergeCell ref="L1:T1"/>
    <mergeCell ref="U1:V1"/>
    <mergeCell ref="AE1:AK1"/>
    <mergeCell ref="W1:AD1"/>
  </mergeCells>
  <hyperlinks>
    <hyperlink ref="A1" location="Contents!A1" display="CONTENTS"/>
    <hyperlink ref="B4" r:id="rId1"/>
    <hyperlink ref="B5" r:id="rId2"/>
    <hyperlink ref="B8" r:id="rId3"/>
    <hyperlink ref="A2" r:id="rId4"/>
    <hyperlink ref="B9" r:id="rId5"/>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86"/>
  <sheetViews>
    <sheetView workbookViewId="0">
      <pane xSplit="2" ySplit="2" topLeftCell="AI3" activePane="bottomRight" state="frozen"/>
      <selection pane="topRight" activeCell="C1" sqref="C1"/>
      <selection pane="bottomLeft" activeCell="A3" sqref="A3"/>
      <selection pane="bottomRight"/>
    </sheetView>
  </sheetViews>
  <sheetFormatPr defaultRowHeight="15" x14ac:dyDescent="0.25"/>
  <cols>
    <col min="1" max="1" width="27.28515625" style="2" customWidth="1"/>
    <col min="2" max="2" width="23.85546875" style="2" customWidth="1"/>
    <col min="3" max="3" width="11.85546875" customWidth="1"/>
    <col min="4" max="4" width="10.28515625" customWidth="1"/>
    <col min="5" max="5" width="25" customWidth="1"/>
    <col min="9" max="9" width="12.28515625" customWidth="1"/>
    <col min="10" max="11" width="12.7109375" customWidth="1"/>
    <col min="12" max="12" width="11.5703125" customWidth="1"/>
    <col min="13" max="13" width="13.140625" customWidth="1"/>
    <col min="16" max="16" width="15.5703125" customWidth="1"/>
    <col min="17" max="17" width="11.85546875" customWidth="1"/>
    <col min="19" max="19" width="11.5703125" customWidth="1"/>
    <col min="20" max="20" width="28" style="2" customWidth="1"/>
    <col min="21" max="22" width="12.7109375" customWidth="1"/>
    <col min="23" max="23" width="11.5703125" customWidth="1"/>
    <col min="24" max="24" width="13.140625" customWidth="1"/>
    <col min="27" max="27" width="15.5703125" customWidth="1"/>
    <col min="28" max="28" width="11.85546875" customWidth="1"/>
    <col min="29" max="29" width="9.140625" style="53"/>
    <col min="30" max="30" width="10.85546875" style="126" customWidth="1"/>
    <col min="31" max="31" width="12.42578125" customWidth="1"/>
    <col min="33" max="33" width="11.42578125" customWidth="1"/>
    <col min="34" max="34" width="17" customWidth="1"/>
    <col min="35" max="35" width="11.42578125" customWidth="1"/>
    <col min="36" max="36" width="13.140625" customWidth="1"/>
    <col min="37" max="37" width="14.7109375" customWidth="1"/>
    <col min="38" max="38" width="10.140625" customWidth="1"/>
    <col min="39" max="39" width="8.85546875" style="2" customWidth="1"/>
    <col min="40" max="40" width="10.85546875" style="2" customWidth="1"/>
    <col min="41" max="41" width="10" style="2" customWidth="1"/>
    <col min="42" max="42" width="14" style="102" customWidth="1"/>
    <col min="43" max="43" width="15.7109375" style="2" customWidth="1"/>
    <col min="44" max="44" width="16" customWidth="1"/>
  </cols>
  <sheetData>
    <row r="1" spans="1:43" s="1" customFormat="1" ht="20.25" thickBot="1" x14ac:dyDescent="0.35">
      <c r="A1" s="39" t="s">
        <v>0</v>
      </c>
      <c r="B1" s="67" t="s">
        <v>101</v>
      </c>
      <c r="C1" s="664" t="s">
        <v>2</v>
      </c>
      <c r="D1" s="664"/>
      <c r="E1" s="664"/>
      <c r="F1" s="664"/>
      <c r="G1" s="665"/>
      <c r="H1" s="666" t="s">
        <v>3</v>
      </c>
      <c r="I1" s="664"/>
      <c r="J1" s="664"/>
      <c r="K1" s="665"/>
      <c r="L1" s="662" t="s">
        <v>4</v>
      </c>
      <c r="M1" s="663"/>
      <c r="N1" s="663"/>
      <c r="O1" s="663"/>
      <c r="P1" s="663"/>
      <c r="Q1" s="663"/>
      <c r="R1" s="663"/>
      <c r="S1" s="663"/>
      <c r="T1" s="680"/>
      <c r="U1" s="662" t="s">
        <v>70</v>
      </c>
      <c r="V1" s="665"/>
      <c r="W1" s="662" t="s">
        <v>68</v>
      </c>
      <c r="X1" s="663"/>
      <c r="Y1" s="663"/>
      <c r="Z1" s="663"/>
      <c r="AA1" s="663"/>
      <c r="AB1" s="663"/>
      <c r="AC1" s="663"/>
      <c r="AD1" s="680"/>
      <c r="AE1" s="663" t="s">
        <v>5</v>
      </c>
      <c r="AF1" s="663"/>
      <c r="AG1" s="663"/>
      <c r="AH1" s="663"/>
      <c r="AI1" s="663"/>
      <c r="AJ1" s="663"/>
      <c r="AK1" s="681"/>
      <c r="AL1" s="677" t="s">
        <v>71</v>
      </c>
      <c r="AM1" s="678"/>
      <c r="AN1" s="678"/>
      <c r="AO1" s="679"/>
      <c r="AP1" s="100" t="s">
        <v>103</v>
      </c>
      <c r="AQ1" s="82" t="s">
        <v>94</v>
      </c>
    </row>
    <row r="2" spans="1:43" ht="62.25" customHeight="1" thickTop="1" thickBot="1" x14ac:dyDescent="0.3">
      <c r="A2" s="272" t="s">
        <v>89</v>
      </c>
      <c r="B2" s="92"/>
      <c r="C2" s="93" t="s">
        <v>6</v>
      </c>
      <c r="D2" s="93" t="s">
        <v>7</v>
      </c>
      <c r="E2" s="94" t="s">
        <v>8</v>
      </c>
      <c r="F2" s="95" t="s">
        <v>9</v>
      </c>
      <c r="G2" s="96" t="s">
        <v>10</v>
      </c>
      <c r="H2" s="93" t="s">
        <v>11</v>
      </c>
      <c r="I2" s="93" t="s">
        <v>12</v>
      </c>
      <c r="J2" s="94" t="s">
        <v>60</v>
      </c>
      <c r="K2" s="97" t="s">
        <v>69</v>
      </c>
      <c r="L2" s="93" t="s">
        <v>13</v>
      </c>
      <c r="M2" s="93" t="s">
        <v>14</v>
      </c>
      <c r="N2" s="93" t="s">
        <v>15</v>
      </c>
      <c r="O2" s="94" t="s">
        <v>16</v>
      </c>
      <c r="P2" s="93" t="s">
        <v>17</v>
      </c>
      <c r="Q2" s="93" t="s">
        <v>18</v>
      </c>
      <c r="R2" s="93" t="s">
        <v>19</v>
      </c>
      <c r="S2" s="94" t="s">
        <v>155</v>
      </c>
      <c r="T2" s="98" t="s">
        <v>20</v>
      </c>
      <c r="U2" s="94" t="s">
        <v>60</v>
      </c>
      <c r="V2" s="97" t="s">
        <v>69</v>
      </c>
      <c r="W2" s="93" t="s">
        <v>13</v>
      </c>
      <c r="X2" s="93" t="s">
        <v>14</v>
      </c>
      <c r="Y2" s="93" t="s">
        <v>15</v>
      </c>
      <c r="Z2" s="94" t="s">
        <v>16</v>
      </c>
      <c r="AA2" s="93" t="s">
        <v>17</v>
      </c>
      <c r="AB2" s="93" t="s">
        <v>18</v>
      </c>
      <c r="AC2" s="93" t="s">
        <v>19</v>
      </c>
      <c r="AD2" s="98" t="s">
        <v>155</v>
      </c>
      <c r="AE2" s="88" t="s">
        <v>21</v>
      </c>
      <c r="AF2" s="88" t="s">
        <v>22</v>
      </c>
      <c r="AG2" s="89" t="s">
        <v>23</v>
      </c>
      <c r="AH2" s="88" t="s">
        <v>24</v>
      </c>
      <c r="AI2" s="88" t="s">
        <v>25</v>
      </c>
      <c r="AJ2" s="88" t="s">
        <v>26</v>
      </c>
      <c r="AK2" s="90" t="s">
        <v>27</v>
      </c>
      <c r="AL2" s="114" t="s">
        <v>105</v>
      </c>
      <c r="AM2" s="99" t="s">
        <v>106</v>
      </c>
      <c r="AN2" s="115" t="s">
        <v>107</v>
      </c>
      <c r="AO2" s="91" t="s">
        <v>108</v>
      </c>
      <c r="AP2" s="101" t="s">
        <v>104</v>
      </c>
      <c r="AQ2" s="91" t="s">
        <v>102</v>
      </c>
    </row>
    <row r="3" spans="1:43" ht="15.75" thickTop="1" x14ac:dyDescent="0.25">
      <c r="A3" s="2" t="str">
        <f>IF(K3=SUM(L3:S3), " ","Error")</f>
        <v xml:space="preserve"> </v>
      </c>
      <c r="B3" s="78" t="s">
        <v>28</v>
      </c>
      <c r="C3" s="3">
        <f t="shared" ref="C3:L3" si="0">SUM(C4:C5)</f>
        <v>2508</v>
      </c>
      <c r="D3" s="3">
        <f t="shared" si="0"/>
        <v>646</v>
      </c>
      <c r="E3" s="3">
        <f t="shared" si="0"/>
        <v>446</v>
      </c>
      <c r="F3" s="3">
        <f t="shared" si="0"/>
        <v>1259</v>
      </c>
      <c r="G3" s="4">
        <f t="shared" si="0"/>
        <v>157</v>
      </c>
      <c r="H3" s="3">
        <f t="shared" si="0"/>
        <v>18</v>
      </c>
      <c r="I3" s="3">
        <f t="shared" si="0"/>
        <v>63</v>
      </c>
      <c r="J3" s="3">
        <f t="shared" si="0"/>
        <v>34</v>
      </c>
      <c r="K3" s="4">
        <f t="shared" si="0"/>
        <v>30</v>
      </c>
      <c r="L3" s="3">
        <f t="shared" si="0"/>
        <v>9</v>
      </c>
      <c r="M3" s="3">
        <f t="shared" ref="M3:S3" si="1">SUM(M4:M5)</f>
        <v>2</v>
      </c>
      <c r="N3" s="3">
        <f t="shared" si="1"/>
        <v>0</v>
      </c>
      <c r="O3" s="3">
        <f t="shared" si="1"/>
        <v>8</v>
      </c>
      <c r="P3" s="3">
        <f t="shared" si="1"/>
        <v>8</v>
      </c>
      <c r="Q3" s="3">
        <f t="shared" si="1"/>
        <v>2</v>
      </c>
      <c r="R3" s="3">
        <f t="shared" si="1"/>
        <v>1</v>
      </c>
      <c r="S3" s="3">
        <f t="shared" si="1"/>
        <v>0</v>
      </c>
      <c r="T3" s="4"/>
      <c r="U3" s="43">
        <f>IF(I3=0,"NA",J3/I3)</f>
        <v>0.53968253968253965</v>
      </c>
      <c r="V3" s="45">
        <f>IF(I3=0,"NA",K3/I3)</f>
        <v>0.47619047619047616</v>
      </c>
      <c r="W3" s="43">
        <f>+IF(L3=0,"NA",L3/I3)</f>
        <v>0.14285714285714285</v>
      </c>
      <c r="X3" s="43">
        <f>+IF(I3=0,"NA",M3/I3)</f>
        <v>3.1746031746031744E-2</v>
      </c>
      <c r="Y3" s="43">
        <f>+IF(I3=0,"NA",N3/I3)</f>
        <v>0</v>
      </c>
      <c r="Z3" s="43">
        <f>+IF(I3=0,"NA",O3/I3)</f>
        <v>0.12698412698412698</v>
      </c>
      <c r="AA3" s="43">
        <f>+IF(I3=0,"NA",P3/I3)</f>
        <v>0.12698412698412698</v>
      </c>
      <c r="AB3" s="43">
        <f>+IF(I3=0,"NA",Q3/I3)</f>
        <v>3.1746031746031744E-2</v>
      </c>
      <c r="AC3" s="297">
        <f>+IF(I3=0,"NA",R3/I3)</f>
        <v>1.5873015873015872E-2</v>
      </c>
      <c r="AD3" s="45">
        <f>+IF(I3=0,"NA",S3/I3)</f>
        <v>0</v>
      </c>
      <c r="AE3" s="3">
        <f>IF(C3=0,"NA",(C3/AQ3)*100000)</f>
        <v>499.45036562634419</v>
      </c>
      <c r="AF3" s="85">
        <f>IF(C3=0,"NA",(H3/C3)*100000)</f>
        <v>717.7033492822967</v>
      </c>
      <c r="AG3" s="85">
        <f>IF(C3=0,"NA",(C3/AQ3)*100000)</f>
        <v>499.45036562634419</v>
      </c>
      <c r="AH3" s="85">
        <f>IF(C3=0,"NA",(I3/C3)*100000)</f>
        <v>2511.961722488038</v>
      </c>
      <c r="AI3" s="85">
        <f>IF(I3=0,"NA",(I3/AQ3)*100000)</f>
        <v>12.546002007360322</v>
      </c>
      <c r="AJ3" s="85">
        <f>IF(C3=0,"NA",(J3/C3)*100000)</f>
        <v>1355.6618819776716</v>
      </c>
      <c r="AK3" s="86">
        <f>IF(I3=0,"NA",(J3/AQ3)*100000)</f>
        <v>6.7708582261944592</v>
      </c>
      <c r="AL3" s="119">
        <f>AM3*7</f>
        <v>1.2082191780821918</v>
      </c>
      <c r="AM3" s="120">
        <f>I3/365</f>
        <v>0.17260273972602741</v>
      </c>
      <c r="AN3" s="119">
        <f>AO3*7</f>
        <v>0.65205479452054793</v>
      </c>
      <c r="AO3" s="120">
        <f>J3/365</f>
        <v>9.3150684931506855E-2</v>
      </c>
      <c r="AP3" s="447">
        <f>'Vital Stats'!Q41</f>
        <v>761.07034252473352</v>
      </c>
      <c r="AQ3" s="104">
        <f>'Vital Stats'!Q76</f>
        <v>502152</v>
      </c>
    </row>
    <row r="4" spans="1:43" ht="45" x14ac:dyDescent="0.25">
      <c r="B4" s="145" t="s">
        <v>29</v>
      </c>
      <c r="C4" s="7">
        <f>SUM(D4:G4)</f>
        <v>1195</v>
      </c>
      <c r="D4" s="8">
        <v>181</v>
      </c>
      <c r="E4" s="8">
        <v>332</v>
      </c>
      <c r="F4" s="8">
        <v>603</v>
      </c>
      <c r="G4" s="9">
        <v>79</v>
      </c>
      <c r="H4" s="7">
        <v>3</v>
      </c>
      <c r="I4" s="8">
        <v>25</v>
      </c>
      <c r="J4" s="8">
        <v>12</v>
      </c>
      <c r="K4" s="9">
        <v>13</v>
      </c>
      <c r="L4" s="7">
        <v>4</v>
      </c>
      <c r="M4" s="8">
        <v>2</v>
      </c>
      <c r="N4" s="8">
        <v>0</v>
      </c>
      <c r="O4" s="8">
        <v>5</v>
      </c>
      <c r="P4" s="8">
        <v>0</v>
      </c>
      <c r="Q4" s="8">
        <v>1</v>
      </c>
      <c r="R4" s="8">
        <v>1</v>
      </c>
      <c r="S4" s="205">
        <v>0</v>
      </c>
      <c r="T4" s="173" t="s">
        <v>149</v>
      </c>
      <c r="U4" s="40">
        <f>IF(I4=0,"NA",J4/I4)</f>
        <v>0.48</v>
      </c>
      <c r="V4" s="41">
        <f>IF(I4=0,"NA",K4/I4)</f>
        <v>0.52</v>
      </c>
      <c r="W4" s="42">
        <f>IF(I4=0,"NA",L4/I4)</f>
        <v>0.16</v>
      </c>
      <c r="X4" s="42">
        <f>IF(I4=0,"NA",M4/I4)</f>
        <v>0.08</v>
      </c>
      <c r="Y4" s="42">
        <f>IF(I4=0,"NA",N4/I4)</f>
        <v>0</v>
      </c>
      <c r="Z4" s="42">
        <f>IF(I4=0,"NA",O4/I4)</f>
        <v>0.2</v>
      </c>
      <c r="AA4" s="42">
        <f>IF(I4=0,"NA",P4/I4)</f>
        <v>0</v>
      </c>
      <c r="AB4" s="42">
        <f>IF(I4=0,"NA",Q4/I4)</f>
        <v>0.04</v>
      </c>
      <c r="AC4" s="298">
        <f>IF(I4=0,"NA",R4/I4)</f>
        <v>0.04</v>
      </c>
      <c r="AD4" s="44">
        <f>IF(I4=0,"NA",S4/I4)</f>
        <v>0</v>
      </c>
      <c r="AE4" s="7">
        <f>IF(C4=0,"NA",(C4/AQ4)*100000)</f>
        <v>237.97575236183468</v>
      </c>
      <c r="AF4" s="8">
        <f>IF(C4=0,"NA",(H4/C4)*100000)</f>
        <v>251.04602510460251</v>
      </c>
      <c r="AG4" s="8">
        <f>IF(C4=0,"NA",(C4/AQ4)*100000)</f>
        <v>237.97575236183468</v>
      </c>
      <c r="AH4" s="8">
        <f>IF(C4=0,"NA",(I4/C4)*100000)</f>
        <v>2092.050209205021</v>
      </c>
      <c r="AI4" s="8">
        <f>IF(I4=0,"NA",(I4/AQ4)*100000)</f>
        <v>4.9785722251429849</v>
      </c>
      <c r="AJ4" s="8">
        <f>IF(C4=0,"NA",(J4/C4)*100000)</f>
        <v>1004.18410041841</v>
      </c>
      <c r="AK4" s="10">
        <f>IF(I4=0,"NA",(J4/AQ4)*100000)</f>
        <v>2.3897146680686325</v>
      </c>
      <c r="AL4" s="116">
        <f>AM4*7</f>
        <v>0.95628415300546454</v>
      </c>
      <c r="AM4" s="117">
        <f>I4/_xlfn.DAYS("10 June 2016","10 December 2015")</f>
        <v>0.13661202185792351</v>
      </c>
      <c r="AN4" s="116">
        <f>AO4*7</f>
        <v>0.45901639344262296</v>
      </c>
      <c r="AO4" s="117">
        <f>J4/_xlfn.DAYS("10 June 2016","10 December 2015")</f>
        <v>6.5573770491803282E-2</v>
      </c>
      <c r="AP4" s="448"/>
      <c r="AQ4" s="106">
        <f>'Vital Stats'!Q76</f>
        <v>502152</v>
      </c>
    </row>
    <row r="5" spans="1:43" x14ac:dyDescent="0.25">
      <c r="B5" s="145" t="s">
        <v>30</v>
      </c>
      <c r="C5" s="7">
        <f>SUM(D5:G5)</f>
        <v>1313</v>
      </c>
      <c r="D5" s="8">
        <v>465</v>
      </c>
      <c r="E5" s="8">
        <v>114</v>
      </c>
      <c r="F5" s="8">
        <v>656</v>
      </c>
      <c r="G5" s="9">
        <v>78</v>
      </c>
      <c r="H5" s="7">
        <v>15</v>
      </c>
      <c r="I5" s="8">
        <v>38</v>
      </c>
      <c r="J5" s="8">
        <v>22</v>
      </c>
      <c r="K5" s="9">
        <v>17</v>
      </c>
      <c r="L5" s="7">
        <v>5</v>
      </c>
      <c r="M5" s="8">
        <v>0</v>
      </c>
      <c r="N5" s="8">
        <v>0</v>
      </c>
      <c r="O5" s="8">
        <v>3</v>
      </c>
      <c r="P5" s="8">
        <v>8</v>
      </c>
      <c r="Q5" s="8">
        <v>1</v>
      </c>
      <c r="R5" s="8">
        <v>0</v>
      </c>
      <c r="S5" s="205">
        <v>0</v>
      </c>
      <c r="T5" s="9"/>
      <c r="U5" s="40">
        <f>IF(I5=0,"NA",J5/I5)</f>
        <v>0.57894736842105265</v>
      </c>
      <c r="V5" s="41">
        <f>IF(I5=0,"NA",K5/I5)</f>
        <v>0.44736842105263158</v>
      </c>
      <c r="W5" s="42">
        <f>IF(I5=0,"NA",L5/I5)</f>
        <v>0.13157894736842105</v>
      </c>
      <c r="X5" s="42">
        <f>IF(I5=0,"NA",M5/I5)</f>
        <v>0</v>
      </c>
      <c r="Y5" s="42">
        <f>IF(I5=0,"NA",N5/I5)</f>
        <v>0</v>
      </c>
      <c r="Z5" s="42">
        <f>IF(I5=0,"NA",O5/I5)</f>
        <v>7.8947368421052627E-2</v>
      </c>
      <c r="AA5" s="42">
        <f>IF(I5=0,"NA",P5/I5)</f>
        <v>0.21052631578947367</v>
      </c>
      <c r="AB5" s="42">
        <f>IF(I5=0,"NA",Q5/I5)</f>
        <v>2.6315789473684209E-2</v>
      </c>
      <c r="AC5" s="298">
        <f>IF(I5=0,"NA",R5/I5)</f>
        <v>0</v>
      </c>
      <c r="AD5" s="44">
        <f>IF(I5=0,"NA",S5/I5)</f>
        <v>0</v>
      </c>
      <c r="AE5" s="7">
        <f>IF(C5=0,"NA",(C5/AQ5)*100000)</f>
        <v>261.47461326450957</v>
      </c>
      <c r="AF5" s="8">
        <f>IF(C5=0,"NA",(H5/C5)*100000)</f>
        <v>1142.4219345011425</v>
      </c>
      <c r="AG5" s="8">
        <f>IF(C5=0,"NA",(C5/AQ5)*100000)</f>
        <v>261.47461326450957</v>
      </c>
      <c r="AH5" s="8">
        <f>IF(C5=0,"NA",(I5/C5)*100000)</f>
        <v>2894.1355674028941</v>
      </c>
      <c r="AI5" s="8">
        <f>IF(I5=0,"NA",(I5/AQ5)*100000)</f>
        <v>7.5674297822173369</v>
      </c>
      <c r="AJ5" s="8">
        <f>IF(C5=0,"NA",(J5/C5)*100000)</f>
        <v>1675.5521706016755</v>
      </c>
      <c r="AK5" s="10">
        <f>IF(I5=0,"NA",(J5/AQ5)*100000)</f>
        <v>4.3811435581258262</v>
      </c>
      <c r="AL5" s="116">
        <f>AM5*7</f>
        <v>1.4535519125683061</v>
      </c>
      <c r="AM5" s="117">
        <f>I5/_xlfn.DAYS("10 December 2016","10 June 2016")</f>
        <v>0.20765027322404372</v>
      </c>
      <c r="AN5" s="116">
        <f>AO5*7</f>
        <v>0.84153005464480868</v>
      </c>
      <c r="AO5" s="117">
        <f>J5/_xlfn.DAYS("10 December 2016","10 June 2016")</f>
        <v>0.12021857923497267</v>
      </c>
      <c r="AP5" s="448"/>
      <c r="AQ5" s="106">
        <f>'Vital Stats'!Q76</f>
        <v>502152</v>
      </c>
    </row>
    <row r="6" spans="1:43" x14ac:dyDescent="0.25">
      <c r="B6" s="79"/>
      <c r="C6" s="7"/>
      <c r="D6" s="8"/>
      <c r="E6" s="8"/>
      <c r="F6" s="8"/>
      <c r="G6" s="9"/>
      <c r="H6" s="7"/>
      <c r="I6" s="8"/>
      <c r="J6" s="8"/>
      <c r="K6" s="9"/>
      <c r="L6" s="7"/>
      <c r="M6" s="8"/>
      <c r="N6" s="8"/>
      <c r="O6" s="8"/>
      <c r="P6" s="8"/>
      <c r="Q6" s="8"/>
      <c r="R6" s="8"/>
      <c r="S6" s="205"/>
      <c r="T6" s="9"/>
      <c r="U6" s="40"/>
      <c r="V6" s="41"/>
      <c r="W6" s="7"/>
      <c r="X6" s="8"/>
      <c r="Y6" s="8"/>
      <c r="Z6" s="8"/>
      <c r="AA6" s="8"/>
      <c r="AB6" s="8"/>
      <c r="AC6" s="205"/>
      <c r="AD6" s="9"/>
      <c r="AE6" s="7"/>
      <c r="AF6" s="8"/>
      <c r="AG6" s="8"/>
      <c r="AH6" s="8"/>
      <c r="AI6" s="8"/>
      <c r="AJ6" s="8"/>
      <c r="AK6" s="10"/>
      <c r="AL6" s="116"/>
      <c r="AM6" s="117"/>
      <c r="AN6" s="116"/>
      <c r="AO6" s="117"/>
      <c r="AP6" s="448"/>
      <c r="AQ6" s="107"/>
    </row>
    <row r="7" spans="1:43" x14ac:dyDescent="0.25">
      <c r="A7" s="2" t="str">
        <f>IF(K7=SUM(L7:S7), " ","Error")</f>
        <v xml:space="preserve"> </v>
      </c>
      <c r="B7" s="80" t="s">
        <v>31</v>
      </c>
      <c r="C7" s="3">
        <f t="shared" ref="C7:L7" si="2">SUM(C8:C9)</f>
        <v>2913</v>
      </c>
      <c r="D7" s="3">
        <f t="shared" si="2"/>
        <v>1233</v>
      </c>
      <c r="E7" s="3">
        <f t="shared" si="2"/>
        <v>179</v>
      </c>
      <c r="F7" s="3">
        <f t="shared" si="2"/>
        <v>1327</v>
      </c>
      <c r="G7" s="4">
        <f t="shared" si="2"/>
        <v>174</v>
      </c>
      <c r="H7" s="3">
        <f t="shared" si="2"/>
        <v>17</v>
      </c>
      <c r="I7" s="3">
        <f t="shared" si="2"/>
        <v>98</v>
      </c>
      <c r="J7" s="3">
        <f t="shared" si="2"/>
        <v>44</v>
      </c>
      <c r="K7" s="4">
        <f t="shared" si="2"/>
        <v>54</v>
      </c>
      <c r="L7" s="3">
        <f t="shared" si="2"/>
        <v>8</v>
      </c>
      <c r="M7" s="3">
        <f t="shared" ref="M7:S7" si="3">SUM(M8:M9)</f>
        <v>20</v>
      </c>
      <c r="N7" s="3">
        <f t="shared" si="3"/>
        <v>0</v>
      </c>
      <c r="O7" s="3">
        <f t="shared" si="3"/>
        <v>16</v>
      </c>
      <c r="P7" s="3">
        <f t="shared" si="3"/>
        <v>10</v>
      </c>
      <c r="Q7" s="3">
        <f t="shared" si="3"/>
        <v>0</v>
      </c>
      <c r="R7" s="3">
        <f t="shared" si="3"/>
        <v>0</v>
      </c>
      <c r="S7" s="3">
        <f t="shared" si="3"/>
        <v>0</v>
      </c>
      <c r="T7" s="11"/>
      <c r="U7" s="43">
        <f>IF(I7=0,"NA",J7/I7)</f>
        <v>0.44897959183673469</v>
      </c>
      <c r="V7" s="46">
        <f>IF(I7=0,"NA",K7/I7)</f>
        <v>0.55102040816326525</v>
      </c>
      <c r="W7" s="43">
        <f>+IF(L7=0,"NA",L7/I7)</f>
        <v>8.1632653061224483E-2</v>
      </c>
      <c r="X7" s="43">
        <f>+IF(I7=0,"NA",M7/I7)</f>
        <v>0.20408163265306123</v>
      </c>
      <c r="Y7" s="43">
        <f>+IF(I7=0,"NA",N7/I7)</f>
        <v>0</v>
      </c>
      <c r="Z7" s="43">
        <f>+IF(I7=0,"NA",O7/I7)</f>
        <v>0.16326530612244897</v>
      </c>
      <c r="AA7" s="43">
        <f>+IF(I7=0,"NA",P7/I7)</f>
        <v>0.10204081632653061</v>
      </c>
      <c r="AB7" s="43">
        <f>+IF(I7=0,"NA",Q7/I7)</f>
        <v>0</v>
      </c>
      <c r="AC7" s="297">
        <f>+IF(I7=0,"NA",R7/I7)</f>
        <v>0</v>
      </c>
      <c r="AD7" s="45">
        <f>+IF(I7=0,"NA",S7/I7)</f>
        <v>0</v>
      </c>
      <c r="AE7" s="3">
        <f>IF(C7=0,"NA",(C7/AQ7)*100000)</f>
        <v>580.10323567366061</v>
      </c>
      <c r="AF7" s="5">
        <f>IF(C7=0,"NA",(H7/C7)*100000)</f>
        <v>583.59079986268443</v>
      </c>
      <c r="AG7" s="5">
        <f>IF(C7=0,"NA",(C7/AQ7)*100000)</f>
        <v>580.10323567366061</v>
      </c>
      <c r="AH7" s="5">
        <f>IF(C7=0,"NA",(I7/C7)*100000)</f>
        <v>3364.2293168554756</v>
      </c>
      <c r="AI7" s="5">
        <f>IF(I7=0,"NA",(I7/AQ7)*100000)</f>
        <v>19.516003122560498</v>
      </c>
      <c r="AJ7" s="5">
        <f>IF(C7=0,"NA",(J7/C7)*100000)</f>
        <v>1510.4703055269483</v>
      </c>
      <c r="AK7" s="6">
        <f>IF(I7=0,"NA",(J7/AQ7)*100000)</f>
        <v>8.7622871162516525</v>
      </c>
      <c r="AL7" s="121">
        <f>AM7*7</f>
        <v>1.8794520547945206</v>
      </c>
      <c r="AM7" s="118">
        <f>I7/_xlfn.DAYS("10 December 2017","10 December 2016")</f>
        <v>0.26849315068493151</v>
      </c>
      <c r="AN7" s="122">
        <f>AO7*7</f>
        <v>0.84383561643835625</v>
      </c>
      <c r="AO7" s="118">
        <f>J7/_xlfn.DAYS("10 December 2017","10 December 2016")</f>
        <v>0.12054794520547946</v>
      </c>
      <c r="AP7" s="449">
        <f>'Vital Stats'!Q41</f>
        <v>761.07034252473352</v>
      </c>
      <c r="AQ7" s="108">
        <f>'Vital Stats'!Q76</f>
        <v>502152</v>
      </c>
    </row>
    <row r="8" spans="1:43" x14ac:dyDescent="0.25">
      <c r="B8" s="144" t="s">
        <v>32</v>
      </c>
      <c r="C8" s="7">
        <f>SUM(D8:G8)</f>
        <v>1332</v>
      </c>
      <c r="D8" s="8">
        <v>549</v>
      </c>
      <c r="E8" s="8">
        <v>90</v>
      </c>
      <c r="F8" s="8">
        <v>614</v>
      </c>
      <c r="G8" s="9">
        <v>79</v>
      </c>
      <c r="H8" s="7">
        <v>10</v>
      </c>
      <c r="I8" s="8">
        <v>43</v>
      </c>
      <c r="J8" s="8">
        <v>12</v>
      </c>
      <c r="K8" s="9">
        <v>31</v>
      </c>
      <c r="L8" s="7">
        <v>4</v>
      </c>
      <c r="M8" s="8">
        <v>14</v>
      </c>
      <c r="N8" s="8">
        <v>0</v>
      </c>
      <c r="O8" s="8">
        <v>6</v>
      </c>
      <c r="P8" s="8">
        <v>7</v>
      </c>
      <c r="Q8" s="8">
        <v>0</v>
      </c>
      <c r="R8" s="8">
        <v>0</v>
      </c>
      <c r="S8" s="205">
        <v>0</v>
      </c>
      <c r="T8" s="9"/>
      <c r="U8" s="40">
        <f>IF(I8=0,"NA",J8/I8)</f>
        <v>0.27906976744186046</v>
      </c>
      <c r="V8" s="41">
        <f>IF(I8=0,"NA",K8/I8)</f>
        <v>0.72093023255813948</v>
      </c>
      <c r="W8" s="42">
        <f>IF(I8=0,"NA",L8/I8)</f>
        <v>9.3023255813953487E-2</v>
      </c>
      <c r="X8" s="42">
        <f>IF(I8=0,"NA",M8/I8)</f>
        <v>0.32558139534883723</v>
      </c>
      <c r="Y8" s="42">
        <f>IF(I8=0,"NA",N8/I8)</f>
        <v>0</v>
      </c>
      <c r="Z8" s="42">
        <f>IF(I8=0,"NA",O8/I8)</f>
        <v>0.13953488372093023</v>
      </c>
      <c r="AA8" s="42">
        <f>IF(I8=0,"NA",P8/I8)</f>
        <v>0.16279069767441862</v>
      </c>
      <c r="AB8" s="42">
        <f>IF(I8=0,"NA",Q8/I8)</f>
        <v>0</v>
      </c>
      <c r="AC8" s="298">
        <f>IF(I8=0,"NA",R8/I8)</f>
        <v>0</v>
      </c>
      <c r="AD8" s="44">
        <f>IF(I8=0,"NA",S8/I8)</f>
        <v>0</v>
      </c>
      <c r="AE8" s="7">
        <f>IF(C8=0,"NA",(C8/AQ8)*100000)</f>
        <v>265.25832815561819</v>
      </c>
      <c r="AF8" s="8">
        <f>IF(C8=0,"NA",(H8/C8)*100000)</f>
        <v>750.75075075075074</v>
      </c>
      <c r="AG8" s="8">
        <f>IF(C8=0,"NA",(C8/AQ8)*100000)</f>
        <v>265.25832815561819</v>
      </c>
      <c r="AH8" s="8">
        <f>IF(C8=0,"NA",(I8/C8)*100000)</f>
        <v>3228.2282282282285</v>
      </c>
      <c r="AI8" s="8">
        <f>IF(I8=0,"NA",(I8/AQ8)*100000)</f>
        <v>8.5631442272459335</v>
      </c>
      <c r="AJ8" s="8">
        <f>IF(C8=0,"NA",(J8/C8)*100000)</f>
        <v>900.90090090090087</v>
      </c>
      <c r="AK8" s="10">
        <f>IF(I8=0,"NA",(J8/AQ8)*100000)</f>
        <v>2.3897146680686325</v>
      </c>
      <c r="AL8" s="116">
        <f>AM8*7</f>
        <v>1.6538461538461537</v>
      </c>
      <c r="AM8" s="117">
        <f>I8/_xlfn.DAYS("10 June 2017","10 December 2016")</f>
        <v>0.23626373626373626</v>
      </c>
      <c r="AN8" s="116">
        <f>AO8*7</f>
        <v>0.46153846153846156</v>
      </c>
      <c r="AO8" s="117">
        <f>J8/_xlfn.DAYS("10 June 2017","10 December 2016")</f>
        <v>6.5934065934065936E-2</v>
      </c>
      <c r="AP8" s="448"/>
      <c r="AQ8" s="106">
        <f>'Vital Stats'!Q76</f>
        <v>502152</v>
      </c>
    </row>
    <row r="9" spans="1:43" x14ac:dyDescent="0.25">
      <c r="B9" s="144" t="s">
        <v>33</v>
      </c>
      <c r="C9" s="7">
        <f>SUM(D9:G9)</f>
        <v>1581</v>
      </c>
      <c r="D9" s="8">
        <v>684</v>
      </c>
      <c r="E9" s="8">
        <v>89</v>
      </c>
      <c r="F9" s="8">
        <v>713</v>
      </c>
      <c r="G9" s="9">
        <v>95</v>
      </c>
      <c r="H9" s="7">
        <v>7</v>
      </c>
      <c r="I9" s="8">
        <v>55</v>
      </c>
      <c r="J9" s="8">
        <v>32</v>
      </c>
      <c r="K9" s="9">
        <v>23</v>
      </c>
      <c r="L9" s="7">
        <v>4</v>
      </c>
      <c r="M9" s="8">
        <v>6</v>
      </c>
      <c r="N9" s="8">
        <v>0</v>
      </c>
      <c r="O9" s="8">
        <v>10</v>
      </c>
      <c r="P9" s="8">
        <v>3</v>
      </c>
      <c r="Q9" s="8">
        <v>0</v>
      </c>
      <c r="R9" s="8">
        <v>0</v>
      </c>
      <c r="S9" s="205">
        <v>0</v>
      </c>
      <c r="T9" s="9"/>
      <c r="U9" s="40">
        <f>IF(I9=0,"NA",J9/I9)</f>
        <v>0.58181818181818179</v>
      </c>
      <c r="V9" s="41">
        <f>IF(I9=0,"NA",K9/I9)</f>
        <v>0.41818181818181815</v>
      </c>
      <c r="W9" s="42">
        <f>IF(I9=0,"NA",L9/I9)</f>
        <v>7.2727272727272724E-2</v>
      </c>
      <c r="X9" s="42">
        <f>IF(I9=0,"NA",M9/I9)</f>
        <v>0.10909090909090909</v>
      </c>
      <c r="Y9" s="42">
        <f>IF(I9=0,"NA",N9/I9)</f>
        <v>0</v>
      </c>
      <c r="Z9" s="42">
        <f>IF(I9=0,"NA",O9/I9)</f>
        <v>0.18181818181818182</v>
      </c>
      <c r="AA9" s="42">
        <f>IF(I9=0,"NA",P9/I9)</f>
        <v>5.4545454545454543E-2</v>
      </c>
      <c r="AB9" s="42">
        <f>IF(I9=0,"NA",Q9/I9)</f>
        <v>0</v>
      </c>
      <c r="AC9" s="298">
        <f>IF(I9=0,"NA",R9/I9)</f>
        <v>0</v>
      </c>
      <c r="AD9" s="44">
        <f>IF(I9=0,"NA",S9/I9)</f>
        <v>0</v>
      </c>
      <c r="AE9" s="7">
        <f>IF(C9=0,"NA",(C9/AQ9)*100000)</f>
        <v>314.84490751804231</v>
      </c>
      <c r="AF9" s="8">
        <f>IF(C9=0,"NA",(H9/C9)*100000)</f>
        <v>442.75774826059461</v>
      </c>
      <c r="AG9" s="8">
        <f>IF(C9=0,"NA",(C9/AQ9)*100000)</f>
        <v>314.84490751804231</v>
      </c>
      <c r="AH9" s="8">
        <f>IF(C9=0,"NA",(I9/C9)*100000)</f>
        <v>3478.810879190386</v>
      </c>
      <c r="AI9" s="8">
        <f>IF(I9=0,"NA",(I9/AQ9)*100000)</f>
        <v>10.952858895314566</v>
      </c>
      <c r="AJ9" s="8">
        <f>IF(C9=0,"NA",(J9/C9)*100000)</f>
        <v>2024.0354206198608</v>
      </c>
      <c r="AK9" s="10">
        <f>IF(I9=0,"NA",(J9/AQ9)*100000)</f>
        <v>6.3725724481830204</v>
      </c>
      <c r="AL9" s="116">
        <f>AM9*7</f>
        <v>2.1038251366120218</v>
      </c>
      <c r="AM9" s="117">
        <f>I9/_xlfn.DAYS("10 December 2017","10 June 2017")</f>
        <v>0.30054644808743169</v>
      </c>
      <c r="AN9" s="116">
        <f>AO9*7</f>
        <v>1.2240437158469946</v>
      </c>
      <c r="AO9" s="117">
        <f>J9/_xlfn.DAYS("10 December 2017","10 June 2017")</f>
        <v>0.17486338797814208</v>
      </c>
      <c r="AP9" s="448"/>
      <c r="AQ9" s="106">
        <f>'Vital Stats'!Q76</f>
        <v>502152</v>
      </c>
    </row>
    <row r="10" spans="1:43" x14ac:dyDescent="0.25">
      <c r="C10" s="7"/>
      <c r="D10" s="8"/>
      <c r="E10" s="8"/>
      <c r="F10" s="8"/>
      <c r="G10" s="9"/>
      <c r="H10" s="7"/>
      <c r="I10" s="8"/>
      <c r="J10" s="8"/>
      <c r="K10" s="9"/>
      <c r="L10" s="7"/>
      <c r="M10" s="8"/>
      <c r="N10" s="8"/>
      <c r="O10" s="8"/>
      <c r="P10" s="8"/>
      <c r="Q10" s="8"/>
      <c r="R10" s="8"/>
      <c r="S10" s="205"/>
      <c r="T10" s="9"/>
      <c r="U10" s="8"/>
      <c r="V10" s="9"/>
      <c r="W10" s="7"/>
      <c r="X10" s="8"/>
      <c r="Y10" s="8"/>
      <c r="Z10" s="8"/>
      <c r="AA10" s="8"/>
      <c r="AB10" s="8"/>
      <c r="AC10" s="205"/>
      <c r="AD10" s="9"/>
      <c r="AE10" s="7"/>
      <c r="AF10" s="8"/>
      <c r="AG10" s="8"/>
      <c r="AH10" s="8"/>
      <c r="AI10" s="8"/>
      <c r="AJ10" s="8"/>
      <c r="AK10" s="10"/>
      <c r="AL10" s="113"/>
      <c r="AM10" s="14"/>
      <c r="AN10" s="113"/>
      <c r="AO10" s="14"/>
      <c r="AP10" s="105"/>
      <c r="AQ10" s="109"/>
    </row>
    <row r="11" spans="1:43" x14ac:dyDescent="0.25">
      <c r="C11" s="7"/>
      <c r="D11" s="8"/>
      <c r="E11" s="8"/>
      <c r="F11" s="8"/>
      <c r="G11" s="9"/>
      <c r="H11" s="7"/>
      <c r="I11" s="8"/>
      <c r="J11" s="8"/>
      <c r="K11" s="9"/>
      <c r="L11" s="7"/>
      <c r="M11" s="8"/>
      <c r="N11" s="8"/>
      <c r="O11" s="8"/>
      <c r="P11" s="8"/>
      <c r="Q11" s="8"/>
      <c r="R11" s="8"/>
      <c r="S11" s="205"/>
      <c r="T11" s="9"/>
      <c r="U11" s="8"/>
      <c r="V11" s="9"/>
      <c r="W11" s="7"/>
      <c r="X11" s="8"/>
      <c r="Y11" s="8"/>
      <c r="Z11" s="8"/>
      <c r="AA11" s="8"/>
      <c r="AB11" s="8"/>
      <c r="AC11" s="205"/>
      <c r="AD11" s="9"/>
      <c r="AE11" s="7"/>
      <c r="AF11" s="8"/>
      <c r="AG11" s="8"/>
      <c r="AH11" s="8"/>
      <c r="AI11" s="8"/>
      <c r="AJ11" s="8"/>
      <c r="AK11" s="10"/>
      <c r="AL11" s="113"/>
      <c r="AM11" s="14"/>
      <c r="AN11" s="113"/>
      <c r="AO11" s="14"/>
      <c r="AP11" s="105"/>
      <c r="AQ11" s="109"/>
    </row>
    <row r="12" spans="1:43" x14ac:dyDescent="0.25">
      <c r="C12" s="7"/>
      <c r="D12" s="8"/>
      <c r="E12" s="8"/>
      <c r="F12" s="8"/>
      <c r="G12" s="9"/>
      <c r="H12" s="7"/>
      <c r="I12" s="8"/>
      <c r="J12" s="8"/>
      <c r="K12" s="9"/>
      <c r="L12" s="7"/>
      <c r="M12" s="8"/>
      <c r="N12" s="8"/>
      <c r="O12" s="8"/>
      <c r="P12" s="8"/>
      <c r="Q12" s="8"/>
      <c r="R12" s="8"/>
      <c r="S12" s="205"/>
      <c r="T12" s="9"/>
      <c r="U12" s="8"/>
      <c r="V12" s="9"/>
      <c r="W12" s="7"/>
      <c r="X12" s="8"/>
      <c r="Y12" s="8"/>
      <c r="Z12" s="8"/>
      <c r="AA12" s="8"/>
      <c r="AB12" s="8"/>
      <c r="AC12" s="205"/>
      <c r="AD12" s="9"/>
      <c r="AE12" s="7"/>
      <c r="AF12" s="8"/>
      <c r="AG12" s="8"/>
      <c r="AH12" s="8"/>
      <c r="AI12" s="8"/>
      <c r="AJ12" s="8"/>
      <c r="AK12" s="10"/>
      <c r="AL12" s="113"/>
      <c r="AM12" s="14"/>
      <c r="AN12" s="113"/>
      <c r="AO12" s="14"/>
      <c r="AP12" s="105"/>
      <c r="AQ12" s="109"/>
    </row>
    <row r="13" spans="1:43" x14ac:dyDescent="0.25">
      <c r="C13" s="7"/>
      <c r="D13" s="8"/>
      <c r="E13" s="8"/>
      <c r="F13" s="8"/>
      <c r="G13" s="9"/>
      <c r="H13" s="7"/>
      <c r="I13" s="8"/>
      <c r="J13" s="8"/>
      <c r="K13" s="9"/>
      <c r="L13" s="7"/>
      <c r="M13" s="8"/>
      <c r="N13" s="8"/>
      <c r="O13" s="8"/>
      <c r="P13" s="8"/>
      <c r="Q13" s="8"/>
      <c r="R13" s="8"/>
      <c r="S13" s="205"/>
      <c r="T13" s="9"/>
      <c r="U13" s="8"/>
      <c r="V13" s="9"/>
      <c r="W13" s="7"/>
      <c r="X13" s="8"/>
      <c r="Y13" s="8"/>
      <c r="Z13" s="8"/>
      <c r="AA13" s="8"/>
      <c r="AB13" s="8"/>
      <c r="AC13" s="205"/>
      <c r="AD13" s="9"/>
      <c r="AE13" s="7"/>
      <c r="AF13" s="8"/>
      <c r="AG13" s="8"/>
      <c r="AH13" s="8"/>
      <c r="AI13" s="8"/>
      <c r="AJ13" s="8"/>
      <c r="AK13" s="10"/>
      <c r="AL13" s="113"/>
      <c r="AM13" s="14"/>
      <c r="AN13" s="113"/>
      <c r="AO13" s="14"/>
      <c r="AP13" s="105"/>
      <c r="AQ13" s="109"/>
    </row>
    <row r="14" spans="1:43" x14ac:dyDescent="0.25">
      <c r="C14" s="7"/>
      <c r="D14" s="8"/>
      <c r="E14" s="8"/>
      <c r="F14" s="8"/>
      <c r="G14" s="9"/>
      <c r="H14" s="7"/>
      <c r="I14" s="8"/>
      <c r="J14" s="8"/>
      <c r="K14" s="9"/>
      <c r="L14" s="7"/>
      <c r="M14" s="8"/>
      <c r="N14" s="8"/>
      <c r="O14" s="8"/>
      <c r="P14" s="8"/>
      <c r="Q14" s="8"/>
      <c r="R14" s="8"/>
      <c r="S14" s="205"/>
      <c r="T14" s="9"/>
      <c r="U14" s="8"/>
      <c r="V14" s="9"/>
      <c r="W14" s="7"/>
      <c r="X14" s="8"/>
      <c r="Y14" s="8"/>
      <c r="Z14" s="8"/>
      <c r="AA14" s="8"/>
      <c r="AB14" s="8"/>
      <c r="AC14" s="205"/>
      <c r="AD14" s="9"/>
      <c r="AE14" s="7"/>
      <c r="AF14" s="8"/>
      <c r="AG14" s="8"/>
      <c r="AH14" s="8"/>
      <c r="AI14" s="8"/>
      <c r="AJ14" s="8"/>
      <c r="AK14" s="10"/>
      <c r="AL14" s="113"/>
      <c r="AM14" s="14"/>
      <c r="AN14" s="113"/>
      <c r="AO14" s="14"/>
      <c r="AP14" s="105"/>
      <c r="AQ14" s="109"/>
    </row>
    <row r="15" spans="1:43" x14ac:dyDescent="0.25">
      <c r="C15" s="7"/>
      <c r="D15" s="8"/>
      <c r="E15" s="8"/>
      <c r="F15" s="8"/>
      <c r="G15" s="9"/>
      <c r="H15" s="7"/>
      <c r="I15" s="8"/>
      <c r="J15" s="8"/>
      <c r="K15" s="9"/>
      <c r="L15" s="7"/>
      <c r="M15" s="8"/>
      <c r="N15" s="8"/>
      <c r="O15" s="8"/>
      <c r="P15" s="8"/>
      <c r="Q15" s="8"/>
      <c r="R15" s="8"/>
      <c r="S15" s="205"/>
      <c r="T15" s="9"/>
      <c r="U15" s="8"/>
      <c r="V15" s="9"/>
      <c r="W15" s="7"/>
      <c r="X15" s="8"/>
      <c r="Y15" s="8"/>
      <c r="Z15" s="8"/>
      <c r="AA15" s="8"/>
      <c r="AB15" s="8"/>
      <c r="AC15" s="205"/>
      <c r="AD15" s="9"/>
      <c r="AE15" s="7"/>
      <c r="AF15" s="8"/>
      <c r="AG15" s="8"/>
      <c r="AH15" s="8"/>
      <c r="AI15" s="8"/>
      <c r="AJ15" s="8"/>
      <c r="AK15" s="10"/>
      <c r="AL15" s="113"/>
      <c r="AM15" s="14"/>
      <c r="AN15" s="113"/>
      <c r="AO15" s="14"/>
      <c r="AP15" s="105"/>
      <c r="AQ15" s="109"/>
    </row>
    <row r="16" spans="1:43" x14ac:dyDescent="0.25">
      <c r="C16" s="7"/>
      <c r="D16" s="8"/>
      <c r="E16" s="8"/>
      <c r="F16" s="8"/>
      <c r="G16" s="9"/>
      <c r="H16" s="7"/>
      <c r="I16" s="8"/>
      <c r="J16" s="8"/>
      <c r="K16" s="9"/>
      <c r="L16" s="7"/>
      <c r="M16" s="8"/>
      <c r="N16" s="8"/>
      <c r="O16" s="8"/>
      <c r="P16" s="8"/>
      <c r="Q16" s="8"/>
      <c r="R16" s="8"/>
      <c r="S16" s="205"/>
      <c r="T16" s="9"/>
      <c r="U16" s="8"/>
      <c r="V16" s="9"/>
      <c r="W16" s="7"/>
      <c r="X16" s="8"/>
      <c r="Y16" s="8"/>
      <c r="Z16" s="8"/>
      <c r="AA16" s="8"/>
      <c r="AB16" s="8"/>
      <c r="AC16" s="205"/>
      <c r="AD16" s="9"/>
      <c r="AE16" s="7"/>
      <c r="AF16" s="8"/>
      <c r="AG16" s="8"/>
      <c r="AH16" s="8"/>
      <c r="AI16" s="8"/>
      <c r="AJ16" s="8"/>
      <c r="AK16" s="10"/>
      <c r="AL16" s="113"/>
      <c r="AM16" s="14"/>
      <c r="AN16" s="113"/>
      <c r="AO16" s="14"/>
      <c r="AP16" s="105"/>
      <c r="AQ16" s="109"/>
    </row>
    <row r="17" spans="3:43" x14ac:dyDescent="0.25">
      <c r="C17" s="7"/>
      <c r="D17" s="8"/>
      <c r="E17" s="8"/>
      <c r="F17" s="8"/>
      <c r="G17" s="9"/>
      <c r="H17" s="7"/>
      <c r="I17" s="8"/>
      <c r="J17" s="8"/>
      <c r="K17" s="9"/>
      <c r="L17" s="7"/>
      <c r="M17" s="8"/>
      <c r="N17" s="8"/>
      <c r="O17" s="8"/>
      <c r="P17" s="8"/>
      <c r="Q17" s="8"/>
      <c r="R17" s="8"/>
      <c r="S17" s="205"/>
      <c r="T17" s="9"/>
      <c r="U17" s="8"/>
      <c r="V17" s="9"/>
      <c r="W17" s="7"/>
      <c r="X17" s="8"/>
      <c r="Y17" s="8"/>
      <c r="Z17" s="8"/>
      <c r="AA17" s="8"/>
      <c r="AB17" s="8"/>
      <c r="AC17" s="205"/>
      <c r="AD17" s="9"/>
      <c r="AE17" s="7"/>
      <c r="AF17" s="8"/>
      <c r="AG17" s="8"/>
      <c r="AH17" s="8"/>
      <c r="AI17" s="8"/>
      <c r="AJ17" s="8"/>
      <c r="AK17" s="10"/>
      <c r="AL17" s="113"/>
      <c r="AM17" s="14"/>
      <c r="AN17" s="113"/>
      <c r="AO17" s="14"/>
      <c r="AP17" s="105"/>
      <c r="AQ17" s="109"/>
    </row>
    <row r="18" spans="3:43" x14ac:dyDescent="0.25">
      <c r="C18" s="7"/>
      <c r="D18" s="8"/>
      <c r="E18" s="8"/>
      <c r="F18" s="8"/>
      <c r="G18" s="9"/>
      <c r="H18" s="7"/>
      <c r="I18" s="8"/>
      <c r="J18" s="8"/>
      <c r="K18" s="9"/>
      <c r="L18" s="7"/>
      <c r="M18" s="8"/>
      <c r="N18" s="8"/>
      <c r="O18" s="8"/>
      <c r="P18" s="8"/>
      <c r="Q18" s="8"/>
      <c r="R18" s="8"/>
      <c r="S18" s="205"/>
      <c r="T18" s="9"/>
      <c r="U18" s="8"/>
      <c r="V18" s="9"/>
      <c r="W18" s="7"/>
      <c r="X18" s="8"/>
      <c r="Y18" s="8"/>
      <c r="Z18" s="8"/>
      <c r="AA18" s="8"/>
      <c r="AB18" s="8"/>
      <c r="AC18" s="205"/>
      <c r="AD18" s="9"/>
      <c r="AE18" s="7"/>
      <c r="AF18" s="8"/>
      <c r="AG18" s="8"/>
      <c r="AH18" s="8"/>
      <c r="AI18" s="8"/>
      <c r="AJ18" s="8"/>
      <c r="AK18" s="10"/>
      <c r="AL18" s="113"/>
      <c r="AM18" s="14"/>
      <c r="AN18" s="113"/>
      <c r="AO18" s="14"/>
      <c r="AP18" s="105"/>
      <c r="AQ18" s="109"/>
    </row>
    <row r="19" spans="3:43" x14ac:dyDescent="0.25">
      <c r="C19" s="7"/>
      <c r="D19" s="8"/>
      <c r="E19" s="8"/>
      <c r="F19" s="8"/>
      <c r="G19" s="9"/>
      <c r="H19" s="7"/>
      <c r="I19" s="8"/>
      <c r="J19" s="8"/>
      <c r="K19" s="9"/>
      <c r="L19" s="7"/>
      <c r="M19" s="8"/>
      <c r="N19" s="8"/>
      <c r="O19" s="8"/>
      <c r="P19" s="8"/>
      <c r="Q19" s="8"/>
      <c r="R19" s="8"/>
      <c r="S19" s="205"/>
      <c r="T19" s="9"/>
      <c r="U19" s="8"/>
      <c r="V19" s="9"/>
      <c r="W19" s="7"/>
      <c r="X19" s="8"/>
      <c r="Y19" s="8"/>
      <c r="Z19" s="8"/>
      <c r="AA19" s="8"/>
      <c r="AB19" s="8"/>
      <c r="AC19" s="205"/>
      <c r="AD19" s="9"/>
      <c r="AE19" s="7"/>
      <c r="AF19" s="8"/>
      <c r="AG19" s="8"/>
      <c r="AH19" s="8"/>
      <c r="AI19" s="8"/>
      <c r="AJ19" s="8"/>
      <c r="AK19" s="10"/>
      <c r="AL19" s="113"/>
      <c r="AM19" s="14"/>
      <c r="AN19" s="113"/>
      <c r="AO19" s="14"/>
      <c r="AP19" s="105"/>
      <c r="AQ19" s="109"/>
    </row>
    <row r="20" spans="3:43" x14ac:dyDescent="0.25">
      <c r="C20" s="7"/>
      <c r="D20" s="8"/>
      <c r="E20" s="8"/>
      <c r="F20" s="8"/>
      <c r="G20" s="9"/>
      <c r="H20" s="7"/>
      <c r="I20" s="8"/>
      <c r="J20" s="8"/>
      <c r="K20" s="9"/>
      <c r="L20" s="7"/>
      <c r="M20" s="8"/>
      <c r="N20" s="8"/>
      <c r="O20" s="8"/>
      <c r="P20" s="8"/>
      <c r="Q20" s="8"/>
      <c r="R20" s="8"/>
      <c r="S20" s="205"/>
      <c r="T20" s="9"/>
      <c r="U20" s="8"/>
      <c r="V20" s="9"/>
      <c r="W20" s="7"/>
      <c r="X20" s="8"/>
      <c r="Y20" s="8"/>
      <c r="Z20" s="8"/>
      <c r="AA20" s="8"/>
      <c r="AB20" s="8"/>
      <c r="AC20" s="205"/>
      <c r="AD20" s="9"/>
      <c r="AE20" s="7"/>
      <c r="AF20" s="8"/>
      <c r="AG20" s="8"/>
      <c r="AH20" s="8"/>
      <c r="AI20" s="8"/>
      <c r="AJ20" s="8"/>
      <c r="AK20" s="10"/>
      <c r="AL20" s="113"/>
      <c r="AM20" s="14"/>
      <c r="AN20" s="113"/>
      <c r="AO20" s="14"/>
      <c r="AP20" s="105"/>
      <c r="AQ20" s="109"/>
    </row>
    <row r="21" spans="3:43" x14ac:dyDescent="0.25">
      <c r="C21" s="7"/>
      <c r="D21" s="8"/>
      <c r="E21" s="8"/>
      <c r="F21" s="8"/>
      <c r="G21" s="9"/>
      <c r="H21" s="7"/>
      <c r="I21" s="8"/>
      <c r="J21" s="8"/>
      <c r="K21" s="9"/>
      <c r="L21" s="7"/>
      <c r="M21" s="8"/>
      <c r="N21" s="8"/>
      <c r="O21" s="8"/>
      <c r="P21" s="8"/>
      <c r="Q21" s="8"/>
      <c r="R21" s="8"/>
      <c r="S21" s="205"/>
      <c r="T21" s="9"/>
      <c r="U21" s="8"/>
      <c r="V21" s="9"/>
      <c r="W21" s="7"/>
      <c r="X21" s="8"/>
      <c r="Y21" s="8"/>
      <c r="Z21" s="8"/>
      <c r="AA21" s="8"/>
      <c r="AB21" s="8"/>
      <c r="AC21" s="205"/>
      <c r="AD21" s="9"/>
      <c r="AE21" s="7"/>
      <c r="AF21" s="8"/>
      <c r="AG21" s="8"/>
      <c r="AH21" s="8"/>
      <c r="AI21" s="8"/>
      <c r="AJ21" s="8"/>
      <c r="AK21" s="10"/>
      <c r="AL21" s="113"/>
      <c r="AM21" s="14"/>
      <c r="AN21" s="113"/>
      <c r="AO21" s="14"/>
      <c r="AP21" s="105"/>
      <c r="AQ21" s="109"/>
    </row>
    <row r="22" spans="3:43" x14ac:dyDescent="0.25">
      <c r="C22" s="7"/>
      <c r="D22" s="8"/>
      <c r="E22" s="8"/>
      <c r="F22" s="8"/>
      <c r="G22" s="9"/>
      <c r="H22" s="7"/>
      <c r="I22" s="8"/>
      <c r="J22" s="8"/>
      <c r="K22" s="9"/>
      <c r="L22" s="7"/>
      <c r="M22" s="8"/>
      <c r="N22" s="8"/>
      <c r="O22" s="8"/>
      <c r="P22" s="8"/>
      <c r="Q22" s="8"/>
      <c r="R22" s="8"/>
      <c r="S22" s="205"/>
      <c r="T22" s="9"/>
      <c r="U22" s="8"/>
      <c r="V22" s="9"/>
      <c r="W22" s="7"/>
      <c r="X22" s="8"/>
      <c r="Y22" s="8"/>
      <c r="Z22" s="8"/>
      <c r="AA22" s="8"/>
      <c r="AB22" s="8"/>
      <c r="AC22" s="205"/>
      <c r="AD22" s="9"/>
      <c r="AE22" s="7"/>
      <c r="AF22" s="8"/>
      <c r="AG22" s="8"/>
      <c r="AH22" s="8"/>
      <c r="AI22" s="8"/>
      <c r="AJ22" s="8"/>
      <c r="AK22" s="10"/>
      <c r="AL22" s="113"/>
      <c r="AM22" s="14"/>
      <c r="AN22" s="113"/>
      <c r="AO22" s="14"/>
      <c r="AP22" s="105"/>
      <c r="AQ22" s="109"/>
    </row>
    <row r="23" spans="3:43" x14ac:dyDescent="0.25">
      <c r="C23" s="7"/>
      <c r="D23" s="8"/>
      <c r="E23" s="8"/>
      <c r="F23" s="8"/>
      <c r="G23" s="9"/>
      <c r="H23" s="7"/>
      <c r="I23" s="8"/>
      <c r="J23" s="8"/>
      <c r="K23" s="9"/>
      <c r="L23" s="7"/>
      <c r="M23" s="8"/>
      <c r="N23" s="8"/>
      <c r="O23" s="8"/>
      <c r="P23" s="8"/>
      <c r="Q23" s="8"/>
      <c r="R23" s="8"/>
      <c r="S23" s="205"/>
      <c r="T23" s="9"/>
      <c r="U23" s="8"/>
      <c r="V23" s="9"/>
      <c r="W23" s="7"/>
      <c r="X23" s="8"/>
      <c r="Y23" s="8"/>
      <c r="Z23" s="8"/>
      <c r="AA23" s="8"/>
      <c r="AB23" s="8"/>
      <c r="AC23" s="205"/>
      <c r="AD23" s="9"/>
      <c r="AE23" s="7"/>
      <c r="AF23" s="8"/>
      <c r="AG23" s="8"/>
      <c r="AH23" s="8"/>
      <c r="AI23" s="8"/>
      <c r="AJ23" s="8"/>
      <c r="AK23" s="10"/>
      <c r="AL23" s="113"/>
      <c r="AM23" s="14"/>
      <c r="AN23" s="113"/>
      <c r="AO23" s="14"/>
      <c r="AP23" s="105"/>
      <c r="AQ23" s="109"/>
    </row>
    <row r="24" spans="3:43" x14ac:dyDescent="0.25">
      <c r="C24" s="7"/>
      <c r="D24" s="8"/>
      <c r="E24" s="8"/>
      <c r="F24" s="8"/>
      <c r="G24" s="9"/>
      <c r="H24" s="7"/>
      <c r="I24" s="8"/>
      <c r="J24" s="8"/>
      <c r="K24" s="9"/>
      <c r="L24" s="7"/>
      <c r="M24" s="8"/>
      <c r="N24" s="8"/>
      <c r="O24" s="8"/>
      <c r="P24" s="8"/>
      <c r="Q24" s="8"/>
      <c r="R24" s="8"/>
      <c r="S24" s="205"/>
      <c r="T24" s="9"/>
      <c r="U24" s="8"/>
      <c r="V24" s="9"/>
      <c r="W24" s="7"/>
      <c r="X24" s="8"/>
      <c r="Y24" s="8"/>
      <c r="Z24" s="8"/>
      <c r="AA24" s="8"/>
      <c r="AB24" s="8"/>
      <c r="AC24" s="205"/>
      <c r="AD24" s="9"/>
      <c r="AE24" s="7"/>
      <c r="AF24" s="8"/>
      <c r="AG24" s="8"/>
      <c r="AH24" s="8"/>
      <c r="AI24" s="8"/>
      <c r="AJ24" s="8"/>
      <c r="AK24" s="10"/>
      <c r="AL24" s="113"/>
      <c r="AM24" s="14"/>
      <c r="AN24" s="113"/>
      <c r="AO24" s="14"/>
      <c r="AP24" s="105"/>
      <c r="AQ24" s="109"/>
    </row>
    <row r="25" spans="3:43" x14ac:dyDescent="0.25">
      <c r="C25" s="7"/>
      <c r="D25" s="8"/>
      <c r="E25" s="8"/>
      <c r="F25" s="8"/>
      <c r="G25" s="9"/>
      <c r="H25" s="7"/>
      <c r="I25" s="8"/>
      <c r="J25" s="8"/>
      <c r="K25" s="9"/>
      <c r="L25" s="7"/>
      <c r="M25" s="8"/>
      <c r="N25" s="8"/>
      <c r="O25" s="8"/>
      <c r="P25" s="8"/>
      <c r="Q25" s="8"/>
      <c r="R25" s="8"/>
      <c r="S25" s="205"/>
      <c r="T25" s="9"/>
      <c r="U25" s="8"/>
      <c r="V25" s="9"/>
      <c r="W25" s="7"/>
      <c r="X25" s="8"/>
      <c r="Y25" s="8"/>
      <c r="Z25" s="8"/>
      <c r="AA25" s="8"/>
      <c r="AB25" s="8"/>
      <c r="AC25" s="205"/>
      <c r="AD25" s="9"/>
      <c r="AE25" s="7"/>
      <c r="AF25" s="8"/>
      <c r="AG25" s="8"/>
      <c r="AH25" s="8"/>
      <c r="AI25" s="8"/>
      <c r="AJ25" s="8"/>
      <c r="AK25" s="10"/>
      <c r="AL25" s="113"/>
      <c r="AM25" s="14"/>
      <c r="AN25" s="113"/>
      <c r="AO25" s="14"/>
      <c r="AP25" s="105"/>
      <c r="AQ25" s="109"/>
    </row>
    <row r="26" spans="3:43" x14ac:dyDescent="0.25">
      <c r="C26" s="7"/>
      <c r="D26" s="8"/>
      <c r="E26" s="8"/>
      <c r="F26" s="8"/>
      <c r="G26" s="9"/>
      <c r="H26" s="7"/>
      <c r="I26" s="8"/>
      <c r="J26" s="8"/>
      <c r="K26" s="9"/>
      <c r="L26" s="7"/>
      <c r="M26" s="8"/>
      <c r="N26" s="8"/>
      <c r="O26" s="8"/>
      <c r="P26" s="8"/>
      <c r="Q26" s="8"/>
      <c r="R26" s="8"/>
      <c r="S26" s="205"/>
      <c r="T26" s="9"/>
      <c r="U26" s="8"/>
      <c r="V26" s="9"/>
      <c r="W26" s="7"/>
      <c r="X26" s="8"/>
      <c r="Y26" s="8"/>
      <c r="Z26" s="8"/>
      <c r="AA26" s="8"/>
      <c r="AB26" s="8"/>
      <c r="AC26" s="205"/>
      <c r="AD26" s="9"/>
      <c r="AE26" s="7"/>
      <c r="AF26" s="8"/>
      <c r="AG26" s="8"/>
      <c r="AH26" s="8"/>
      <c r="AI26" s="8"/>
      <c r="AJ26" s="8"/>
      <c r="AK26" s="10"/>
      <c r="AL26" s="113"/>
      <c r="AM26" s="14"/>
      <c r="AN26" s="113"/>
      <c r="AO26" s="14"/>
      <c r="AP26" s="105"/>
      <c r="AQ26" s="109"/>
    </row>
    <row r="27" spans="3:43" x14ac:dyDescent="0.25">
      <c r="C27" s="7"/>
      <c r="D27" s="8"/>
      <c r="E27" s="8"/>
      <c r="F27" s="8"/>
      <c r="G27" s="9"/>
      <c r="H27" s="7"/>
      <c r="I27" s="8"/>
      <c r="J27" s="8"/>
      <c r="K27" s="9"/>
      <c r="L27" s="7"/>
      <c r="M27" s="8"/>
      <c r="N27" s="8"/>
      <c r="O27" s="8"/>
      <c r="P27" s="8"/>
      <c r="Q27" s="8"/>
      <c r="R27" s="8"/>
      <c r="S27" s="205"/>
      <c r="T27" s="9"/>
      <c r="U27" s="8"/>
      <c r="V27" s="9"/>
      <c r="W27" s="7"/>
      <c r="X27" s="8"/>
      <c r="Y27" s="8"/>
      <c r="Z27" s="8"/>
      <c r="AA27" s="8"/>
      <c r="AB27" s="8"/>
      <c r="AC27" s="205"/>
      <c r="AD27" s="9"/>
      <c r="AE27" s="7"/>
      <c r="AF27" s="8"/>
      <c r="AG27" s="8"/>
      <c r="AH27" s="8"/>
      <c r="AI27" s="8"/>
      <c r="AJ27" s="8"/>
      <c r="AK27" s="10"/>
      <c r="AL27" s="113"/>
      <c r="AM27" s="14"/>
      <c r="AN27" s="113"/>
      <c r="AO27" s="14"/>
      <c r="AP27" s="105"/>
      <c r="AQ27" s="109"/>
    </row>
    <row r="28" spans="3:43" x14ac:dyDescent="0.25">
      <c r="C28" s="7"/>
      <c r="D28" s="8"/>
      <c r="E28" s="8"/>
      <c r="F28" s="8"/>
      <c r="G28" s="9"/>
      <c r="H28" s="7"/>
      <c r="I28" s="8"/>
      <c r="J28" s="8"/>
      <c r="K28" s="9"/>
      <c r="L28" s="7"/>
      <c r="M28" s="8"/>
      <c r="N28" s="8"/>
      <c r="O28" s="8"/>
      <c r="P28" s="8"/>
      <c r="Q28" s="8"/>
      <c r="R28" s="8"/>
      <c r="S28" s="205"/>
      <c r="T28" s="9"/>
      <c r="U28" s="8"/>
      <c r="V28" s="9"/>
      <c r="W28" s="7"/>
      <c r="X28" s="8"/>
      <c r="Y28" s="8"/>
      <c r="Z28" s="8"/>
      <c r="AA28" s="8"/>
      <c r="AB28" s="8"/>
      <c r="AC28" s="205"/>
      <c r="AD28" s="9"/>
      <c r="AE28" s="7"/>
      <c r="AF28" s="8"/>
      <c r="AG28" s="8"/>
      <c r="AH28" s="8"/>
      <c r="AI28" s="8"/>
      <c r="AJ28" s="8"/>
      <c r="AK28" s="10"/>
      <c r="AL28" s="113"/>
      <c r="AM28" s="14"/>
      <c r="AN28" s="113"/>
      <c r="AO28" s="14"/>
      <c r="AP28" s="105"/>
      <c r="AQ28" s="109"/>
    </row>
    <row r="29" spans="3:43" x14ac:dyDescent="0.25">
      <c r="C29" s="7"/>
      <c r="D29" s="8"/>
      <c r="E29" s="8"/>
      <c r="F29" s="8"/>
      <c r="G29" s="9"/>
      <c r="H29" s="7"/>
      <c r="I29" s="8"/>
      <c r="J29" s="8"/>
      <c r="K29" s="9"/>
      <c r="L29" s="7"/>
      <c r="M29" s="8"/>
      <c r="N29" s="8"/>
      <c r="O29" s="8"/>
      <c r="P29" s="8"/>
      <c r="Q29" s="8"/>
      <c r="R29" s="8"/>
      <c r="S29" s="205"/>
      <c r="T29" s="9"/>
      <c r="U29" s="8"/>
      <c r="V29" s="9"/>
      <c r="W29" s="7"/>
      <c r="X29" s="8"/>
      <c r="Y29" s="8"/>
      <c r="Z29" s="8"/>
      <c r="AA29" s="8"/>
      <c r="AB29" s="8"/>
      <c r="AC29" s="205"/>
      <c r="AD29" s="9"/>
      <c r="AE29" s="7"/>
      <c r="AF29" s="8"/>
      <c r="AG29" s="8"/>
      <c r="AH29" s="8"/>
      <c r="AI29" s="8"/>
      <c r="AJ29" s="8"/>
      <c r="AK29" s="10"/>
      <c r="AL29" s="113"/>
      <c r="AM29" s="14"/>
      <c r="AN29" s="113"/>
      <c r="AO29" s="14"/>
      <c r="AP29" s="105"/>
      <c r="AQ29" s="109"/>
    </row>
    <row r="30" spans="3:43" x14ac:dyDescent="0.25">
      <c r="C30" s="7"/>
      <c r="D30" s="8"/>
      <c r="E30" s="8"/>
      <c r="F30" s="8"/>
      <c r="G30" s="9"/>
      <c r="H30" s="7"/>
      <c r="I30" s="8"/>
      <c r="J30" s="8"/>
      <c r="K30" s="9"/>
      <c r="L30" s="7"/>
      <c r="M30" s="8"/>
      <c r="N30" s="8"/>
      <c r="O30" s="8"/>
      <c r="P30" s="8"/>
      <c r="Q30" s="8"/>
      <c r="R30" s="8"/>
      <c r="S30" s="205"/>
      <c r="T30" s="9"/>
      <c r="U30" s="8"/>
      <c r="V30" s="9"/>
      <c r="W30" s="7"/>
      <c r="X30" s="8"/>
      <c r="Y30" s="8"/>
      <c r="Z30" s="8"/>
      <c r="AA30" s="8"/>
      <c r="AB30" s="8"/>
      <c r="AC30" s="205"/>
      <c r="AD30" s="9"/>
      <c r="AE30" s="7"/>
      <c r="AF30" s="8"/>
      <c r="AG30" s="8"/>
      <c r="AH30" s="8"/>
      <c r="AI30" s="8"/>
      <c r="AJ30" s="8"/>
      <c r="AK30" s="10"/>
      <c r="AL30" s="113"/>
      <c r="AM30" s="14"/>
      <c r="AN30" s="113"/>
      <c r="AO30" s="14"/>
      <c r="AP30" s="105"/>
      <c r="AQ30" s="109"/>
    </row>
    <row r="31" spans="3:43" x14ac:dyDescent="0.25">
      <c r="C31" s="7"/>
      <c r="D31" s="8"/>
      <c r="E31" s="8"/>
      <c r="F31" s="8"/>
      <c r="G31" s="9"/>
      <c r="H31" s="7"/>
      <c r="I31" s="8"/>
      <c r="J31" s="8"/>
      <c r="K31" s="9"/>
      <c r="L31" s="7"/>
      <c r="M31" s="8"/>
      <c r="N31" s="8"/>
      <c r="O31" s="8"/>
      <c r="P31" s="8"/>
      <c r="Q31" s="8"/>
      <c r="R31" s="8"/>
      <c r="S31" s="205"/>
      <c r="T31" s="9"/>
      <c r="U31" s="8"/>
      <c r="V31" s="9"/>
      <c r="W31" s="7"/>
      <c r="X31" s="8"/>
      <c r="Y31" s="8"/>
      <c r="Z31" s="8"/>
      <c r="AA31" s="8"/>
      <c r="AB31" s="8"/>
      <c r="AC31" s="205"/>
      <c r="AD31" s="9"/>
      <c r="AE31" s="7"/>
      <c r="AF31" s="8"/>
      <c r="AG31" s="8"/>
      <c r="AH31" s="8"/>
      <c r="AI31" s="8"/>
      <c r="AJ31" s="8"/>
      <c r="AK31" s="10"/>
      <c r="AL31" s="113"/>
      <c r="AM31" s="14"/>
      <c r="AN31" s="113"/>
      <c r="AO31" s="14"/>
      <c r="AP31" s="105"/>
      <c r="AQ31" s="109"/>
    </row>
    <row r="32" spans="3:43" x14ac:dyDescent="0.25">
      <c r="C32" s="7"/>
      <c r="D32" s="8"/>
      <c r="E32" s="8"/>
      <c r="F32" s="8"/>
      <c r="G32" s="9"/>
      <c r="H32" s="7"/>
      <c r="I32" s="8"/>
      <c r="J32" s="8"/>
      <c r="K32" s="9"/>
      <c r="L32" s="7"/>
      <c r="M32" s="8"/>
      <c r="N32" s="8"/>
      <c r="O32" s="8"/>
      <c r="P32" s="8"/>
      <c r="Q32" s="8"/>
      <c r="R32" s="8"/>
      <c r="S32" s="205"/>
      <c r="T32" s="9"/>
      <c r="U32" s="8"/>
      <c r="V32" s="9"/>
      <c r="W32" s="7"/>
      <c r="X32" s="8"/>
      <c r="Y32" s="8"/>
      <c r="Z32" s="8"/>
      <c r="AA32" s="8"/>
      <c r="AB32" s="8"/>
      <c r="AC32" s="205"/>
      <c r="AD32" s="9"/>
      <c r="AE32" s="7"/>
      <c r="AF32" s="8"/>
      <c r="AG32" s="8"/>
      <c r="AH32" s="8"/>
      <c r="AI32" s="8"/>
      <c r="AJ32" s="8"/>
      <c r="AK32" s="10"/>
      <c r="AL32" s="113"/>
      <c r="AM32" s="14"/>
      <c r="AN32" s="113"/>
      <c r="AO32" s="14"/>
      <c r="AP32" s="105"/>
      <c r="AQ32" s="109"/>
    </row>
    <row r="33" spans="3:43" x14ac:dyDescent="0.25">
      <c r="C33" s="7"/>
      <c r="D33" s="8"/>
      <c r="E33" s="8"/>
      <c r="F33" s="8"/>
      <c r="G33" s="9"/>
      <c r="H33" s="7"/>
      <c r="I33" s="8"/>
      <c r="J33" s="8"/>
      <c r="K33" s="9"/>
      <c r="L33" s="7"/>
      <c r="M33" s="8"/>
      <c r="N33" s="8"/>
      <c r="O33" s="8"/>
      <c r="P33" s="8"/>
      <c r="Q33" s="8"/>
      <c r="R33" s="8"/>
      <c r="S33" s="205"/>
      <c r="T33" s="9"/>
      <c r="U33" s="8"/>
      <c r="V33" s="9"/>
      <c r="W33" s="7"/>
      <c r="X33" s="8"/>
      <c r="Y33" s="8"/>
      <c r="Z33" s="8"/>
      <c r="AA33" s="8"/>
      <c r="AB33" s="8"/>
      <c r="AC33" s="205"/>
      <c r="AD33" s="9"/>
      <c r="AE33" s="7"/>
      <c r="AF33" s="8"/>
      <c r="AG33" s="8"/>
      <c r="AH33" s="8"/>
      <c r="AI33" s="8"/>
      <c r="AJ33" s="8"/>
      <c r="AK33" s="10"/>
      <c r="AL33" s="113"/>
      <c r="AM33" s="14"/>
      <c r="AN33" s="113"/>
      <c r="AO33" s="14"/>
      <c r="AP33" s="105"/>
      <c r="AQ33" s="109"/>
    </row>
    <row r="34" spans="3:43" x14ac:dyDescent="0.25">
      <c r="C34" s="7"/>
      <c r="D34" s="8"/>
      <c r="E34" s="8"/>
      <c r="F34" s="8"/>
      <c r="G34" s="9"/>
      <c r="H34" s="7"/>
      <c r="I34" s="8"/>
      <c r="J34" s="8"/>
      <c r="K34" s="9"/>
      <c r="L34" s="7"/>
      <c r="M34" s="8"/>
      <c r="N34" s="8"/>
      <c r="O34" s="8"/>
      <c r="P34" s="8"/>
      <c r="Q34" s="8"/>
      <c r="R34" s="8"/>
      <c r="S34" s="205"/>
      <c r="T34" s="9"/>
      <c r="U34" s="8"/>
      <c r="V34" s="9"/>
      <c r="W34" s="7"/>
      <c r="X34" s="8"/>
      <c r="Y34" s="8"/>
      <c r="Z34" s="8"/>
      <c r="AA34" s="8"/>
      <c r="AB34" s="8"/>
      <c r="AC34" s="205"/>
      <c r="AD34" s="9"/>
      <c r="AE34" s="7"/>
      <c r="AF34" s="8"/>
      <c r="AG34" s="8"/>
      <c r="AH34" s="8"/>
      <c r="AI34" s="8"/>
      <c r="AJ34" s="8"/>
      <c r="AK34" s="10"/>
      <c r="AL34" s="113"/>
      <c r="AM34" s="14"/>
      <c r="AN34" s="113"/>
      <c r="AO34" s="14"/>
      <c r="AP34" s="105"/>
      <c r="AQ34" s="109"/>
    </row>
    <row r="35" spans="3:43" x14ac:dyDescent="0.25">
      <c r="C35" s="7"/>
      <c r="D35" s="8"/>
      <c r="E35" s="8"/>
      <c r="F35" s="8"/>
      <c r="G35" s="9"/>
      <c r="H35" s="7"/>
      <c r="I35" s="8"/>
      <c r="J35" s="8"/>
      <c r="K35" s="9"/>
      <c r="L35" s="7"/>
      <c r="M35" s="8"/>
      <c r="N35" s="8"/>
      <c r="O35" s="8"/>
      <c r="P35" s="8"/>
      <c r="Q35" s="8"/>
      <c r="R35" s="8"/>
      <c r="S35" s="205"/>
      <c r="T35" s="9"/>
      <c r="U35" s="8"/>
      <c r="V35" s="9"/>
      <c r="W35" s="7"/>
      <c r="X35" s="8"/>
      <c r="Y35" s="8"/>
      <c r="Z35" s="8"/>
      <c r="AA35" s="8"/>
      <c r="AB35" s="8"/>
      <c r="AC35" s="205"/>
      <c r="AD35" s="9"/>
      <c r="AE35" s="7"/>
      <c r="AF35" s="8"/>
      <c r="AG35" s="8"/>
      <c r="AH35" s="8"/>
      <c r="AI35" s="8"/>
      <c r="AJ35" s="8"/>
      <c r="AK35" s="10"/>
      <c r="AL35" s="113"/>
      <c r="AM35" s="14"/>
      <c r="AN35" s="113"/>
      <c r="AO35" s="14"/>
      <c r="AP35" s="105"/>
      <c r="AQ35" s="109"/>
    </row>
    <row r="36" spans="3:43" x14ac:dyDescent="0.25">
      <c r="C36" s="7"/>
      <c r="D36" s="8"/>
      <c r="E36" s="8"/>
      <c r="F36" s="8"/>
      <c r="G36" s="9"/>
      <c r="H36" s="7"/>
      <c r="I36" s="8"/>
      <c r="J36" s="8"/>
      <c r="K36" s="9"/>
      <c r="L36" s="7"/>
      <c r="M36" s="8"/>
      <c r="N36" s="8"/>
      <c r="O36" s="8"/>
      <c r="P36" s="8"/>
      <c r="Q36" s="8"/>
      <c r="R36" s="8"/>
      <c r="S36" s="205"/>
      <c r="T36" s="9"/>
      <c r="U36" s="8"/>
      <c r="V36" s="9"/>
      <c r="W36" s="7"/>
      <c r="X36" s="8"/>
      <c r="Y36" s="8"/>
      <c r="Z36" s="8"/>
      <c r="AA36" s="8"/>
      <c r="AB36" s="8"/>
      <c r="AC36" s="205"/>
      <c r="AD36" s="9"/>
      <c r="AE36" s="7"/>
      <c r="AF36" s="8"/>
      <c r="AG36" s="8"/>
      <c r="AH36" s="8"/>
      <c r="AI36" s="8"/>
      <c r="AJ36" s="8"/>
      <c r="AK36" s="10"/>
      <c r="AL36" s="113"/>
      <c r="AM36" s="14"/>
      <c r="AN36" s="113"/>
      <c r="AO36" s="14"/>
      <c r="AP36" s="105"/>
      <c r="AQ36" s="109"/>
    </row>
    <row r="37" spans="3:43" x14ac:dyDescent="0.25">
      <c r="C37" s="7"/>
      <c r="D37" s="8"/>
      <c r="E37" s="8"/>
      <c r="F37" s="8"/>
      <c r="G37" s="9"/>
      <c r="H37" s="7"/>
      <c r="I37" s="8"/>
      <c r="J37" s="8"/>
      <c r="K37" s="9"/>
      <c r="L37" s="7"/>
      <c r="M37" s="8"/>
      <c r="N37" s="8"/>
      <c r="O37" s="8"/>
      <c r="P37" s="8"/>
      <c r="Q37" s="8"/>
      <c r="R37" s="8"/>
      <c r="S37" s="205"/>
      <c r="T37" s="9"/>
      <c r="U37" s="8"/>
      <c r="V37" s="9"/>
      <c r="W37" s="7"/>
      <c r="X37" s="8"/>
      <c r="Y37" s="8"/>
      <c r="Z37" s="8"/>
      <c r="AA37" s="8"/>
      <c r="AB37" s="8"/>
      <c r="AC37" s="205"/>
      <c r="AD37" s="9"/>
      <c r="AE37" s="7"/>
      <c r="AF37" s="8"/>
      <c r="AG37" s="8"/>
      <c r="AH37" s="8"/>
      <c r="AI37" s="8"/>
      <c r="AJ37" s="8"/>
      <c r="AK37" s="10"/>
      <c r="AL37" s="113"/>
      <c r="AM37" s="14"/>
      <c r="AN37" s="113"/>
      <c r="AO37" s="14"/>
      <c r="AP37" s="105"/>
      <c r="AQ37" s="109"/>
    </row>
    <row r="38" spans="3:43" x14ac:dyDescent="0.25">
      <c r="C38" s="7"/>
      <c r="D38" s="8"/>
      <c r="E38" s="8"/>
      <c r="F38" s="8"/>
      <c r="G38" s="9"/>
      <c r="H38" s="7"/>
      <c r="I38" s="8"/>
      <c r="J38" s="8"/>
      <c r="K38" s="9"/>
      <c r="L38" s="7"/>
      <c r="M38" s="8"/>
      <c r="N38" s="8"/>
      <c r="O38" s="8"/>
      <c r="P38" s="8"/>
      <c r="Q38" s="8"/>
      <c r="R38" s="8"/>
      <c r="S38" s="205"/>
      <c r="T38" s="9"/>
      <c r="U38" s="8"/>
      <c r="V38" s="9"/>
      <c r="W38" s="7"/>
      <c r="X38" s="8"/>
      <c r="Y38" s="8"/>
      <c r="Z38" s="8"/>
      <c r="AA38" s="8"/>
      <c r="AB38" s="8"/>
      <c r="AC38" s="205"/>
      <c r="AD38" s="9"/>
      <c r="AE38" s="7"/>
      <c r="AF38" s="8"/>
      <c r="AG38" s="8"/>
      <c r="AH38" s="8"/>
      <c r="AI38" s="8"/>
      <c r="AJ38" s="8"/>
      <c r="AK38" s="10"/>
      <c r="AL38" s="113"/>
      <c r="AM38" s="14"/>
      <c r="AN38" s="113"/>
      <c r="AO38" s="14"/>
      <c r="AP38" s="105"/>
      <c r="AQ38" s="109"/>
    </row>
    <row r="39" spans="3:43" x14ac:dyDescent="0.25">
      <c r="C39" s="7"/>
      <c r="D39" s="8"/>
      <c r="E39" s="8"/>
      <c r="F39" s="8"/>
      <c r="G39" s="9"/>
      <c r="H39" s="7"/>
      <c r="I39" s="8"/>
      <c r="J39" s="8"/>
      <c r="K39" s="9"/>
      <c r="L39" s="7"/>
      <c r="M39" s="8"/>
      <c r="N39" s="8"/>
      <c r="O39" s="8"/>
      <c r="P39" s="8"/>
      <c r="Q39" s="8"/>
      <c r="R39" s="8"/>
      <c r="S39" s="205"/>
      <c r="T39" s="9"/>
      <c r="U39" s="8"/>
      <c r="V39" s="9"/>
      <c r="W39" s="7"/>
      <c r="X39" s="8"/>
      <c r="Y39" s="8"/>
      <c r="Z39" s="8"/>
      <c r="AA39" s="8"/>
      <c r="AB39" s="8"/>
      <c r="AC39" s="205"/>
      <c r="AD39" s="9"/>
      <c r="AE39" s="7"/>
      <c r="AF39" s="8"/>
      <c r="AG39" s="8"/>
      <c r="AH39" s="8"/>
      <c r="AI39" s="8"/>
      <c r="AJ39" s="8"/>
      <c r="AK39" s="10"/>
      <c r="AL39" s="113"/>
      <c r="AM39" s="14"/>
      <c r="AN39" s="113"/>
      <c r="AO39" s="14"/>
      <c r="AP39" s="105"/>
      <c r="AQ39" s="109"/>
    </row>
    <row r="40" spans="3:43" x14ac:dyDescent="0.25">
      <c r="C40" s="7"/>
      <c r="D40" s="8"/>
      <c r="E40" s="8"/>
      <c r="F40" s="8"/>
      <c r="G40" s="9"/>
      <c r="H40" s="7"/>
      <c r="I40" s="8"/>
      <c r="J40" s="8"/>
      <c r="K40" s="9"/>
      <c r="L40" s="7"/>
      <c r="M40" s="8"/>
      <c r="N40" s="8"/>
      <c r="O40" s="8"/>
      <c r="P40" s="8"/>
      <c r="Q40" s="8"/>
      <c r="R40" s="8"/>
      <c r="S40" s="205"/>
      <c r="T40" s="9"/>
      <c r="U40" s="8"/>
      <c r="V40" s="9"/>
      <c r="W40" s="7"/>
      <c r="X40" s="8"/>
      <c r="Y40" s="8"/>
      <c r="Z40" s="8"/>
      <c r="AA40" s="8"/>
      <c r="AB40" s="8"/>
      <c r="AC40" s="205"/>
      <c r="AD40" s="9"/>
      <c r="AE40" s="7"/>
      <c r="AF40" s="8"/>
      <c r="AG40" s="8"/>
      <c r="AH40" s="8"/>
      <c r="AI40" s="8"/>
      <c r="AJ40" s="8"/>
      <c r="AK40" s="10"/>
      <c r="AL40" s="113"/>
      <c r="AM40" s="14"/>
      <c r="AN40" s="113"/>
      <c r="AO40" s="14"/>
      <c r="AP40" s="105"/>
      <c r="AQ40" s="109"/>
    </row>
    <row r="41" spans="3:43" x14ac:dyDescent="0.25">
      <c r="C41" s="7"/>
      <c r="D41" s="8"/>
      <c r="E41" s="8"/>
      <c r="F41" s="8"/>
      <c r="G41" s="9"/>
      <c r="H41" s="7"/>
      <c r="I41" s="8"/>
      <c r="J41" s="8"/>
      <c r="K41" s="9"/>
      <c r="L41" s="7"/>
      <c r="M41" s="8"/>
      <c r="N41" s="8"/>
      <c r="O41" s="8"/>
      <c r="P41" s="8"/>
      <c r="Q41" s="8"/>
      <c r="R41" s="8"/>
      <c r="S41" s="205"/>
      <c r="T41" s="9"/>
      <c r="U41" s="8"/>
      <c r="V41" s="9"/>
      <c r="W41" s="7"/>
      <c r="X41" s="8"/>
      <c r="Y41" s="8"/>
      <c r="Z41" s="8"/>
      <c r="AA41" s="8"/>
      <c r="AB41" s="8"/>
      <c r="AC41" s="205"/>
      <c r="AD41" s="9"/>
      <c r="AE41" s="7"/>
      <c r="AF41" s="8"/>
      <c r="AG41" s="8"/>
      <c r="AH41" s="8"/>
      <c r="AI41" s="8"/>
      <c r="AJ41" s="8"/>
      <c r="AK41" s="10"/>
      <c r="AL41" s="113"/>
      <c r="AM41" s="14"/>
      <c r="AN41" s="113"/>
      <c r="AO41" s="14"/>
      <c r="AP41" s="105"/>
      <c r="AQ41" s="109"/>
    </row>
    <row r="42" spans="3:43" x14ac:dyDescent="0.25">
      <c r="C42" s="7"/>
      <c r="D42" s="8"/>
      <c r="E42" s="8"/>
      <c r="F42" s="8"/>
      <c r="G42" s="9"/>
      <c r="H42" s="7"/>
      <c r="I42" s="8"/>
      <c r="J42" s="8"/>
      <c r="K42" s="9"/>
      <c r="L42" s="7"/>
      <c r="M42" s="8"/>
      <c r="N42" s="8"/>
      <c r="O42" s="8"/>
      <c r="P42" s="8"/>
      <c r="Q42" s="8"/>
      <c r="R42" s="8"/>
      <c r="S42" s="205"/>
      <c r="T42" s="9"/>
      <c r="U42" s="8"/>
      <c r="V42" s="9"/>
      <c r="W42" s="7"/>
      <c r="X42" s="8"/>
      <c r="Y42" s="8"/>
      <c r="Z42" s="8"/>
      <c r="AA42" s="8"/>
      <c r="AB42" s="8"/>
      <c r="AC42" s="205"/>
      <c r="AD42" s="9"/>
      <c r="AE42" s="7"/>
      <c r="AF42" s="8"/>
      <c r="AG42" s="8"/>
      <c r="AH42" s="8"/>
      <c r="AI42" s="8"/>
      <c r="AJ42" s="8"/>
      <c r="AK42" s="10"/>
      <c r="AL42" s="113"/>
      <c r="AM42" s="14"/>
      <c r="AN42" s="113"/>
      <c r="AO42" s="14"/>
      <c r="AP42" s="105"/>
      <c r="AQ42" s="109"/>
    </row>
    <row r="43" spans="3:43" x14ac:dyDescent="0.25">
      <c r="C43" s="7"/>
      <c r="D43" s="8"/>
      <c r="E43" s="8"/>
      <c r="F43" s="8"/>
      <c r="G43" s="9"/>
      <c r="H43" s="7"/>
      <c r="I43" s="8"/>
      <c r="J43" s="8"/>
      <c r="K43" s="9"/>
      <c r="L43" s="7"/>
      <c r="M43" s="8"/>
      <c r="N43" s="8"/>
      <c r="O43" s="8"/>
      <c r="P43" s="8"/>
      <c r="Q43" s="8"/>
      <c r="R43" s="8"/>
      <c r="S43" s="205"/>
      <c r="T43" s="9"/>
      <c r="U43" s="8"/>
      <c r="V43" s="9"/>
      <c r="W43" s="7"/>
      <c r="X43" s="8"/>
      <c r="Y43" s="8"/>
      <c r="Z43" s="8"/>
      <c r="AA43" s="8"/>
      <c r="AB43" s="8"/>
      <c r="AC43" s="205"/>
      <c r="AD43" s="9"/>
      <c r="AE43" s="7"/>
      <c r="AF43" s="8"/>
      <c r="AG43" s="8"/>
      <c r="AH43" s="8"/>
      <c r="AI43" s="8"/>
      <c r="AJ43" s="8"/>
      <c r="AK43" s="10"/>
      <c r="AL43" s="113"/>
      <c r="AM43" s="14"/>
      <c r="AN43" s="113"/>
      <c r="AO43" s="14"/>
      <c r="AP43" s="105"/>
      <c r="AQ43" s="109"/>
    </row>
    <row r="44" spans="3:43" x14ac:dyDescent="0.25">
      <c r="C44" s="7"/>
      <c r="D44" s="8"/>
      <c r="E44" s="8"/>
      <c r="F44" s="8"/>
      <c r="G44" s="9"/>
      <c r="H44" s="7"/>
      <c r="I44" s="8"/>
      <c r="J44" s="8"/>
      <c r="K44" s="9"/>
      <c r="L44" s="7"/>
      <c r="M44" s="8"/>
      <c r="N44" s="8"/>
      <c r="O44" s="8"/>
      <c r="P44" s="8"/>
      <c r="Q44" s="8"/>
      <c r="R44" s="8"/>
      <c r="S44" s="205"/>
      <c r="T44" s="9"/>
      <c r="U44" s="8"/>
      <c r="V44" s="9"/>
      <c r="W44" s="7"/>
      <c r="X44" s="8"/>
      <c r="Y44" s="8"/>
      <c r="Z44" s="8"/>
      <c r="AA44" s="8"/>
      <c r="AB44" s="8"/>
      <c r="AC44" s="205"/>
      <c r="AD44" s="9"/>
      <c r="AE44" s="7"/>
      <c r="AF44" s="8"/>
      <c r="AG44" s="8"/>
      <c r="AH44" s="8"/>
      <c r="AI44" s="8"/>
      <c r="AJ44" s="8"/>
      <c r="AK44" s="10"/>
      <c r="AL44" s="113"/>
      <c r="AM44" s="14"/>
      <c r="AN44" s="113"/>
      <c r="AO44" s="14"/>
      <c r="AP44" s="105"/>
      <c r="AQ44" s="109"/>
    </row>
    <row r="45" spans="3:43" x14ac:dyDescent="0.25">
      <c r="C45" s="7"/>
      <c r="D45" s="8"/>
      <c r="E45" s="8"/>
      <c r="F45" s="8"/>
      <c r="G45" s="9"/>
      <c r="H45" s="7"/>
      <c r="I45" s="8"/>
      <c r="J45" s="8"/>
      <c r="K45" s="9"/>
      <c r="L45" s="7"/>
      <c r="M45" s="8"/>
      <c r="N45" s="8"/>
      <c r="O45" s="8"/>
      <c r="P45" s="8"/>
      <c r="Q45" s="8"/>
      <c r="R45" s="8"/>
      <c r="S45" s="205"/>
      <c r="T45" s="9"/>
      <c r="U45" s="8"/>
      <c r="V45" s="9"/>
      <c r="W45" s="7"/>
      <c r="X45" s="8"/>
      <c r="Y45" s="8"/>
      <c r="Z45" s="8"/>
      <c r="AA45" s="8"/>
      <c r="AB45" s="8"/>
      <c r="AC45" s="205"/>
      <c r="AD45" s="9"/>
      <c r="AE45" s="7"/>
      <c r="AF45" s="8"/>
      <c r="AG45" s="8"/>
      <c r="AH45" s="8"/>
      <c r="AI45" s="8"/>
      <c r="AJ45" s="8"/>
      <c r="AK45" s="10"/>
      <c r="AL45" s="113"/>
      <c r="AM45" s="14"/>
      <c r="AN45" s="113"/>
      <c r="AO45" s="14"/>
      <c r="AP45" s="105"/>
      <c r="AQ45" s="109"/>
    </row>
    <row r="46" spans="3:43" x14ac:dyDescent="0.25">
      <c r="C46" s="7"/>
      <c r="D46" s="8"/>
      <c r="E46" s="8"/>
      <c r="F46" s="8"/>
      <c r="G46" s="9"/>
      <c r="H46" s="7"/>
      <c r="I46" s="8"/>
      <c r="J46" s="8"/>
      <c r="K46" s="9"/>
      <c r="L46" s="7"/>
      <c r="M46" s="8"/>
      <c r="N46" s="8"/>
      <c r="O46" s="8"/>
      <c r="P46" s="8"/>
      <c r="Q46" s="8"/>
      <c r="R46" s="8"/>
      <c r="S46" s="205"/>
      <c r="T46" s="9"/>
      <c r="U46" s="8"/>
      <c r="V46" s="9"/>
      <c r="W46" s="7"/>
      <c r="X46" s="8"/>
      <c r="Y46" s="8"/>
      <c r="Z46" s="8"/>
      <c r="AA46" s="8"/>
      <c r="AB46" s="8"/>
      <c r="AC46" s="205"/>
      <c r="AD46" s="9"/>
      <c r="AE46" s="7"/>
      <c r="AF46" s="8"/>
      <c r="AG46" s="8"/>
      <c r="AH46" s="8"/>
      <c r="AI46" s="8"/>
      <c r="AJ46" s="8"/>
      <c r="AK46" s="10"/>
      <c r="AL46" s="113"/>
      <c r="AM46" s="14"/>
      <c r="AN46" s="113"/>
      <c r="AO46" s="14"/>
      <c r="AP46" s="105"/>
      <c r="AQ46" s="109"/>
    </row>
    <row r="47" spans="3:43" x14ac:dyDescent="0.25">
      <c r="C47" s="7"/>
      <c r="D47" s="8"/>
      <c r="E47" s="8"/>
      <c r="F47" s="8"/>
      <c r="G47" s="9"/>
      <c r="H47" s="7"/>
      <c r="I47" s="8"/>
      <c r="J47" s="8"/>
      <c r="K47" s="9"/>
      <c r="L47" s="7"/>
      <c r="M47" s="8"/>
      <c r="N47" s="8"/>
      <c r="O47" s="8"/>
      <c r="P47" s="8"/>
      <c r="Q47" s="8"/>
      <c r="R47" s="8"/>
      <c r="S47" s="205"/>
      <c r="T47" s="9"/>
      <c r="U47" s="8"/>
      <c r="V47" s="9"/>
      <c r="W47" s="7"/>
      <c r="X47" s="8"/>
      <c r="Y47" s="8"/>
      <c r="Z47" s="8"/>
      <c r="AA47" s="8"/>
      <c r="AB47" s="8"/>
      <c r="AC47" s="205"/>
      <c r="AD47" s="9"/>
      <c r="AE47" s="7"/>
      <c r="AF47" s="8"/>
      <c r="AG47" s="8"/>
      <c r="AH47" s="8"/>
      <c r="AI47" s="8"/>
      <c r="AJ47" s="8"/>
      <c r="AK47" s="10"/>
      <c r="AL47" s="113"/>
      <c r="AM47" s="14"/>
      <c r="AN47" s="113"/>
      <c r="AO47" s="14"/>
      <c r="AP47" s="105"/>
      <c r="AQ47" s="109"/>
    </row>
    <row r="48" spans="3:43" x14ac:dyDescent="0.25">
      <c r="C48" s="7"/>
      <c r="D48" s="8"/>
      <c r="E48" s="8"/>
      <c r="F48" s="8"/>
      <c r="G48" s="9"/>
      <c r="H48" s="7"/>
      <c r="I48" s="8"/>
      <c r="J48" s="8"/>
      <c r="K48" s="9"/>
      <c r="L48" s="7"/>
      <c r="M48" s="8"/>
      <c r="N48" s="8"/>
      <c r="O48" s="8"/>
      <c r="P48" s="8"/>
      <c r="Q48" s="8"/>
      <c r="R48" s="8"/>
      <c r="S48" s="205"/>
      <c r="T48" s="9"/>
      <c r="U48" s="8"/>
      <c r="V48" s="9"/>
      <c r="W48" s="7"/>
      <c r="X48" s="8"/>
      <c r="Y48" s="8"/>
      <c r="Z48" s="8"/>
      <c r="AA48" s="8"/>
      <c r="AB48" s="8"/>
      <c r="AC48" s="205"/>
      <c r="AD48" s="9"/>
      <c r="AE48" s="7"/>
      <c r="AF48" s="8"/>
      <c r="AG48" s="8"/>
      <c r="AH48" s="8"/>
      <c r="AI48" s="8"/>
      <c r="AJ48" s="8"/>
      <c r="AK48" s="10"/>
      <c r="AL48" s="113"/>
      <c r="AM48" s="14"/>
      <c r="AN48" s="113"/>
      <c r="AO48" s="14"/>
      <c r="AP48" s="105"/>
      <c r="AQ48" s="109"/>
    </row>
    <row r="49" spans="3:43" x14ac:dyDescent="0.25">
      <c r="C49" s="7"/>
      <c r="D49" s="8"/>
      <c r="E49" s="8"/>
      <c r="F49" s="8"/>
      <c r="G49" s="8"/>
      <c r="H49" s="8"/>
      <c r="I49" s="8"/>
      <c r="J49" s="8"/>
      <c r="K49" s="9"/>
      <c r="L49" s="7"/>
      <c r="M49" s="8"/>
      <c r="N49" s="8"/>
      <c r="O49" s="8"/>
      <c r="P49" s="8"/>
      <c r="Q49" s="8"/>
      <c r="R49" s="8"/>
      <c r="S49" s="205"/>
      <c r="T49" s="9"/>
      <c r="U49" s="8"/>
      <c r="V49" s="9"/>
      <c r="W49" s="7"/>
      <c r="X49" s="8"/>
      <c r="Y49" s="8"/>
      <c r="Z49" s="8"/>
      <c r="AA49" s="8"/>
      <c r="AB49" s="8"/>
      <c r="AC49" s="205"/>
      <c r="AD49" s="9"/>
      <c r="AE49" s="7"/>
      <c r="AF49" s="8"/>
      <c r="AG49" s="8"/>
      <c r="AH49" s="8"/>
      <c r="AI49" s="8"/>
      <c r="AJ49" s="8"/>
      <c r="AK49" s="10"/>
      <c r="AL49" s="113"/>
      <c r="AM49" s="14"/>
      <c r="AN49" s="113"/>
      <c r="AO49" s="14"/>
      <c r="AP49" s="105"/>
      <c r="AQ49" s="109"/>
    </row>
    <row r="50" spans="3:43" x14ac:dyDescent="0.25">
      <c r="C50" s="7"/>
      <c r="D50" s="8"/>
      <c r="E50" s="8"/>
      <c r="F50" s="8"/>
      <c r="G50" s="8"/>
      <c r="H50" s="8"/>
      <c r="I50" s="8"/>
      <c r="J50" s="8"/>
      <c r="K50" s="9"/>
      <c r="L50" s="7"/>
      <c r="M50" s="8"/>
      <c r="N50" s="8"/>
      <c r="O50" s="8"/>
      <c r="P50" s="8"/>
      <c r="Q50" s="8"/>
      <c r="R50" s="8"/>
      <c r="S50" s="205"/>
      <c r="T50" s="9"/>
      <c r="U50" s="8"/>
      <c r="V50" s="9"/>
      <c r="W50" s="7"/>
      <c r="X50" s="8"/>
      <c r="Y50" s="8"/>
      <c r="Z50" s="8"/>
      <c r="AA50" s="8"/>
      <c r="AB50" s="8"/>
      <c r="AC50" s="205"/>
      <c r="AD50" s="9"/>
      <c r="AE50" s="7"/>
      <c r="AF50" s="8"/>
      <c r="AG50" s="8"/>
      <c r="AH50" s="8"/>
      <c r="AI50" s="8"/>
      <c r="AJ50" s="8"/>
      <c r="AK50" s="10"/>
      <c r="AL50" s="113"/>
      <c r="AM50" s="14"/>
      <c r="AN50" s="113"/>
      <c r="AO50" s="14"/>
      <c r="AP50" s="105"/>
      <c r="AQ50" s="109"/>
    </row>
    <row r="51" spans="3:43" x14ac:dyDescent="0.25">
      <c r="C51" s="7"/>
      <c r="D51" s="8"/>
      <c r="E51" s="8"/>
      <c r="F51" s="8"/>
      <c r="G51" s="8"/>
      <c r="H51" s="8"/>
      <c r="I51" s="8"/>
      <c r="J51" s="8"/>
      <c r="K51" s="9"/>
      <c r="L51" s="7"/>
      <c r="M51" s="8"/>
      <c r="N51" s="8"/>
      <c r="O51" s="8"/>
      <c r="P51" s="8"/>
      <c r="Q51" s="8"/>
      <c r="R51" s="8"/>
      <c r="S51" s="205"/>
      <c r="T51" s="9"/>
      <c r="U51" s="8"/>
      <c r="V51" s="9"/>
      <c r="W51" s="7"/>
      <c r="X51" s="8"/>
      <c r="Y51" s="8"/>
      <c r="Z51" s="8"/>
      <c r="AA51" s="8"/>
      <c r="AB51" s="8"/>
      <c r="AC51" s="205"/>
      <c r="AD51" s="9"/>
      <c r="AE51" s="7"/>
      <c r="AF51" s="8"/>
      <c r="AG51" s="8"/>
      <c r="AH51" s="8"/>
      <c r="AI51" s="8"/>
      <c r="AJ51" s="8"/>
      <c r="AK51" s="10"/>
      <c r="AL51" s="113"/>
      <c r="AM51" s="14"/>
      <c r="AN51" s="113"/>
      <c r="AO51" s="14"/>
      <c r="AP51" s="105"/>
      <c r="AQ51" s="109"/>
    </row>
    <row r="52" spans="3:43" x14ac:dyDescent="0.25">
      <c r="C52" s="7"/>
      <c r="D52" s="8"/>
      <c r="E52" s="8"/>
      <c r="F52" s="8"/>
      <c r="G52" s="8"/>
      <c r="H52" s="8"/>
      <c r="I52" s="8"/>
      <c r="J52" s="8"/>
      <c r="K52" s="9"/>
      <c r="L52" s="7"/>
      <c r="M52" s="8"/>
      <c r="N52" s="8"/>
      <c r="O52" s="8"/>
      <c r="P52" s="8"/>
      <c r="Q52" s="8"/>
      <c r="R52" s="8"/>
      <c r="S52" s="205"/>
      <c r="T52" s="9"/>
      <c r="U52" s="8"/>
      <c r="V52" s="9"/>
      <c r="W52" s="7"/>
      <c r="X52" s="8"/>
      <c r="Y52" s="8"/>
      <c r="Z52" s="8"/>
      <c r="AA52" s="8"/>
      <c r="AB52" s="8"/>
      <c r="AC52" s="205"/>
      <c r="AD52" s="9"/>
      <c r="AE52" s="7"/>
      <c r="AF52" s="8"/>
      <c r="AG52" s="8"/>
      <c r="AH52" s="8"/>
      <c r="AI52" s="8"/>
      <c r="AJ52" s="8"/>
      <c r="AK52" s="10"/>
      <c r="AL52" s="113"/>
      <c r="AM52" s="14"/>
      <c r="AN52" s="113"/>
      <c r="AO52" s="14"/>
      <c r="AP52" s="105"/>
      <c r="AQ52" s="109"/>
    </row>
    <row r="53" spans="3:43" x14ac:dyDescent="0.25">
      <c r="C53" s="7"/>
      <c r="D53" s="8"/>
      <c r="E53" s="8"/>
      <c r="F53" s="8"/>
      <c r="G53" s="8"/>
      <c r="H53" s="8"/>
      <c r="I53" s="8"/>
      <c r="J53" s="8"/>
      <c r="K53" s="9"/>
      <c r="L53" s="7"/>
      <c r="M53" s="8"/>
      <c r="N53" s="8"/>
      <c r="O53" s="8"/>
      <c r="P53" s="8"/>
      <c r="Q53" s="8"/>
      <c r="R53" s="8"/>
      <c r="S53" s="205"/>
      <c r="T53" s="9"/>
      <c r="U53" s="8"/>
      <c r="V53" s="9"/>
      <c r="W53" s="7"/>
      <c r="X53" s="8"/>
      <c r="Y53" s="8"/>
      <c r="Z53" s="8"/>
      <c r="AA53" s="8"/>
      <c r="AB53" s="8"/>
      <c r="AC53" s="205"/>
      <c r="AD53" s="9"/>
      <c r="AE53" s="7"/>
      <c r="AF53" s="8"/>
      <c r="AG53" s="8"/>
      <c r="AH53" s="8"/>
      <c r="AI53" s="8"/>
      <c r="AJ53" s="8"/>
      <c r="AK53" s="10"/>
      <c r="AL53" s="113"/>
      <c r="AM53" s="14"/>
      <c r="AN53" s="113"/>
      <c r="AO53" s="14"/>
      <c r="AP53" s="105"/>
      <c r="AQ53" s="109"/>
    </row>
    <row r="54" spans="3:43" x14ac:dyDescent="0.25">
      <c r="C54" s="7"/>
      <c r="D54" s="8"/>
      <c r="E54" s="8"/>
      <c r="F54" s="8"/>
      <c r="G54" s="8"/>
      <c r="H54" s="8"/>
      <c r="I54" s="8"/>
      <c r="J54" s="8"/>
      <c r="K54" s="9"/>
      <c r="L54" s="7"/>
      <c r="M54" s="8"/>
      <c r="N54" s="8"/>
      <c r="O54" s="8"/>
      <c r="P54" s="8"/>
      <c r="Q54" s="8"/>
      <c r="R54" s="8"/>
      <c r="S54" s="205"/>
      <c r="T54" s="9"/>
      <c r="U54" s="8"/>
      <c r="V54" s="9"/>
      <c r="W54" s="7"/>
      <c r="X54" s="8"/>
      <c r="Y54" s="8"/>
      <c r="Z54" s="8"/>
      <c r="AA54" s="8"/>
      <c r="AB54" s="8"/>
      <c r="AC54" s="205"/>
      <c r="AD54" s="9"/>
      <c r="AE54" s="7"/>
      <c r="AF54" s="8"/>
      <c r="AG54" s="8"/>
      <c r="AH54" s="8"/>
      <c r="AI54" s="8"/>
      <c r="AJ54" s="8"/>
      <c r="AK54" s="10"/>
      <c r="AL54" s="113"/>
      <c r="AM54" s="14"/>
      <c r="AN54" s="113"/>
      <c r="AO54" s="14"/>
      <c r="AP54" s="105"/>
      <c r="AQ54" s="109"/>
    </row>
    <row r="55" spans="3:43" x14ac:dyDescent="0.25">
      <c r="C55" s="7"/>
      <c r="D55" s="8"/>
      <c r="E55" s="8"/>
      <c r="F55" s="8"/>
      <c r="G55" s="8"/>
      <c r="H55" s="8"/>
      <c r="I55" s="8"/>
      <c r="J55" s="8"/>
      <c r="K55" s="8"/>
      <c r="L55" s="8"/>
      <c r="M55" s="8"/>
      <c r="N55" s="8"/>
      <c r="O55" s="8"/>
      <c r="P55" s="8"/>
      <c r="Q55" s="8"/>
      <c r="R55" s="8"/>
      <c r="S55" s="205"/>
      <c r="T55" s="9"/>
      <c r="U55" s="8"/>
      <c r="V55" s="8"/>
      <c r="W55" s="8"/>
      <c r="X55" s="8"/>
      <c r="Y55" s="8"/>
      <c r="Z55" s="8"/>
      <c r="AA55" s="8"/>
      <c r="AB55" s="8"/>
      <c r="AC55" s="205"/>
      <c r="AD55" s="9"/>
      <c r="AE55" s="7"/>
      <c r="AF55" s="8"/>
      <c r="AG55" s="8"/>
      <c r="AH55" s="8"/>
      <c r="AI55" s="8"/>
      <c r="AJ55" s="8"/>
      <c r="AK55" s="10"/>
      <c r="AL55" s="113"/>
      <c r="AM55" s="14"/>
      <c r="AN55" s="113"/>
      <c r="AO55" s="14"/>
      <c r="AP55" s="105"/>
      <c r="AQ55" s="109"/>
    </row>
    <row r="56" spans="3:43" x14ac:dyDescent="0.25">
      <c r="C56" s="7"/>
      <c r="D56" s="8"/>
      <c r="E56" s="8"/>
      <c r="F56" s="8"/>
      <c r="G56" s="8"/>
      <c r="H56" s="8"/>
      <c r="I56" s="8"/>
      <c r="J56" s="8"/>
      <c r="K56" s="8"/>
      <c r="L56" s="8"/>
      <c r="M56" s="8"/>
      <c r="N56" s="8"/>
      <c r="O56" s="8"/>
      <c r="P56" s="8"/>
      <c r="Q56" s="8"/>
      <c r="R56" s="8"/>
      <c r="S56" s="205"/>
      <c r="T56" s="9"/>
      <c r="U56" s="8"/>
      <c r="V56" s="8"/>
      <c r="W56" s="8"/>
      <c r="X56" s="8"/>
      <c r="Y56" s="8"/>
      <c r="Z56" s="8"/>
      <c r="AA56" s="8"/>
      <c r="AB56" s="8"/>
      <c r="AC56" s="205"/>
      <c r="AD56" s="9"/>
      <c r="AE56" s="7"/>
      <c r="AF56" s="8"/>
      <c r="AG56" s="8"/>
      <c r="AH56" s="8"/>
      <c r="AI56" s="8"/>
      <c r="AJ56" s="8"/>
      <c r="AK56" s="10"/>
      <c r="AL56" s="113"/>
      <c r="AM56" s="14"/>
      <c r="AN56" s="113"/>
      <c r="AO56" s="14"/>
      <c r="AP56" s="105"/>
      <c r="AQ56" s="109"/>
    </row>
    <row r="57" spans="3:43" x14ac:dyDescent="0.25">
      <c r="C57" s="7"/>
      <c r="D57" s="8"/>
      <c r="E57" s="8"/>
      <c r="F57" s="8"/>
      <c r="G57" s="8"/>
      <c r="H57" s="8"/>
      <c r="I57" s="8"/>
      <c r="J57" s="8"/>
      <c r="K57" s="8"/>
      <c r="L57" s="8"/>
      <c r="M57" s="8"/>
      <c r="N57" s="8"/>
      <c r="O57" s="8"/>
      <c r="P57" s="8"/>
      <c r="Q57" s="8"/>
      <c r="R57" s="8"/>
      <c r="S57" s="205"/>
      <c r="T57" s="9"/>
      <c r="U57" s="8"/>
      <c r="V57" s="8"/>
      <c r="W57" s="8"/>
      <c r="X57" s="8"/>
      <c r="Y57" s="8"/>
      <c r="Z57" s="8"/>
      <c r="AA57" s="8"/>
      <c r="AB57" s="8"/>
      <c r="AC57" s="205"/>
      <c r="AD57" s="9"/>
      <c r="AE57" s="7"/>
      <c r="AF57" s="8"/>
      <c r="AG57" s="8"/>
      <c r="AH57" s="8"/>
      <c r="AI57" s="8"/>
      <c r="AJ57" s="8"/>
      <c r="AK57" s="10"/>
      <c r="AL57" s="113"/>
      <c r="AM57" s="14"/>
      <c r="AN57" s="113"/>
      <c r="AO57" s="14"/>
      <c r="AP57" s="105"/>
      <c r="AQ57" s="109"/>
    </row>
    <row r="58" spans="3:43" x14ac:dyDescent="0.25">
      <c r="C58" s="7"/>
      <c r="D58" s="8"/>
      <c r="E58" s="8"/>
      <c r="F58" s="8"/>
      <c r="G58" s="8"/>
      <c r="H58" s="8"/>
      <c r="I58" s="8"/>
      <c r="J58" s="8"/>
      <c r="K58" s="8"/>
      <c r="L58" s="8"/>
      <c r="M58" s="8"/>
      <c r="N58" s="8"/>
      <c r="O58" s="8"/>
      <c r="P58" s="8"/>
      <c r="Q58" s="8"/>
      <c r="R58" s="8"/>
      <c r="S58" s="205"/>
      <c r="T58" s="9"/>
      <c r="U58" s="8"/>
      <c r="V58" s="8"/>
      <c r="W58" s="8"/>
      <c r="X58" s="8"/>
      <c r="Y58" s="8"/>
      <c r="Z58" s="8"/>
      <c r="AA58" s="8"/>
      <c r="AB58" s="8"/>
      <c r="AC58" s="205"/>
      <c r="AD58" s="9"/>
      <c r="AE58" s="7"/>
      <c r="AF58" s="8"/>
      <c r="AG58" s="8"/>
      <c r="AH58" s="8"/>
      <c r="AI58" s="8"/>
      <c r="AJ58" s="8"/>
      <c r="AK58" s="10"/>
      <c r="AL58" s="113"/>
      <c r="AM58" s="14"/>
      <c r="AN58" s="113"/>
      <c r="AO58" s="14"/>
      <c r="AP58" s="105"/>
      <c r="AQ58" s="109"/>
    </row>
    <row r="59" spans="3:43" x14ac:dyDescent="0.25">
      <c r="C59" s="7"/>
      <c r="D59" s="8"/>
      <c r="E59" s="8"/>
      <c r="F59" s="8"/>
      <c r="G59" s="8"/>
      <c r="H59" s="8"/>
      <c r="I59" s="8"/>
      <c r="J59" s="8"/>
      <c r="K59" s="8"/>
      <c r="L59" s="8"/>
      <c r="M59" s="8"/>
      <c r="N59" s="8"/>
      <c r="O59" s="8"/>
      <c r="P59" s="8"/>
      <c r="Q59" s="8"/>
      <c r="R59" s="8"/>
      <c r="S59" s="205"/>
      <c r="T59" s="9"/>
      <c r="U59" s="8"/>
      <c r="V59" s="8"/>
      <c r="W59" s="8"/>
      <c r="X59" s="8"/>
      <c r="Y59" s="8"/>
      <c r="Z59" s="8"/>
      <c r="AA59" s="8"/>
      <c r="AB59" s="8"/>
      <c r="AC59" s="205"/>
      <c r="AD59" s="9"/>
      <c r="AE59" s="7"/>
      <c r="AF59" s="8"/>
      <c r="AG59" s="8"/>
      <c r="AH59" s="8"/>
      <c r="AI59" s="8"/>
      <c r="AJ59" s="8"/>
      <c r="AK59" s="10"/>
      <c r="AL59" s="113"/>
      <c r="AM59" s="14"/>
      <c r="AN59" s="113"/>
      <c r="AO59" s="14"/>
      <c r="AP59" s="105"/>
      <c r="AQ59" s="109"/>
    </row>
    <row r="60" spans="3:43" x14ac:dyDescent="0.25">
      <c r="C60" s="7"/>
      <c r="D60" s="8"/>
      <c r="E60" s="8"/>
      <c r="F60" s="8"/>
      <c r="G60" s="8"/>
      <c r="H60" s="8"/>
      <c r="I60" s="8"/>
      <c r="J60" s="8"/>
      <c r="K60" s="8"/>
      <c r="L60" s="8"/>
      <c r="M60" s="8"/>
      <c r="N60" s="8"/>
      <c r="O60" s="8"/>
      <c r="P60" s="8"/>
      <c r="Q60" s="8"/>
      <c r="R60" s="8"/>
      <c r="S60" s="205"/>
      <c r="T60" s="9"/>
      <c r="U60" s="8"/>
      <c r="V60" s="8"/>
      <c r="W60" s="8"/>
      <c r="X60" s="8"/>
      <c r="Y60" s="8"/>
      <c r="Z60" s="8"/>
      <c r="AA60" s="8"/>
      <c r="AB60" s="8"/>
      <c r="AC60" s="205"/>
      <c r="AD60" s="9"/>
      <c r="AE60" s="7"/>
      <c r="AF60" s="8"/>
      <c r="AG60" s="8"/>
      <c r="AH60" s="8"/>
      <c r="AI60" s="8"/>
      <c r="AJ60" s="8"/>
      <c r="AK60" s="10"/>
      <c r="AL60" s="113"/>
      <c r="AM60" s="14"/>
      <c r="AN60" s="113"/>
      <c r="AO60" s="14"/>
      <c r="AP60" s="105"/>
      <c r="AQ60" s="109"/>
    </row>
    <row r="61" spans="3:43" x14ac:dyDescent="0.25">
      <c r="C61" s="7"/>
      <c r="D61" s="8"/>
      <c r="E61" s="8"/>
      <c r="F61" s="8"/>
      <c r="G61" s="8"/>
      <c r="H61" s="8"/>
      <c r="I61" s="8"/>
      <c r="J61" s="8"/>
      <c r="K61" s="8"/>
      <c r="L61" s="8"/>
      <c r="M61" s="8"/>
      <c r="N61" s="8"/>
      <c r="O61" s="8"/>
      <c r="P61" s="8"/>
      <c r="Q61" s="8"/>
      <c r="R61" s="8"/>
      <c r="S61" s="205"/>
      <c r="T61" s="9"/>
      <c r="U61" s="8"/>
      <c r="V61" s="8"/>
      <c r="W61" s="8"/>
      <c r="X61" s="8"/>
      <c r="Y61" s="8"/>
      <c r="Z61" s="8"/>
      <c r="AA61" s="8"/>
      <c r="AB61" s="8"/>
      <c r="AC61" s="205"/>
      <c r="AD61" s="9"/>
      <c r="AE61" s="7"/>
      <c r="AF61" s="8"/>
      <c r="AG61" s="8"/>
      <c r="AH61" s="8"/>
      <c r="AI61" s="8"/>
      <c r="AJ61" s="8"/>
      <c r="AK61" s="10"/>
      <c r="AL61" s="113"/>
      <c r="AM61" s="14"/>
      <c r="AN61" s="113"/>
      <c r="AO61" s="14"/>
      <c r="AP61" s="105"/>
      <c r="AQ61" s="109"/>
    </row>
    <row r="62" spans="3:43" x14ac:dyDescent="0.25">
      <c r="C62" s="7"/>
      <c r="D62" s="8"/>
      <c r="E62" s="8"/>
      <c r="F62" s="8"/>
      <c r="G62" s="8"/>
      <c r="H62" s="8"/>
      <c r="I62" s="8"/>
      <c r="J62" s="8"/>
      <c r="K62" s="8"/>
      <c r="L62" s="8"/>
      <c r="M62" s="8"/>
      <c r="N62" s="8"/>
      <c r="O62" s="8"/>
      <c r="P62" s="8"/>
      <c r="Q62" s="8"/>
      <c r="R62" s="8"/>
      <c r="S62" s="205"/>
      <c r="T62" s="9"/>
      <c r="U62" s="8"/>
      <c r="V62" s="8"/>
      <c r="W62" s="8"/>
      <c r="X62" s="8"/>
      <c r="Y62" s="8"/>
      <c r="Z62" s="8"/>
      <c r="AA62" s="8"/>
      <c r="AB62" s="8"/>
      <c r="AC62" s="205"/>
      <c r="AD62" s="9"/>
      <c r="AE62" s="7"/>
      <c r="AF62" s="8"/>
      <c r="AG62" s="8"/>
      <c r="AH62" s="8"/>
      <c r="AI62" s="8"/>
      <c r="AJ62" s="8"/>
      <c r="AK62" s="10"/>
      <c r="AL62" s="113"/>
      <c r="AM62" s="14"/>
      <c r="AN62" s="113"/>
      <c r="AO62" s="14"/>
      <c r="AP62" s="105"/>
      <c r="AQ62" s="109"/>
    </row>
    <row r="63" spans="3:43" x14ac:dyDescent="0.25">
      <c r="C63" s="7"/>
      <c r="D63" s="8"/>
      <c r="E63" s="8"/>
      <c r="F63" s="8"/>
      <c r="G63" s="8"/>
      <c r="H63" s="8"/>
      <c r="I63" s="8"/>
      <c r="J63" s="8"/>
      <c r="K63" s="8"/>
      <c r="L63" s="8"/>
      <c r="M63" s="8"/>
      <c r="N63" s="8"/>
      <c r="O63" s="8"/>
      <c r="P63" s="8"/>
      <c r="Q63" s="8"/>
      <c r="R63" s="8"/>
      <c r="S63" s="205"/>
      <c r="T63" s="9"/>
      <c r="U63" s="8"/>
      <c r="V63" s="8"/>
      <c r="W63" s="8"/>
      <c r="X63" s="8"/>
      <c r="Y63" s="8"/>
      <c r="Z63" s="8"/>
      <c r="AA63" s="8"/>
      <c r="AB63" s="8"/>
      <c r="AC63" s="205"/>
      <c r="AD63" s="9"/>
      <c r="AE63" s="7"/>
      <c r="AF63" s="8"/>
      <c r="AG63" s="8"/>
      <c r="AH63" s="8"/>
      <c r="AI63" s="8"/>
      <c r="AJ63" s="8"/>
      <c r="AK63" s="10"/>
      <c r="AL63" s="113"/>
      <c r="AM63" s="14"/>
      <c r="AN63" s="113"/>
      <c r="AO63" s="14"/>
      <c r="AP63" s="105"/>
      <c r="AQ63" s="109"/>
    </row>
    <row r="64" spans="3:43" x14ac:dyDescent="0.25">
      <c r="C64" s="7"/>
      <c r="D64" s="8"/>
      <c r="E64" s="8"/>
      <c r="F64" s="8"/>
      <c r="G64" s="8"/>
      <c r="H64" s="8"/>
      <c r="I64" s="8"/>
      <c r="J64" s="8"/>
      <c r="K64" s="8"/>
      <c r="L64" s="8"/>
      <c r="M64" s="8"/>
      <c r="N64" s="8"/>
      <c r="O64" s="8"/>
      <c r="P64" s="8"/>
      <c r="Q64" s="8"/>
      <c r="R64" s="8"/>
      <c r="S64" s="205"/>
      <c r="T64" s="9"/>
      <c r="U64" s="8"/>
      <c r="V64" s="8"/>
      <c r="W64" s="8"/>
      <c r="X64" s="8"/>
      <c r="Y64" s="8"/>
      <c r="Z64" s="8"/>
      <c r="AA64" s="8"/>
      <c r="AB64" s="8"/>
      <c r="AC64" s="205"/>
      <c r="AD64" s="9"/>
      <c r="AE64" s="7"/>
      <c r="AF64" s="8"/>
      <c r="AG64" s="8"/>
      <c r="AH64" s="8"/>
      <c r="AI64" s="8"/>
      <c r="AJ64" s="8"/>
      <c r="AK64" s="10"/>
      <c r="AL64" s="113"/>
      <c r="AM64" s="14"/>
      <c r="AN64" s="113"/>
      <c r="AO64" s="14"/>
      <c r="AP64" s="105"/>
      <c r="AQ64" s="109"/>
    </row>
    <row r="65" spans="3:43" x14ac:dyDescent="0.25">
      <c r="C65" s="7"/>
      <c r="D65" s="8"/>
      <c r="E65" s="8"/>
      <c r="F65" s="8"/>
      <c r="G65" s="8"/>
      <c r="H65" s="8"/>
      <c r="I65" s="8"/>
      <c r="J65" s="8"/>
      <c r="K65" s="8"/>
      <c r="L65" s="8"/>
      <c r="M65" s="8"/>
      <c r="N65" s="8"/>
      <c r="O65" s="8"/>
      <c r="P65" s="8"/>
      <c r="Q65" s="8"/>
      <c r="R65" s="8"/>
      <c r="S65" s="205"/>
      <c r="T65" s="9"/>
      <c r="U65" s="8"/>
      <c r="V65" s="8"/>
      <c r="W65" s="8"/>
      <c r="X65" s="8"/>
      <c r="Y65" s="8"/>
      <c r="Z65" s="8"/>
      <c r="AA65" s="8"/>
      <c r="AB65" s="8"/>
      <c r="AC65" s="205"/>
      <c r="AD65" s="9"/>
      <c r="AE65" s="7"/>
      <c r="AF65" s="8"/>
      <c r="AG65" s="8"/>
      <c r="AH65" s="8"/>
      <c r="AI65" s="8"/>
      <c r="AJ65" s="8"/>
      <c r="AK65" s="10"/>
      <c r="AL65" s="113"/>
      <c r="AM65" s="14"/>
      <c r="AN65" s="113"/>
      <c r="AO65" s="14"/>
      <c r="AP65" s="105"/>
      <c r="AQ65" s="109"/>
    </row>
    <row r="66" spans="3:43" x14ac:dyDescent="0.25">
      <c r="C66" s="7"/>
      <c r="D66" s="8"/>
      <c r="E66" s="8"/>
      <c r="F66" s="8"/>
      <c r="G66" s="8"/>
      <c r="H66" s="8"/>
      <c r="I66" s="8"/>
      <c r="J66" s="8"/>
      <c r="K66" s="8"/>
      <c r="L66" s="8"/>
      <c r="M66" s="8"/>
      <c r="N66" s="8"/>
      <c r="O66" s="8"/>
      <c r="P66" s="8"/>
      <c r="Q66" s="8"/>
      <c r="R66" s="8"/>
      <c r="S66" s="205"/>
      <c r="T66" s="9"/>
      <c r="U66" s="8"/>
      <c r="V66" s="8"/>
      <c r="W66" s="8"/>
      <c r="X66" s="8"/>
      <c r="Y66" s="8"/>
      <c r="Z66" s="8"/>
      <c r="AA66" s="8"/>
      <c r="AB66" s="8"/>
      <c r="AC66" s="205"/>
      <c r="AD66" s="9"/>
      <c r="AE66" s="7"/>
      <c r="AF66" s="8"/>
      <c r="AG66" s="8"/>
      <c r="AH66" s="8"/>
      <c r="AI66" s="8"/>
      <c r="AJ66" s="8"/>
      <c r="AK66" s="10"/>
      <c r="AL66" s="113"/>
      <c r="AM66" s="14"/>
      <c r="AN66" s="113"/>
      <c r="AO66" s="14"/>
      <c r="AP66" s="105"/>
      <c r="AQ66" s="109"/>
    </row>
    <row r="67" spans="3:43" x14ac:dyDescent="0.25">
      <c r="C67" s="7"/>
      <c r="D67" s="8"/>
      <c r="E67" s="8"/>
      <c r="F67" s="8"/>
      <c r="G67" s="8"/>
      <c r="H67" s="8"/>
      <c r="I67" s="8"/>
      <c r="J67" s="8"/>
      <c r="K67" s="8"/>
      <c r="L67" s="8"/>
      <c r="M67" s="8"/>
      <c r="N67" s="8"/>
      <c r="O67" s="8"/>
      <c r="P67" s="8"/>
      <c r="Q67" s="8"/>
      <c r="R67" s="8"/>
      <c r="S67" s="205"/>
      <c r="T67" s="9"/>
      <c r="U67" s="8"/>
      <c r="V67" s="8"/>
      <c r="W67" s="8"/>
      <c r="X67" s="8"/>
      <c r="Y67" s="8"/>
      <c r="Z67" s="8"/>
      <c r="AA67" s="8"/>
      <c r="AB67" s="8"/>
      <c r="AC67" s="205"/>
      <c r="AD67" s="9"/>
      <c r="AE67" s="7"/>
      <c r="AF67" s="8"/>
      <c r="AG67" s="8"/>
      <c r="AH67" s="8"/>
      <c r="AI67" s="8"/>
      <c r="AJ67" s="8"/>
      <c r="AK67" s="10"/>
      <c r="AL67" s="113"/>
      <c r="AM67" s="14"/>
      <c r="AN67" s="113"/>
      <c r="AO67" s="14"/>
      <c r="AP67" s="105"/>
      <c r="AQ67" s="109"/>
    </row>
    <row r="68" spans="3:43" x14ac:dyDescent="0.25">
      <c r="C68" s="7"/>
      <c r="D68" s="8"/>
      <c r="E68" s="8"/>
      <c r="F68" s="8"/>
      <c r="G68" s="8"/>
      <c r="H68" s="8"/>
      <c r="I68" s="8"/>
      <c r="J68" s="8"/>
      <c r="K68" s="8"/>
      <c r="L68" s="8"/>
      <c r="M68" s="8"/>
      <c r="N68" s="8"/>
      <c r="O68" s="8"/>
      <c r="P68" s="8"/>
      <c r="Q68" s="8"/>
      <c r="R68" s="8"/>
      <c r="S68" s="205"/>
      <c r="T68" s="9"/>
      <c r="U68" s="8"/>
      <c r="V68" s="8"/>
      <c r="W68" s="8"/>
      <c r="X68" s="8"/>
      <c r="Y68" s="8"/>
      <c r="Z68" s="8"/>
      <c r="AA68" s="8"/>
      <c r="AB68" s="8"/>
      <c r="AC68" s="205"/>
      <c r="AD68" s="9"/>
      <c r="AE68" s="7"/>
      <c r="AF68" s="8"/>
      <c r="AG68" s="8"/>
      <c r="AH68" s="8"/>
      <c r="AI68" s="8"/>
      <c r="AJ68" s="8"/>
      <c r="AK68" s="10"/>
      <c r="AL68" s="113"/>
      <c r="AM68" s="14"/>
      <c r="AN68" s="113"/>
      <c r="AO68" s="14"/>
      <c r="AP68" s="105"/>
      <c r="AQ68" s="109"/>
    </row>
    <row r="69" spans="3:43" x14ac:dyDescent="0.25">
      <c r="C69" s="7"/>
      <c r="D69" s="8"/>
      <c r="E69" s="8"/>
      <c r="F69" s="8"/>
      <c r="G69" s="8"/>
      <c r="H69" s="8"/>
      <c r="I69" s="8"/>
      <c r="J69" s="8"/>
      <c r="K69" s="8"/>
      <c r="L69" s="8"/>
      <c r="M69" s="8"/>
      <c r="N69" s="8"/>
      <c r="O69" s="8"/>
      <c r="P69" s="8"/>
      <c r="Q69" s="8"/>
      <c r="R69" s="8"/>
      <c r="S69" s="205"/>
      <c r="T69" s="9"/>
      <c r="U69" s="8"/>
      <c r="V69" s="8"/>
      <c r="W69" s="8"/>
      <c r="X69" s="8"/>
      <c r="Y69" s="8"/>
      <c r="Z69" s="8"/>
      <c r="AA69" s="8"/>
      <c r="AB69" s="8"/>
      <c r="AC69" s="205"/>
      <c r="AD69" s="9"/>
      <c r="AE69" s="7"/>
      <c r="AF69" s="8"/>
      <c r="AG69" s="8"/>
      <c r="AH69" s="8"/>
      <c r="AI69" s="8"/>
      <c r="AJ69" s="8"/>
      <c r="AK69" s="10"/>
      <c r="AL69" s="113"/>
      <c r="AM69" s="14"/>
      <c r="AN69" s="113"/>
      <c r="AO69" s="14"/>
      <c r="AP69" s="105"/>
      <c r="AQ69" s="109"/>
    </row>
    <row r="70" spans="3:43" x14ac:dyDescent="0.25">
      <c r="C70" s="7"/>
      <c r="D70" s="8"/>
      <c r="E70" s="8"/>
      <c r="F70" s="8"/>
      <c r="G70" s="8"/>
      <c r="H70" s="8"/>
      <c r="I70" s="8"/>
      <c r="J70" s="8"/>
      <c r="K70" s="8"/>
      <c r="L70" s="8"/>
      <c r="M70" s="8"/>
      <c r="N70" s="8"/>
      <c r="O70" s="8"/>
      <c r="P70" s="8"/>
      <c r="Q70" s="8"/>
      <c r="R70" s="8"/>
      <c r="S70" s="205"/>
      <c r="T70" s="9"/>
      <c r="U70" s="8"/>
      <c r="V70" s="8"/>
      <c r="W70" s="8"/>
      <c r="X70" s="8"/>
      <c r="Y70" s="8"/>
      <c r="Z70" s="8"/>
      <c r="AA70" s="8"/>
      <c r="AB70" s="8"/>
      <c r="AC70" s="205"/>
      <c r="AD70" s="9"/>
      <c r="AE70" s="7"/>
      <c r="AF70" s="8"/>
      <c r="AG70" s="8"/>
      <c r="AH70" s="8"/>
      <c r="AI70" s="8"/>
      <c r="AJ70" s="8"/>
      <c r="AK70" s="10"/>
      <c r="AL70" s="113"/>
      <c r="AM70" s="14"/>
      <c r="AN70" s="113"/>
      <c r="AO70" s="14"/>
      <c r="AP70" s="105"/>
      <c r="AQ70" s="109"/>
    </row>
    <row r="71" spans="3:43" x14ac:dyDescent="0.25">
      <c r="C71" s="7"/>
      <c r="D71" s="8"/>
      <c r="E71" s="8"/>
      <c r="F71" s="8"/>
      <c r="G71" s="8"/>
      <c r="H71" s="8"/>
      <c r="I71" s="8"/>
      <c r="J71" s="8"/>
      <c r="K71" s="8"/>
      <c r="L71" s="8"/>
      <c r="M71" s="8"/>
      <c r="N71" s="8"/>
      <c r="O71" s="8"/>
      <c r="P71" s="8"/>
      <c r="Q71" s="8"/>
      <c r="R71" s="8"/>
      <c r="S71" s="205"/>
      <c r="T71" s="9"/>
      <c r="U71" s="8"/>
      <c r="V71" s="8"/>
      <c r="W71" s="8"/>
      <c r="X71" s="8"/>
      <c r="Y71" s="8"/>
      <c r="Z71" s="8"/>
      <c r="AA71" s="8"/>
      <c r="AB71" s="8"/>
      <c r="AC71" s="205"/>
      <c r="AD71" s="9"/>
      <c r="AE71" s="7"/>
      <c r="AF71" s="8"/>
      <c r="AG71" s="8"/>
      <c r="AH71" s="8"/>
      <c r="AI71" s="8"/>
      <c r="AJ71" s="8"/>
      <c r="AK71" s="10"/>
      <c r="AL71" s="113"/>
      <c r="AM71" s="14"/>
      <c r="AN71" s="113"/>
      <c r="AO71" s="14"/>
      <c r="AP71" s="105"/>
      <c r="AQ71" s="109"/>
    </row>
    <row r="72" spans="3:43" x14ac:dyDescent="0.25">
      <c r="C72" s="7"/>
      <c r="D72" s="8"/>
      <c r="E72" s="8"/>
      <c r="F72" s="8"/>
      <c r="G72" s="8"/>
      <c r="H72" s="8"/>
      <c r="I72" s="8"/>
      <c r="J72" s="8"/>
      <c r="K72" s="8"/>
      <c r="L72" s="8"/>
      <c r="M72" s="8"/>
      <c r="N72" s="8"/>
      <c r="O72" s="8"/>
      <c r="P72" s="8"/>
      <c r="Q72" s="8"/>
      <c r="R72" s="8"/>
      <c r="S72" s="205"/>
      <c r="T72" s="9"/>
      <c r="U72" s="8"/>
      <c r="V72" s="8"/>
      <c r="W72" s="8"/>
      <c r="X72" s="8"/>
      <c r="Y72" s="8"/>
      <c r="Z72" s="8"/>
      <c r="AA72" s="8"/>
      <c r="AB72" s="8"/>
      <c r="AC72" s="205"/>
      <c r="AD72" s="9"/>
      <c r="AE72" s="7"/>
      <c r="AF72" s="8"/>
      <c r="AG72" s="8"/>
      <c r="AH72" s="8"/>
      <c r="AI72" s="8"/>
      <c r="AJ72" s="8"/>
      <c r="AK72" s="10"/>
      <c r="AL72" s="113"/>
      <c r="AM72" s="14"/>
      <c r="AN72" s="113"/>
      <c r="AO72" s="14"/>
      <c r="AP72" s="105"/>
      <c r="AQ72" s="109"/>
    </row>
    <row r="73" spans="3:43" x14ac:dyDescent="0.25">
      <c r="C73" s="7"/>
      <c r="D73" s="8"/>
      <c r="E73" s="8"/>
      <c r="F73" s="8"/>
      <c r="G73" s="8"/>
      <c r="H73" s="8"/>
      <c r="I73" s="8"/>
      <c r="J73" s="8"/>
      <c r="K73" s="8"/>
      <c r="L73" s="8"/>
      <c r="M73" s="8"/>
      <c r="N73" s="8"/>
      <c r="O73" s="8"/>
      <c r="P73" s="8"/>
      <c r="Q73" s="8"/>
      <c r="R73" s="8"/>
      <c r="S73" s="205"/>
      <c r="T73" s="9"/>
      <c r="U73" s="8"/>
      <c r="V73" s="8"/>
      <c r="W73" s="8"/>
      <c r="X73" s="8"/>
      <c r="Y73" s="8"/>
      <c r="Z73" s="8"/>
      <c r="AA73" s="8"/>
      <c r="AB73" s="8"/>
      <c r="AC73" s="205"/>
      <c r="AD73" s="9"/>
      <c r="AE73" s="7"/>
      <c r="AF73" s="8"/>
      <c r="AG73" s="8"/>
      <c r="AH73" s="8"/>
      <c r="AI73" s="8"/>
      <c r="AJ73" s="8"/>
      <c r="AK73" s="10"/>
      <c r="AL73" s="113"/>
      <c r="AM73" s="14"/>
      <c r="AN73" s="113"/>
      <c r="AO73" s="14"/>
      <c r="AP73" s="105"/>
      <c r="AQ73" s="109"/>
    </row>
    <row r="74" spans="3:43" x14ac:dyDescent="0.25">
      <c r="C74" s="7"/>
      <c r="D74" s="8"/>
      <c r="E74" s="8"/>
      <c r="F74" s="8"/>
      <c r="G74" s="8"/>
      <c r="H74" s="8"/>
      <c r="I74" s="8"/>
      <c r="J74" s="8"/>
      <c r="K74" s="8"/>
      <c r="L74" s="8"/>
      <c r="M74" s="8"/>
      <c r="N74" s="8"/>
      <c r="O74" s="8"/>
      <c r="P74" s="8"/>
      <c r="Q74" s="8"/>
      <c r="R74" s="8"/>
      <c r="S74" s="205"/>
      <c r="T74" s="9"/>
      <c r="U74" s="8"/>
      <c r="V74" s="8"/>
      <c r="W74" s="8"/>
      <c r="X74" s="8"/>
      <c r="Y74" s="8"/>
      <c r="Z74" s="8"/>
      <c r="AA74" s="8"/>
      <c r="AB74" s="8"/>
      <c r="AC74" s="205"/>
      <c r="AD74" s="9"/>
      <c r="AE74" s="7"/>
      <c r="AF74" s="8"/>
      <c r="AG74" s="8"/>
      <c r="AH74" s="8"/>
      <c r="AI74" s="8"/>
      <c r="AJ74" s="8"/>
      <c r="AK74" s="10"/>
      <c r="AL74" s="113"/>
      <c r="AM74" s="14"/>
      <c r="AN74" s="113"/>
      <c r="AO74" s="14"/>
      <c r="AP74" s="105"/>
      <c r="AQ74" s="109"/>
    </row>
    <row r="75" spans="3:43" x14ac:dyDescent="0.25">
      <c r="C75" s="7"/>
      <c r="D75" s="8"/>
      <c r="E75" s="8"/>
      <c r="F75" s="8"/>
      <c r="G75" s="8"/>
      <c r="H75" s="8"/>
      <c r="I75" s="8"/>
      <c r="J75" s="8"/>
      <c r="K75" s="8"/>
      <c r="L75" s="8"/>
      <c r="M75" s="8"/>
      <c r="N75" s="8"/>
      <c r="O75" s="8"/>
      <c r="P75" s="8"/>
      <c r="Q75" s="8"/>
      <c r="R75" s="8"/>
      <c r="S75" s="205"/>
      <c r="T75" s="9"/>
      <c r="U75" s="8"/>
      <c r="V75" s="8"/>
      <c r="W75" s="8"/>
      <c r="X75" s="8"/>
      <c r="Y75" s="8"/>
      <c r="Z75" s="8"/>
      <c r="AA75" s="8"/>
      <c r="AB75" s="8"/>
      <c r="AC75" s="205"/>
      <c r="AD75" s="9"/>
      <c r="AE75" s="7"/>
      <c r="AF75" s="8"/>
      <c r="AG75" s="8"/>
      <c r="AH75" s="8"/>
      <c r="AI75" s="8"/>
      <c r="AJ75" s="8"/>
      <c r="AK75" s="10"/>
      <c r="AL75" s="113"/>
      <c r="AM75" s="14"/>
      <c r="AN75" s="113"/>
      <c r="AO75" s="14"/>
      <c r="AP75" s="105"/>
      <c r="AQ75" s="109"/>
    </row>
    <row r="76" spans="3:43" x14ac:dyDescent="0.25">
      <c r="C76" s="7"/>
      <c r="D76" s="8"/>
      <c r="E76" s="8"/>
      <c r="F76" s="8"/>
      <c r="G76" s="8"/>
      <c r="H76" s="8"/>
      <c r="I76" s="8"/>
      <c r="J76" s="8"/>
      <c r="K76" s="8"/>
      <c r="L76" s="8"/>
      <c r="M76" s="8"/>
      <c r="N76" s="8"/>
      <c r="O76" s="8"/>
      <c r="P76" s="8"/>
      <c r="Q76" s="8"/>
      <c r="R76" s="8"/>
      <c r="S76" s="205"/>
      <c r="T76" s="9"/>
      <c r="U76" s="8"/>
      <c r="V76" s="8"/>
      <c r="W76" s="8"/>
      <c r="X76" s="8"/>
      <c r="Y76" s="8"/>
      <c r="Z76" s="8"/>
      <c r="AA76" s="8"/>
      <c r="AB76" s="8"/>
      <c r="AC76" s="205"/>
      <c r="AD76" s="9"/>
      <c r="AE76" s="7"/>
      <c r="AF76" s="8"/>
      <c r="AG76" s="8"/>
      <c r="AH76" s="8"/>
      <c r="AI76" s="8"/>
      <c r="AJ76" s="8"/>
      <c r="AK76" s="10"/>
      <c r="AL76" s="113"/>
      <c r="AM76" s="14"/>
      <c r="AN76" s="113"/>
      <c r="AO76" s="14"/>
      <c r="AP76" s="105"/>
      <c r="AQ76" s="109"/>
    </row>
    <row r="77" spans="3:43" x14ac:dyDescent="0.25">
      <c r="C77" s="7"/>
      <c r="D77" s="8"/>
      <c r="E77" s="8"/>
      <c r="F77" s="8"/>
      <c r="G77" s="8"/>
      <c r="H77" s="8"/>
      <c r="I77" s="8"/>
      <c r="J77" s="8"/>
      <c r="K77" s="8"/>
      <c r="L77" s="8"/>
      <c r="M77" s="8"/>
      <c r="N77" s="8"/>
      <c r="O77" s="8"/>
      <c r="P77" s="8"/>
      <c r="Q77" s="8"/>
      <c r="R77" s="8"/>
      <c r="S77" s="205"/>
      <c r="T77" s="9"/>
      <c r="U77" s="8"/>
      <c r="V77" s="8"/>
      <c r="W77" s="8"/>
      <c r="X77" s="8"/>
      <c r="Y77" s="8"/>
      <c r="Z77" s="8"/>
      <c r="AA77" s="8"/>
      <c r="AB77" s="8"/>
      <c r="AC77" s="205"/>
      <c r="AD77" s="9"/>
      <c r="AE77" s="7"/>
      <c r="AF77" s="8"/>
      <c r="AG77" s="8"/>
      <c r="AH77" s="8"/>
      <c r="AI77" s="8"/>
      <c r="AJ77" s="8"/>
      <c r="AK77" s="10"/>
      <c r="AL77" s="113"/>
      <c r="AM77" s="14"/>
      <c r="AN77" s="113"/>
      <c r="AO77" s="14"/>
      <c r="AP77" s="105"/>
      <c r="AQ77" s="109"/>
    </row>
    <row r="78" spans="3:43" x14ac:dyDescent="0.25">
      <c r="C78" s="7"/>
      <c r="D78" s="8"/>
      <c r="E78" s="8"/>
      <c r="F78" s="8"/>
      <c r="G78" s="8"/>
      <c r="H78" s="8"/>
      <c r="I78" s="8"/>
      <c r="J78" s="8"/>
      <c r="K78" s="8"/>
      <c r="L78" s="8"/>
      <c r="M78" s="8"/>
      <c r="N78" s="8"/>
      <c r="O78" s="8"/>
      <c r="P78" s="8"/>
      <c r="Q78" s="8"/>
      <c r="R78" s="8"/>
      <c r="S78" s="205"/>
      <c r="T78" s="9"/>
      <c r="U78" s="8"/>
      <c r="V78" s="8"/>
      <c r="W78" s="8"/>
      <c r="X78" s="8"/>
      <c r="Y78" s="8"/>
      <c r="Z78" s="8"/>
      <c r="AA78" s="8"/>
      <c r="AB78" s="8"/>
      <c r="AC78" s="205"/>
      <c r="AD78" s="9"/>
      <c r="AE78" s="7"/>
      <c r="AF78" s="8"/>
      <c r="AG78" s="8"/>
      <c r="AH78" s="8"/>
      <c r="AI78" s="8"/>
      <c r="AJ78" s="8"/>
      <c r="AK78" s="10"/>
      <c r="AL78" s="113"/>
      <c r="AM78" s="14"/>
      <c r="AN78" s="113"/>
      <c r="AO78" s="14"/>
      <c r="AP78" s="105"/>
      <c r="AQ78" s="109"/>
    </row>
    <row r="79" spans="3:43" x14ac:dyDescent="0.25">
      <c r="C79" s="7"/>
      <c r="D79" s="8"/>
      <c r="E79" s="8"/>
      <c r="F79" s="8"/>
      <c r="G79" s="8"/>
      <c r="H79" s="8"/>
      <c r="I79" s="8"/>
      <c r="J79" s="8"/>
      <c r="K79" s="8"/>
      <c r="L79" s="8"/>
      <c r="M79" s="8"/>
      <c r="N79" s="8"/>
      <c r="O79" s="8"/>
      <c r="P79" s="8"/>
      <c r="Q79" s="8"/>
      <c r="R79" s="8"/>
      <c r="S79" s="205"/>
      <c r="T79" s="9"/>
      <c r="U79" s="8"/>
      <c r="V79" s="8"/>
      <c r="W79" s="8"/>
      <c r="X79" s="8"/>
      <c r="Y79" s="8"/>
      <c r="Z79" s="8"/>
      <c r="AA79" s="8"/>
      <c r="AB79" s="8"/>
      <c r="AC79" s="205"/>
      <c r="AD79" s="9"/>
      <c r="AE79" s="7"/>
      <c r="AF79" s="8"/>
      <c r="AG79" s="8"/>
      <c r="AH79" s="8"/>
      <c r="AI79" s="8"/>
      <c r="AJ79" s="8"/>
      <c r="AK79" s="10"/>
      <c r="AL79" s="113"/>
      <c r="AM79" s="14"/>
      <c r="AN79" s="113"/>
      <c r="AO79" s="14"/>
      <c r="AP79" s="105"/>
      <c r="AQ79" s="109"/>
    </row>
    <row r="80" spans="3:43" x14ac:dyDescent="0.25">
      <c r="C80" s="7"/>
      <c r="D80" s="8"/>
      <c r="E80" s="8"/>
      <c r="F80" s="8"/>
      <c r="G80" s="8"/>
      <c r="H80" s="8"/>
      <c r="I80" s="8"/>
      <c r="J80" s="8"/>
      <c r="K80" s="8"/>
      <c r="L80" s="8"/>
      <c r="M80" s="8"/>
      <c r="N80" s="8"/>
      <c r="O80" s="8"/>
      <c r="P80" s="8"/>
      <c r="Q80" s="8"/>
      <c r="R80" s="8"/>
      <c r="S80" s="205"/>
      <c r="T80" s="9"/>
      <c r="U80" s="8"/>
      <c r="V80" s="8"/>
      <c r="W80" s="8"/>
      <c r="X80" s="8"/>
      <c r="Y80" s="8"/>
      <c r="Z80" s="8"/>
      <c r="AA80" s="8"/>
      <c r="AB80" s="8"/>
      <c r="AC80" s="205"/>
      <c r="AD80" s="9"/>
      <c r="AE80" s="7"/>
      <c r="AF80" s="8"/>
      <c r="AG80" s="8"/>
      <c r="AH80" s="8"/>
      <c r="AI80" s="8"/>
      <c r="AJ80" s="8"/>
      <c r="AK80" s="10"/>
      <c r="AL80" s="113"/>
      <c r="AM80" s="14"/>
      <c r="AN80" s="113"/>
      <c r="AO80" s="14"/>
      <c r="AP80" s="105"/>
      <c r="AQ80" s="109"/>
    </row>
    <row r="81" spans="3:43" x14ac:dyDescent="0.25">
      <c r="C81" s="7"/>
      <c r="D81" s="8"/>
      <c r="E81" s="8"/>
      <c r="F81" s="8"/>
      <c r="G81" s="8"/>
      <c r="H81" s="8"/>
      <c r="I81" s="8"/>
      <c r="J81" s="8"/>
      <c r="K81" s="8"/>
      <c r="L81" s="8"/>
      <c r="M81" s="8"/>
      <c r="N81" s="8"/>
      <c r="O81" s="8"/>
      <c r="P81" s="8"/>
      <c r="Q81" s="8"/>
      <c r="R81" s="8"/>
      <c r="S81" s="205"/>
      <c r="T81" s="9"/>
      <c r="U81" s="8"/>
      <c r="V81" s="8"/>
      <c r="W81" s="8"/>
      <c r="X81" s="8"/>
      <c r="Y81" s="8"/>
      <c r="Z81" s="8"/>
      <c r="AA81" s="8"/>
      <c r="AB81" s="8"/>
      <c r="AC81" s="205"/>
      <c r="AD81" s="9"/>
      <c r="AE81" s="7"/>
      <c r="AF81" s="8"/>
      <c r="AG81" s="8"/>
      <c r="AH81" s="8"/>
      <c r="AI81" s="8"/>
      <c r="AJ81" s="8"/>
      <c r="AK81" s="10"/>
      <c r="AL81" s="113"/>
      <c r="AM81" s="14"/>
      <c r="AN81" s="113"/>
      <c r="AO81" s="14"/>
      <c r="AP81" s="105"/>
      <c r="AQ81" s="109"/>
    </row>
    <row r="82" spans="3:43" x14ac:dyDescent="0.25">
      <c r="C82" s="7"/>
      <c r="D82" s="8"/>
      <c r="E82" s="8"/>
      <c r="F82" s="8"/>
      <c r="G82" s="8"/>
      <c r="H82" s="8"/>
      <c r="I82" s="8"/>
      <c r="J82" s="8"/>
      <c r="K82" s="8"/>
      <c r="L82" s="8"/>
      <c r="M82" s="8"/>
      <c r="N82" s="8"/>
      <c r="O82" s="8"/>
      <c r="P82" s="8"/>
      <c r="Q82" s="8"/>
      <c r="R82" s="8"/>
      <c r="S82" s="205"/>
      <c r="T82" s="9"/>
      <c r="U82" s="8"/>
      <c r="V82" s="8"/>
      <c r="W82" s="8"/>
      <c r="X82" s="8"/>
      <c r="Y82" s="8"/>
      <c r="Z82" s="8"/>
      <c r="AA82" s="8"/>
      <c r="AB82" s="8"/>
      <c r="AC82" s="205"/>
      <c r="AD82" s="9"/>
      <c r="AE82" s="7"/>
      <c r="AF82" s="8"/>
      <c r="AG82" s="8"/>
      <c r="AH82" s="8"/>
      <c r="AI82" s="8"/>
      <c r="AJ82" s="8"/>
      <c r="AK82" s="10"/>
      <c r="AL82" s="113"/>
      <c r="AM82" s="14"/>
      <c r="AN82" s="113"/>
      <c r="AO82" s="14"/>
      <c r="AP82" s="105"/>
      <c r="AQ82" s="109"/>
    </row>
    <row r="83" spans="3:43" x14ac:dyDescent="0.25">
      <c r="C83" s="7"/>
      <c r="D83" s="8"/>
      <c r="E83" s="8"/>
      <c r="F83" s="8"/>
      <c r="G83" s="8"/>
      <c r="H83" s="8"/>
      <c r="I83" s="8"/>
      <c r="J83" s="8"/>
      <c r="K83" s="8"/>
      <c r="L83" s="8"/>
      <c r="M83" s="8"/>
      <c r="N83" s="8"/>
      <c r="O83" s="8"/>
      <c r="P83" s="8"/>
      <c r="Q83" s="8"/>
      <c r="R83" s="8"/>
      <c r="S83" s="205"/>
      <c r="T83" s="9"/>
      <c r="U83" s="8"/>
      <c r="V83" s="8"/>
      <c r="W83" s="8"/>
      <c r="X83" s="8"/>
      <c r="Y83" s="8"/>
      <c r="Z83" s="8"/>
      <c r="AA83" s="8"/>
      <c r="AB83" s="8"/>
      <c r="AC83" s="205"/>
      <c r="AD83" s="9"/>
      <c r="AE83" s="7"/>
      <c r="AF83" s="8"/>
      <c r="AG83" s="8"/>
      <c r="AH83" s="8"/>
      <c r="AI83" s="8"/>
      <c r="AJ83" s="8"/>
      <c r="AK83" s="10"/>
      <c r="AL83" s="113"/>
      <c r="AM83" s="14"/>
      <c r="AN83" s="113"/>
      <c r="AO83" s="14"/>
      <c r="AP83" s="105"/>
      <c r="AQ83" s="109"/>
    </row>
    <row r="84" spans="3:43" x14ac:dyDescent="0.25">
      <c r="C84" s="7"/>
      <c r="D84" s="8"/>
      <c r="E84" s="8"/>
      <c r="F84" s="8"/>
      <c r="G84" s="8"/>
      <c r="H84" s="8"/>
      <c r="I84" s="8"/>
      <c r="J84" s="8"/>
      <c r="K84" s="8"/>
      <c r="L84" s="8"/>
      <c r="M84" s="8"/>
      <c r="N84" s="8"/>
      <c r="O84" s="8"/>
      <c r="P84" s="8"/>
      <c r="Q84" s="8"/>
      <c r="R84" s="8"/>
      <c r="S84" s="205"/>
      <c r="T84" s="9"/>
      <c r="U84" s="8"/>
      <c r="V84" s="8"/>
      <c r="W84" s="8"/>
      <c r="X84" s="8"/>
      <c r="Y84" s="8"/>
      <c r="Z84" s="8"/>
      <c r="AA84" s="8"/>
      <c r="AB84" s="8"/>
      <c r="AC84" s="205"/>
      <c r="AD84" s="9"/>
      <c r="AE84" s="7"/>
      <c r="AF84" s="8"/>
      <c r="AG84" s="8"/>
      <c r="AH84" s="8"/>
      <c r="AI84" s="8"/>
      <c r="AJ84" s="8"/>
      <c r="AK84" s="10"/>
      <c r="AL84" s="113"/>
      <c r="AM84" s="14"/>
      <c r="AN84" s="113"/>
      <c r="AO84" s="14"/>
      <c r="AP84" s="105"/>
      <c r="AQ84" s="109"/>
    </row>
    <row r="85" spans="3:43" x14ac:dyDescent="0.25">
      <c r="C85" s="7"/>
      <c r="D85" s="8"/>
      <c r="E85" s="8"/>
      <c r="F85" s="8"/>
      <c r="G85" s="8"/>
      <c r="H85" s="8"/>
      <c r="I85" s="8"/>
      <c r="J85" s="8"/>
      <c r="K85" s="8"/>
      <c r="L85" s="8"/>
      <c r="M85" s="8"/>
      <c r="N85" s="8"/>
      <c r="O85" s="8"/>
      <c r="P85" s="8"/>
      <c r="Q85" s="8"/>
      <c r="R85" s="8"/>
      <c r="S85" s="205"/>
      <c r="T85" s="9"/>
      <c r="U85" s="8"/>
      <c r="V85" s="8"/>
      <c r="W85" s="8"/>
      <c r="X85" s="8"/>
      <c r="Y85" s="8"/>
      <c r="Z85" s="8"/>
      <c r="AA85" s="8"/>
      <c r="AB85" s="8"/>
      <c r="AC85" s="205"/>
      <c r="AD85" s="9"/>
      <c r="AE85" s="7"/>
      <c r="AF85" s="8"/>
      <c r="AG85" s="8"/>
      <c r="AH85" s="8"/>
      <c r="AI85" s="8"/>
      <c r="AJ85" s="8"/>
      <c r="AK85" s="10"/>
      <c r="AL85" s="113"/>
      <c r="AM85" s="14"/>
      <c r="AN85" s="113"/>
      <c r="AO85" s="14"/>
      <c r="AP85" s="105"/>
      <c r="AQ85" s="109"/>
    </row>
    <row r="86" spans="3:43" x14ac:dyDescent="0.25">
      <c r="C86" s="7"/>
      <c r="D86" s="8"/>
      <c r="E86" s="8"/>
      <c r="F86" s="8"/>
      <c r="G86" s="8"/>
      <c r="H86" s="8"/>
      <c r="I86" s="8"/>
      <c r="J86" s="8"/>
      <c r="K86" s="8"/>
      <c r="L86" s="8"/>
      <c r="M86" s="8"/>
      <c r="N86" s="8"/>
      <c r="O86" s="8"/>
      <c r="P86" s="8"/>
      <c r="Q86" s="8"/>
      <c r="R86" s="8"/>
      <c r="S86" s="205"/>
      <c r="T86" s="9"/>
      <c r="U86" s="8"/>
      <c r="V86" s="8"/>
      <c r="W86" s="8"/>
      <c r="X86" s="8"/>
      <c r="Y86" s="8"/>
      <c r="Z86" s="8"/>
      <c r="AA86" s="8"/>
      <c r="AB86" s="8"/>
      <c r="AC86" s="205"/>
      <c r="AD86" s="9"/>
      <c r="AE86" s="7"/>
      <c r="AF86" s="8"/>
      <c r="AG86" s="8"/>
      <c r="AH86" s="8"/>
      <c r="AI86" s="8"/>
      <c r="AJ86" s="8"/>
      <c r="AK86" s="10"/>
      <c r="AL86" s="113"/>
      <c r="AM86" s="14"/>
      <c r="AN86" s="113"/>
      <c r="AO86" s="14"/>
      <c r="AP86" s="105"/>
      <c r="AQ86" s="109"/>
    </row>
    <row r="87" spans="3:43" x14ac:dyDescent="0.25">
      <c r="C87" s="7"/>
      <c r="D87" s="8"/>
      <c r="E87" s="8"/>
      <c r="F87" s="8"/>
      <c r="G87" s="8"/>
      <c r="H87" s="8"/>
      <c r="I87" s="8"/>
      <c r="J87" s="8"/>
      <c r="K87" s="8"/>
      <c r="L87" s="8"/>
      <c r="M87" s="8"/>
      <c r="N87" s="8"/>
      <c r="O87" s="8"/>
      <c r="P87" s="8"/>
      <c r="Q87" s="8"/>
      <c r="R87" s="8"/>
      <c r="S87" s="205"/>
      <c r="T87" s="9"/>
      <c r="U87" s="8"/>
      <c r="V87" s="8"/>
      <c r="W87" s="8"/>
      <c r="X87" s="8"/>
      <c r="Y87" s="8"/>
      <c r="Z87" s="8"/>
      <c r="AA87" s="8"/>
      <c r="AB87" s="8"/>
      <c r="AC87" s="205"/>
      <c r="AD87" s="9"/>
      <c r="AE87" s="7"/>
      <c r="AF87" s="8"/>
      <c r="AG87" s="8"/>
      <c r="AH87" s="8"/>
      <c r="AI87" s="8"/>
      <c r="AJ87" s="8"/>
      <c r="AK87" s="10"/>
      <c r="AL87" s="113"/>
      <c r="AM87" s="14"/>
      <c r="AN87" s="113"/>
      <c r="AO87" s="14"/>
      <c r="AP87" s="105"/>
      <c r="AQ87" s="109"/>
    </row>
    <row r="88" spans="3:43" x14ac:dyDescent="0.25">
      <c r="C88" s="7"/>
      <c r="D88" s="8"/>
      <c r="E88" s="8"/>
      <c r="F88" s="8"/>
      <c r="G88" s="8"/>
      <c r="H88" s="8"/>
      <c r="I88" s="8"/>
      <c r="J88" s="8"/>
      <c r="K88" s="8"/>
      <c r="L88" s="8"/>
      <c r="M88" s="8"/>
      <c r="N88" s="8"/>
      <c r="O88" s="8"/>
      <c r="P88" s="8"/>
      <c r="Q88" s="8"/>
      <c r="R88" s="8"/>
      <c r="S88" s="205"/>
      <c r="T88" s="9"/>
      <c r="U88" s="8"/>
      <c r="V88" s="8"/>
      <c r="W88" s="8"/>
      <c r="X88" s="8"/>
      <c r="Y88" s="8"/>
      <c r="Z88" s="8"/>
      <c r="AA88" s="8"/>
      <c r="AB88" s="8"/>
      <c r="AC88" s="205"/>
      <c r="AD88" s="9"/>
      <c r="AE88" s="7"/>
      <c r="AF88" s="8"/>
      <c r="AG88" s="8"/>
      <c r="AH88" s="8"/>
      <c r="AI88" s="8"/>
      <c r="AJ88" s="8"/>
      <c r="AK88" s="10"/>
      <c r="AL88" s="113"/>
      <c r="AM88" s="14"/>
      <c r="AN88" s="113"/>
      <c r="AO88" s="14"/>
      <c r="AP88" s="105"/>
      <c r="AQ88" s="109"/>
    </row>
    <row r="89" spans="3:43" x14ac:dyDescent="0.25">
      <c r="C89" s="7"/>
      <c r="D89" s="8"/>
      <c r="E89" s="8"/>
      <c r="F89" s="8"/>
      <c r="G89" s="8"/>
      <c r="H89" s="8"/>
      <c r="I89" s="8"/>
      <c r="J89" s="8"/>
      <c r="K89" s="8"/>
      <c r="L89" s="8"/>
      <c r="M89" s="8"/>
      <c r="N89" s="8"/>
      <c r="O89" s="8"/>
      <c r="P89" s="8"/>
      <c r="Q89" s="8"/>
      <c r="R89" s="8"/>
      <c r="S89" s="205"/>
      <c r="T89" s="9"/>
      <c r="U89" s="8"/>
      <c r="V89" s="8"/>
      <c r="W89" s="8"/>
      <c r="X89" s="8"/>
      <c r="Y89" s="8"/>
      <c r="Z89" s="8"/>
      <c r="AA89" s="8"/>
      <c r="AB89" s="8"/>
      <c r="AC89" s="205"/>
      <c r="AD89" s="9"/>
      <c r="AE89" s="7"/>
      <c r="AF89" s="8"/>
      <c r="AG89" s="8"/>
      <c r="AH89" s="8"/>
      <c r="AI89" s="8"/>
      <c r="AJ89" s="8"/>
      <c r="AK89" s="10"/>
      <c r="AL89" s="113"/>
      <c r="AM89" s="14"/>
      <c r="AN89" s="113"/>
      <c r="AO89" s="14"/>
      <c r="AP89" s="105"/>
      <c r="AQ89" s="109"/>
    </row>
    <row r="90" spans="3:43" x14ac:dyDescent="0.25">
      <c r="C90" s="7"/>
      <c r="D90" s="8"/>
      <c r="E90" s="8"/>
      <c r="F90" s="8"/>
      <c r="G90" s="8"/>
      <c r="H90" s="8"/>
      <c r="I90" s="8"/>
      <c r="J90" s="8"/>
      <c r="K90" s="8"/>
      <c r="L90" s="8"/>
      <c r="M90" s="8"/>
      <c r="N90" s="8"/>
      <c r="O90" s="8"/>
      <c r="P90" s="8"/>
      <c r="Q90" s="8"/>
      <c r="R90" s="8"/>
      <c r="S90" s="205"/>
      <c r="T90" s="9"/>
      <c r="U90" s="8"/>
      <c r="V90" s="8"/>
      <c r="W90" s="8"/>
      <c r="X90" s="8"/>
      <c r="Y90" s="8"/>
      <c r="Z90" s="8"/>
      <c r="AA90" s="8"/>
      <c r="AB90" s="8"/>
      <c r="AC90" s="205"/>
      <c r="AD90" s="9"/>
      <c r="AE90" s="7"/>
      <c r="AF90" s="8"/>
      <c r="AG90" s="8"/>
      <c r="AH90" s="8"/>
      <c r="AI90" s="8"/>
      <c r="AJ90" s="8"/>
      <c r="AK90" s="10"/>
      <c r="AL90" s="113"/>
      <c r="AM90" s="14"/>
      <c r="AN90" s="113"/>
      <c r="AO90" s="14"/>
      <c r="AP90" s="105"/>
      <c r="AQ90" s="109"/>
    </row>
    <row r="91" spans="3:43" x14ac:dyDescent="0.25">
      <c r="C91" s="7"/>
      <c r="D91" s="8"/>
      <c r="E91" s="8"/>
      <c r="F91" s="8"/>
      <c r="G91" s="8"/>
      <c r="H91" s="8"/>
      <c r="I91" s="8"/>
      <c r="J91" s="8"/>
      <c r="K91" s="8"/>
      <c r="L91" s="8"/>
      <c r="M91" s="8"/>
      <c r="N91" s="8"/>
      <c r="O91" s="8"/>
      <c r="P91" s="8"/>
      <c r="Q91" s="8"/>
      <c r="R91" s="8"/>
      <c r="S91" s="205"/>
      <c r="T91" s="9"/>
      <c r="U91" s="8"/>
      <c r="V91" s="8"/>
      <c r="W91" s="8"/>
      <c r="X91" s="8"/>
      <c r="Y91" s="8"/>
      <c r="Z91" s="8"/>
      <c r="AA91" s="8"/>
      <c r="AB91" s="8"/>
      <c r="AC91" s="205"/>
      <c r="AD91" s="9"/>
      <c r="AE91" s="7"/>
      <c r="AF91" s="8"/>
      <c r="AG91" s="8"/>
      <c r="AH91" s="8"/>
      <c r="AI91" s="8"/>
      <c r="AJ91" s="8"/>
      <c r="AK91" s="10"/>
      <c r="AL91" s="113"/>
      <c r="AM91" s="14"/>
      <c r="AN91" s="113"/>
      <c r="AO91" s="14"/>
      <c r="AP91" s="105"/>
      <c r="AQ91" s="109"/>
    </row>
    <row r="92" spans="3:43" x14ac:dyDescent="0.25">
      <c r="C92" s="7"/>
      <c r="D92" s="8"/>
      <c r="E92" s="8"/>
      <c r="F92" s="8"/>
      <c r="G92" s="8"/>
      <c r="H92" s="8"/>
      <c r="I92" s="8"/>
      <c r="J92" s="8"/>
      <c r="K92" s="8"/>
      <c r="L92" s="8"/>
      <c r="M92" s="8"/>
      <c r="N92" s="8"/>
      <c r="O92" s="8"/>
      <c r="P92" s="8"/>
      <c r="Q92" s="8"/>
      <c r="R92" s="8"/>
      <c r="S92" s="205"/>
      <c r="T92" s="9"/>
      <c r="U92" s="8"/>
      <c r="V92" s="8"/>
      <c r="W92" s="8"/>
      <c r="X92" s="8"/>
      <c r="Y92" s="8"/>
      <c r="Z92" s="8"/>
      <c r="AA92" s="8"/>
      <c r="AB92" s="8"/>
      <c r="AC92" s="205"/>
      <c r="AD92" s="9"/>
      <c r="AE92" s="7"/>
      <c r="AF92" s="8"/>
      <c r="AG92" s="8"/>
      <c r="AH92" s="8"/>
      <c r="AI92" s="8"/>
      <c r="AJ92" s="8"/>
      <c r="AK92" s="10"/>
      <c r="AL92" s="113"/>
      <c r="AM92" s="14"/>
      <c r="AN92" s="113"/>
      <c r="AO92" s="14"/>
      <c r="AP92" s="105"/>
      <c r="AQ92" s="109"/>
    </row>
    <row r="93" spans="3:43" x14ac:dyDescent="0.25">
      <c r="C93" s="7"/>
      <c r="D93" s="8"/>
      <c r="E93" s="8"/>
      <c r="F93" s="8"/>
      <c r="G93" s="8"/>
      <c r="H93" s="8"/>
      <c r="I93" s="8"/>
      <c r="J93" s="8"/>
      <c r="K93" s="8"/>
      <c r="L93" s="8"/>
      <c r="M93" s="8"/>
      <c r="N93" s="8"/>
      <c r="O93" s="8"/>
      <c r="P93" s="8"/>
      <c r="Q93" s="8"/>
      <c r="R93" s="8"/>
      <c r="S93" s="205"/>
      <c r="T93" s="9"/>
      <c r="U93" s="8"/>
      <c r="V93" s="8"/>
      <c r="W93" s="8"/>
      <c r="X93" s="8"/>
      <c r="Y93" s="8"/>
      <c r="Z93" s="8"/>
      <c r="AA93" s="8"/>
      <c r="AB93" s="8"/>
      <c r="AC93" s="205"/>
      <c r="AD93" s="9"/>
      <c r="AE93" s="7"/>
      <c r="AF93" s="8"/>
      <c r="AG93" s="8"/>
      <c r="AH93" s="8"/>
      <c r="AI93" s="8"/>
      <c r="AJ93" s="8"/>
      <c r="AK93" s="10"/>
      <c r="AL93" s="113"/>
      <c r="AM93" s="14"/>
      <c r="AN93" s="113"/>
      <c r="AO93" s="14"/>
      <c r="AP93" s="105"/>
      <c r="AQ93" s="109"/>
    </row>
    <row r="94" spans="3:43" x14ac:dyDescent="0.25">
      <c r="C94" s="7"/>
      <c r="D94" s="8"/>
      <c r="E94" s="8"/>
      <c r="F94" s="8"/>
      <c r="G94" s="8"/>
      <c r="H94" s="8"/>
      <c r="I94" s="8"/>
      <c r="J94" s="8"/>
      <c r="K94" s="8"/>
      <c r="L94" s="8"/>
      <c r="M94" s="8"/>
      <c r="N94" s="8"/>
      <c r="O94" s="8"/>
      <c r="P94" s="8"/>
      <c r="Q94" s="8"/>
      <c r="R94" s="8"/>
      <c r="S94" s="205"/>
      <c r="T94" s="9"/>
      <c r="U94" s="8"/>
      <c r="V94" s="8"/>
      <c r="W94" s="8"/>
      <c r="X94" s="8"/>
      <c r="Y94" s="8"/>
      <c r="Z94" s="8"/>
      <c r="AA94" s="8"/>
      <c r="AB94" s="8"/>
      <c r="AC94" s="205"/>
      <c r="AD94" s="9"/>
      <c r="AE94" s="7"/>
      <c r="AF94" s="8"/>
      <c r="AG94" s="8"/>
      <c r="AH94" s="8"/>
      <c r="AI94" s="8"/>
      <c r="AJ94" s="8"/>
      <c r="AK94" s="10"/>
      <c r="AL94" s="113"/>
      <c r="AM94" s="14"/>
      <c r="AN94" s="113"/>
      <c r="AO94" s="14"/>
      <c r="AP94" s="105"/>
      <c r="AQ94" s="109"/>
    </row>
    <row r="95" spans="3:43" x14ac:dyDescent="0.25">
      <c r="C95" s="7"/>
      <c r="D95" s="8"/>
      <c r="E95" s="8"/>
      <c r="F95" s="8"/>
      <c r="G95" s="8"/>
      <c r="H95" s="8"/>
      <c r="I95" s="8"/>
      <c r="J95" s="8"/>
      <c r="K95" s="8"/>
      <c r="L95" s="8"/>
      <c r="M95" s="8"/>
      <c r="N95" s="8"/>
      <c r="O95" s="8"/>
      <c r="P95" s="8"/>
      <c r="Q95" s="8"/>
      <c r="R95" s="8"/>
      <c r="S95" s="205"/>
      <c r="T95" s="9"/>
      <c r="U95" s="8"/>
      <c r="V95" s="8"/>
      <c r="W95" s="8"/>
      <c r="X95" s="8"/>
      <c r="Y95" s="8"/>
      <c r="Z95" s="8"/>
      <c r="AA95" s="8"/>
      <c r="AB95" s="8"/>
      <c r="AC95" s="205"/>
      <c r="AD95" s="9"/>
      <c r="AE95" s="7"/>
      <c r="AF95" s="8"/>
      <c r="AG95" s="8"/>
      <c r="AH95" s="8"/>
      <c r="AI95" s="8"/>
      <c r="AJ95" s="8"/>
      <c r="AK95" s="10"/>
      <c r="AL95" s="113"/>
      <c r="AM95" s="14"/>
      <c r="AN95" s="113"/>
      <c r="AO95" s="14"/>
      <c r="AP95" s="105"/>
      <c r="AQ95" s="109"/>
    </row>
    <row r="96" spans="3:43" x14ac:dyDescent="0.25">
      <c r="C96" s="7"/>
      <c r="D96" s="8"/>
      <c r="E96" s="8"/>
      <c r="F96" s="8"/>
      <c r="G96" s="8"/>
      <c r="H96" s="8"/>
      <c r="I96" s="8"/>
      <c r="J96" s="8"/>
      <c r="K96" s="8"/>
      <c r="L96" s="8"/>
      <c r="M96" s="8"/>
      <c r="N96" s="8"/>
      <c r="O96" s="8"/>
      <c r="P96" s="8"/>
      <c r="Q96" s="8"/>
      <c r="R96" s="8"/>
      <c r="S96" s="205"/>
      <c r="T96" s="9"/>
      <c r="U96" s="8"/>
      <c r="V96" s="8"/>
      <c r="W96" s="8"/>
      <c r="X96" s="8"/>
      <c r="Y96" s="8"/>
      <c r="Z96" s="8"/>
      <c r="AA96" s="8"/>
      <c r="AB96" s="8"/>
      <c r="AC96" s="205"/>
      <c r="AD96" s="9"/>
      <c r="AE96" s="7"/>
      <c r="AF96" s="8"/>
      <c r="AG96" s="8"/>
      <c r="AH96" s="8"/>
      <c r="AI96" s="8"/>
      <c r="AJ96" s="8"/>
      <c r="AK96" s="10"/>
      <c r="AL96" s="113"/>
      <c r="AM96" s="14"/>
      <c r="AN96" s="113"/>
      <c r="AO96" s="14"/>
      <c r="AP96" s="105"/>
      <c r="AQ96" s="109"/>
    </row>
    <row r="97" spans="3:43" x14ac:dyDescent="0.25">
      <c r="C97" s="12"/>
      <c r="D97" s="13"/>
      <c r="E97" s="13"/>
      <c r="F97" s="13"/>
      <c r="G97" s="13"/>
      <c r="H97" s="13"/>
      <c r="I97" s="13"/>
      <c r="J97" s="13"/>
      <c r="K97" s="13"/>
      <c r="L97" s="13"/>
      <c r="M97" s="13"/>
      <c r="N97" s="13"/>
      <c r="O97" s="13"/>
      <c r="P97" s="13"/>
      <c r="Q97" s="13"/>
      <c r="R97" s="13"/>
      <c r="S97" s="206"/>
      <c r="T97" s="14"/>
      <c r="U97" s="13"/>
      <c r="V97" s="13"/>
      <c r="W97" s="13"/>
      <c r="X97" s="13"/>
      <c r="Y97" s="13"/>
      <c r="Z97" s="13"/>
      <c r="AA97" s="13"/>
      <c r="AB97" s="13"/>
      <c r="AC97" s="206"/>
      <c r="AD97" s="14"/>
      <c r="AE97" s="12"/>
      <c r="AF97" s="13"/>
      <c r="AG97" s="13"/>
      <c r="AH97" s="13"/>
      <c r="AI97" s="13"/>
      <c r="AJ97" s="13"/>
      <c r="AK97" s="15"/>
      <c r="AL97" s="113"/>
      <c r="AM97" s="14"/>
      <c r="AN97" s="113"/>
      <c r="AO97" s="14"/>
      <c r="AP97" s="105"/>
      <c r="AQ97" s="109"/>
    </row>
    <row r="98" spans="3:43" x14ac:dyDescent="0.25">
      <c r="C98" s="12"/>
      <c r="D98" s="13"/>
      <c r="E98" s="13"/>
      <c r="F98" s="13"/>
      <c r="G98" s="13"/>
      <c r="H98" s="13"/>
      <c r="I98" s="13"/>
      <c r="J98" s="13"/>
      <c r="K98" s="13"/>
      <c r="L98" s="13"/>
      <c r="M98" s="13"/>
      <c r="N98" s="13"/>
      <c r="O98" s="13"/>
      <c r="P98" s="13"/>
      <c r="Q98" s="13"/>
      <c r="R98" s="13"/>
      <c r="S98" s="206"/>
      <c r="T98" s="14"/>
      <c r="U98" s="13"/>
      <c r="V98" s="13"/>
      <c r="W98" s="13"/>
      <c r="X98" s="13"/>
      <c r="Y98" s="13"/>
      <c r="Z98" s="13"/>
      <c r="AA98" s="13"/>
      <c r="AB98" s="13"/>
      <c r="AC98" s="206"/>
      <c r="AD98" s="14"/>
      <c r="AE98" s="12"/>
      <c r="AF98" s="13"/>
      <c r="AG98" s="13"/>
      <c r="AH98" s="13"/>
      <c r="AI98" s="13"/>
      <c r="AJ98" s="13"/>
      <c r="AK98" s="15"/>
      <c r="AL98" s="113"/>
      <c r="AM98" s="14"/>
      <c r="AN98" s="113"/>
      <c r="AO98" s="14"/>
      <c r="AP98" s="105"/>
      <c r="AQ98" s="109"/>
    </row>
    <row r="99" spans="3:43" x14ac:dyDescent="0.25">
      <c r="C99" s="12"/>
      <c r="D99" s="13"/>
      <c r="E99" s="13"/>
      <c r="F99" s="13"/>
      <c r="G99" s="13"/>
      <c r="H99" s="13"/>
      <c r="I99" s="13"/>
      <c r="J99" s="13"/>
      <c r="K99" s="13"/>
      <c r="L99" s="13"/>
      <c r="M99" s="13"/>
      <c r="N99" s="13"/>
      <c r="O99" s="13"/>
      <c r="P99" s="13"/>
      <c r="Q99" s="13"/>
      <c r="R99" s="13"/>
      <c r="S99" s="206"/>
      <c r="T99" s="14"/>
      <c r="U99" s="13"/>
      <c r="V99" s="13"/>
      <c r="W99" s="13"/>
      <c r="X99" s="13"/>
      <c r="Y99" s="13"/>
      <c r="Z99" s="13"/>
      <c r="AA99" s="13"/>
      <c r="AB99" s="13"/>
      <c r="AC99" s="206"/>
      <c r="AD99" s="14"/>
      <c r="AE99" s="12"/>
      <c r="AF99" s="13"/>
      <c r="AG99" s="13"/>
      <c r="AH99" s="13"/>
      <c r="AI99" s="13"/>
      <c r="AJ99" s="13"/>
      <c r="AK99" s="15"/>
      <c r="AL99" s="113"/>
      <c r="AM99" s="14"/>
      <c r="AN99" s="113"/>
      <c r="AO99" s="14"/>
      <c r="AP99" s="105"/>
      <c r="AQ99" s="109"/>
    </row>
    <row r="100" spans="3:43" x14ac:dyDescent="0.25">
      <c r="C100" s="12"/>
      <c r="D100" s="13"/>
      <c r="E100" s="13"/>
      <c r="F100" s="13"/>
      <c r="G100" s="13"/>
      <c r="H100" s="13"/>
      <c r="I100" s="13"/>
      <c r="J100" s="13"/>
      <c r="K100" s="13"/>
      <c r="L100" s="13"/>
      <c r="M100" s="13"/>
      <c r="N100" s="13"/>
      <c r="O100" s="13"/>
      <c r="P100" s="13"/>
      <c r="Q100" s="13"/>
      <c r="R100" s="13"/>
      <c r="S100" s="206"/>
      <c r="T100" s="14"/>
      <c r="U100" s="13"/>
      <c r="V100" s="13"/>
      <c r="W100" s="13"/>
      <c r="X100" s="13"/>
      <c r="Y100" s="13"/>
      <c r="Z100" s="13"/>
      <c r="AA100" s="13"/>
      <c r="AB100" s="13"/>
      <c r="AC100" s="206"/>
      <c r="AD100" s="14"/>
      <c r="AE100" s="12"/>
      <c r="AF100" s="13"/>
      <c r="AG100" s="13"/>
      <c r="AH100" s="13"/>
      <c r="AI100" s="13"/>
      <c r="AJ100" s="13"/>
      <c r="AK100" s="15"/>
      <c r="AL100" s="113"/>
      <c r="AM100" s="14"/>
      <c r="AN100" s="113"/>
      <c r="AO100" s="14"/>
      <c r="AP100" s="105"/>
      <c r="AQ100" s="109"/>
    </row>
    <row r="101" spans="3:43" x14ac:dyDescent="0.25">
      <c r="C101" s="12"/>
      <c r="D101" s="13"/>
      <c r="E101" s="13"/>
      <c r="F101" s="13"/>
      <c r="G101" s="13"/>
      <c r="H101" s="13"/>
      <c r="I101" s="13"/>
      <c r="J101" s="13"/>
      <c r="K101" s="13"/>
      <c r="L101" s="13"/>
      <c r="M101" s="13"/>
      <c r="N101" s="13"/>
      <c r="O101" s="13"/>
      <c r="P101" s="13"/>
      <c r="Q101" s="13"/>
      <c r="R101" s="13"/>
      <c r="S101" s="206"/>
      <c r="T101" s="14"/>
      <c r="U101" s="13"/>
      <c r="V101" s="13"/>
      <c r="W101" s="13"/>
      <c r="X101" s="13"/>
      <c r="Y101" s="13"/>
      <c r="Z101" s="13"/>
      <c r="AA101" s="13"/>
      <c r="AB101" s="13"/>
      <c r="AC101" s="206"/>
      <c r="AD101" s="14"/>
      <c r="AE101" s="12"/>
      <c r="AF101" s="13"/>
      <c r="AG101" s="13"/>
      <c r="AH101" s="13"/>
      <c r="AI101" s="13"/>
      <c r="AJ101" s="13"/>
      <c r="AK101" s="15"/>
      <c r="AL101" s="113"/>
      <c r="AM101" s="14"/>
      <c r="AN101" s="113"/>
      <c r="AO101" s="14"/>
      <c r="AP101" s="105"/>
      <c r="AQ101" s="109"/>
    </row>
    <row r="102" spans="3:43" x14ac:dyDescent="0.25">
      <c r="C102" s="12"/>
      <c r="D102" s="13"/>
      <c r="E102" s="13"/>
      <c r="F102" s="13"/>
      <c r="G102" s="13"/>
      <c r="H102" s="13"/>
      <c r="I102" s="13"/>
      <c r="J102" s="13"/>
      <c r="K102" s="13"/>
      <c r="L102" s="13"/>
      <c r="M102" s="13"/>
      <c r="N102" s="13"/>
      <c r="O102" s="13"/>
      <c r="P102" s="13"/>
      <c r="Q102" s="13"/>
      <c r="R102" s="13"/>
      <c r="S102" s="206"/>
      <c r="T102" s="14"/>
      <c r="U102" s="13"/>
      <c r="V102" s="13"/>
      <c r="W102" s="13"/>
      <c r="X102" s="13"/>
      <c r="Y102" s="13"/>
      <c r="Z102" s="13"/>
      <c r="AA102" s="13"/>
      <c r="AB102" s="13"/>
      <c r="AC102" s="206"/>
      <c r="AD102" s="14"/>
      <c r="AE102" s="12"/>
      <c r="AF102" s="13"/>
      <c r="AG102" s="13"/>
      <c r="AH102" s="13"/>
      <c r="AI102" s="13"/>
      <c r="AJ102" s="13"/>
      <c r="AK102" s="15"/>
      <c r="AL102" s="113"/>
      <c r="AM102" s="14"/>
      <c r="AN102" s="113"/>
      <c r="AO102" s="14"/>
      <c r="AP102" s="105"/>
      <c r="AQ102" s="109"/>
    </row>
    <row r="103" spans="3:43" x14ac:dyDescent="0.25">
      <c r="C103" s="12"/>
      <c r="D103" s="13"/>
      <c r="E103" s="13"/>
      <c r="F103" s="13"/>
      <c r="G103" s="13"/>
      <c r="H103" s="13"/>
      <c r="I103" s="13"/>
      <c r="J103" s="13"/>
      <c r="K103" s="13"/>
      <c r="L103" s="13"/>
      <c r="M103" s="13"/>
      <c r="N103" s="13"/>
      <c r="O103" s="13"/>
      <c r="P103" s="13"/>
      <c r="Q103" s="13"/>
      <c r="R103" s="13"/>
      <c r="S103" s="206"/>
      <c r="T103" s="14"/>
      <c r="U103" s="13"/>
      <c r="V103" s="13"/>
      <c r="W103" s="13"/>
      <c r="X103" s="13"/>
      <c r="Y103" s="13"/>
      <c r="Z103" s="13"/>
      <c r="AA103" s="13"/>
      <c r="AB103" s="13"/>
      <c r="AC103" s="206"/>
      <c r="AD103" s="14"/>
      <c r="AE103" s="12"/>
      <c r="AF103" s="13"/>
      <c r="AG103" s="13"/>
      <c r="AH103" s="13"/>
      <c r="AI103" s="13"/>
      <c r="AJ103" s="13"/>
      <c r="AK103" s="15"/>
      <c r="AL103" s="113"/>
      <c r="AM103" s="14"/>
      <c r="AN103" s="113"/>
      <c r="AO103" s="14"/>
      <c r="AP103" s="105"/>
      <c r="AQ103" s="109"/>
    </row>
    <row r="104" spans="3:43" x14ac:dyDescent="0.25">
      <c r="C104" s="12"/>
      <c r="D104" s="13"/>
      <c r="E104" s="13"/>
      <c r="F104" s="13"/>
      <c r="G104" s="13"/>
      <c r="H104" s="13"/>
      <c r="I104" s="13"/>
      <c r="J104" s="13"/>
      <c r="K104" s="13"/>
      <c r="L104" s="13"/>
      <c r="M104" s="13"/>
      <c r="N104" s="13"/>
      <c r="O104" s="13"/>
      <c r="P104" s="13"/>
      <c r="Q104" s="13"/>
      <c r="R104" s="13"/>
      <c r="S104" s="206"/>
      <c r="T104" s="14"/>
      <c r="U104" s="13"/>
      <c r="V104" s="13"/>
      <c r="W104" s="13"/>
      <c r="X104" s="13"/>
      <c r="Y104" s="13"/>
      <c r="Z104" s="13"/>
      <c r="AA104" s="13"/>
      <c r="AB104" s="13"/>
      <c r="AC104" s="206"/>
      <c r="AD104" s="14"/>
      <c r="AE104" s="12"/>
      <c r="AF104" s="13"/>
      <c r="AG104" s="13"/>
      <c r="AH104" s="13"/>
      <c r="AI104" s="13"/>
      <c r="AJ104" s="13"/>
      <c r="AK104" s="15"/>
      <c r="AL104" s="113"/>
      <c r="AM104" s="14"/>
      <c r="AN104" s="113"/>
      <c r="AO104" s="14"/>
      <c r="AP104" s="105"/>
      <c r="AQ104" s="109"/>
    </row>
    <row r="105" spans="3:43" x14ac:dyDescent="0.25">
      <c r="C105" s="12"/>
      <c r="D105" s="13"/>
      <c r="E105" s="13"/>
      <c r="F105" s="13"/>
      <c r="G105" s="13"/>
      <c r="H105" s="13"/>
      <c r="I105" s="13"/>
      <c r="J105" s="13"/>
      <c r="K105" s="13"/>
      <c r="L105" s="13"/>
      <c r="M105" s="13"/>
      <c r="N105" s="13"/>
      <c r="O105" s="13"/>
      <c r="P105" s="13"/>
      <c r="Q105" s="13"/>
      <c r="R105" s="13"/>
      <c r="S105" s="206"/>
      <c r="T105" s="14"/>
      <c r="U105" s="13"/>
      <c r="V105" s="13"/>
      <c r="W105" s="13"/>
      <c r="X105" s="13"/>
      <c r="Y105" s="13"/>
      <c r="Z105" s="13"/>
      <c r="AA105" s="13"/>
      <c r="AB105" s="13"/>
      <c r="AC105" s="206"/>
      <c r="AD105" s="14"/>
      <c r="AE105" s="12"/>
      <c r="AF105" s="13"/>
      <c r="AG105" s="13"/>
      <c r="AH105" s="13"/>
      <c r="AI105" s="13"/>
      <c r="AJ105" s="13"/>
      <c r="AK105" s="15"/>
      <c r="AL105" s="113"/>
      <c r="AM105" s="14"/>
      <c r="AN105" s="113"/>
      <c r="AO105" s="14"/>
      <c r="AP105" s="105"/>
      <c r="AQ105" s="109"/>
    </row>
    <row r="106" spans="3:43" x14ac:dyDescent="0.25">
      <c r="C106" s="12"/>
      <c r="D106" s="13"/>
      <c r="E106" s="13"/>
      <c r="F106" s="13"/>
      <c r="G106" s="13"/>
      <c r="H106" s="13"/>
      <c r="I106" s="13"/>
      <c r="J106" s="13"/>
      <c r="K106" s="13"/>
      <c r="L106" s="13"/>
      <c r="M106" s="13"/>
      <c r="N106" s="13"/>
      <c r="O106" s="13"/>
      <c r="P106" s="13"/>
      <c r="Q106" s="13"/>
      <c r="R106" s="13"/>
      <c r="S106" s="206"/>
      <c r="T106" s="14"/>
      <c r="U106" s="13"/>
      <c r="V106" s="13"/>
      <c r="W106" s="13"/>
      <c r="X106" s="13"/>
      <c r="Y106" s="13"/>
      <c r="Z106" s="13"/>
      <c r="AA106" s="13"/>
      <c r="AB106" s="13"/>
      <c r="AC106" s="206"/>
      <c r="AD106" s="14"/>
      <c r="AE106" s="12"/>
      <c r="AF106" s="13"/>
      <c r="AG106" s="13"/>
      <c r="AH106" s="13"/>
      <c r="AI106" s="13"/>
      <c r="AJ106" s="13"/>
      <c r="AK106" s="15"/>
      <c r="AL106" s="113"/>
      <c r="AM106" s="14"/>
      <c r="AN106" s="113"/>
      <c r="AO106" s="14"/>
      <c r="AP106" s="105"/>
      <c r="AQ106" s="109"/>
    </row>
    <row r="107" spans="3:43" x14ac:dyDescent="0.25">
      <c r="C107" s="12"/>
      <c r="D107" s="13"/>
      <c r="E107" s="13"/>
      <c r="F107" s="13"/>
      <c r="G107" s="13"/>
      <c r="H107" s="13"/>
      <c r="I107" s="13"/>
      <c r="J107" s="13"/>
      <c r="K107" s="13"/>
      <c r="L107" s="13"/>
      <c r="M107" s="13"/>
      <c r="N107" s="13"/>
      <c r="O107" s="13"/>
      <c r="P107" s="13"/>
      <c r="Q107" s="13"/>
      <c r="R107" s="13"/>
      <c r="S107" s="206"/>
      <c r="T107" s="14"/>
      <c r="U107" s="13"/>
      <c r="V107" s="13"/>
      <c r="W107" s="13"/>
      <c r="X107" s="13"/>
      <c r="Y107" s="13"/>
      <c r="Z107" s="13"/>
      <c r="AA107" s="13"/>
      <c r="AB107" s="13"/>
      <c r="AC107" s="206"/>
      <c r="AD107" s="14"/>
      <c r="AE107" s="12"/>
      <c r="AF107" s="13"/>
      <c r="AG107" s="13"/>
      <c r="AH107" s="13"/>
      <c r="AI107" s="13"/>
      <c r="AJ107" s="13"/>
      <c r="AK107" s="15"/>
      <c r="AL107" s="113"/>
      <c r="AM107" s="14"/>
      <c r="AN107" s="113"/>
      <c r="AO107" s="14"/>
      <c r="AP107" s="105"/>
      <c r="AQ107" s="109"/>
    </row>
    <row r="108" spans="3:43" x14ac:dyDescent="0.25">
      <c r="C108" s="12"/>
      <c r="D108" s="13"/>
      <c r="E108" s="13"/>
      <c r="F108" s="13"/>
      <c r="G108" s="13"/>
      <c r="H108" s="13"/>
      <c r="I108" s="13"/>
      <c r="J108" s="13"/>
      <c r="K108" s="13"/>
      <c r="L108" s="13"/>
      <c r="M108" s="13"/>
      <c r="N108" s="13"/>
      <c r="O108" s="13"/>
      <c r="P108" s="13"/>
      <c r="Q108" s="13"/>
      <c r="R108" s="13"/>
      <c r="S108" s="206"/>
      <c r="T108" s="14"/>
      <c r="U108" s="13"/>
      <c r="V108" s="13"/>
      <c r="W108" s="13"/>
      <c r="X108" s="13"/>
      <c r="Y108" s="13"/>
      <c r="Z108" s="13"/>
      <c r="AA108" s="13"/>
      <c r="AB108" s="13"/>
      <c r="AC108" s="206"/>
      <c r="AD108" s="14"/>
      <c r="AE108" s="12"/>
      <c r="AF108" s="13"/>
      <c r="AG108" s="13"/>
      <c r="AH108" s="13"/>
      <c r="AI108" s="13"/>
      <c r="AJ108" s="13"/>
      <c r="AK108" s="15"/>
      <c r="AL108" s="113"/>
      <c r="AM108" s="14"/>
      <c r="AN108" s="113"/>
      <c r="AO108" s="14"/>
      <c r="AP108" s="105"/>
      <c r="AQ108" s="109"/>
    </row>
    <row r="109" spans="3:43" x14ac:dyDescent="0.25">
      <c r="C109" s="12"/>
      <c r="D109" s="13"/>
      <c r="E109" s="13"/>
      <c r="F109" s="13"/>
      <c r="G109" s="13"/>
      <c r="H109" s="13"/>
      <c r="I109" s="13"/>
      <c r="J109" s="13"/>
      <c r="K109" s="13"/>
      <c r="L109" s="13"/>
      <c r="M109" s="13"/>
      <c r="N109" s="13"/>
      <c r="O109" s="13"/>
      <c r="P109" s="13"/>
      <c r="Q109" s="13"/>
      <c r="R109" s="13"/>
      <c r="S109" s="206"/>
      <c r="T109" s="14"/>
      <c r="U109" s="13"/>
      <c r="V109" s="13"/>
      <c r="W109" s="13"/>
      <c r="X109" s="13"/>
      <c r="Y109" s="13"/>
      <c r="Z109" s="13"/>
      <c r="AA109" s="13"/>
      <c r="AB109" s="13"/>
      <c r="AC109" s="206"/>
      <c r="AD109" s="14"/>
      <c r="AE109" s="12"/>
      <c r="AF109" s="13"/>
      <c r="AG109" s="13"/>
      <c r="AH109" s="13"/>
      <c r="AI109" s="13"/>
      <c r="AJ109" s="13"/>
      <c r="AK109" s="15"/>
      <c r="AL109" s="113"/>
      <c r="AM109" s="14"/>
      <c r="AN109" s="113"/>
      <c r="AO109" s="14"/>
      <c r="AP109" s="105"/>
      <c r="AQ109" s="109"/>
    </row>
    <row r="110" spans="3:43" x14ac:dyDescent="0.25">
      <c r="C110" s="12"/>
      <c r="D110" s="13"/>
      <c r="E110" s="13"/>
      <c r="F110" s="13"/>
      <c r="G110" s="13"/>
      <c r="H110" s="13"/>
      <c r="I110" s="13"/>
      <c r="J110" s="13"/>
      <c r="K110" s="13"/>
      <c r="L110" s="13"/>
      <c r="M110" s="13"/>
      <c r="N110" s="13"/>
      <c r="O110" s="13"/>
      <c r="P110" s="13"/>
      <c r="Q110" s="13"/>
      <c r="R110" s="13"/>
      <c r="S110" s="206"/>
      <c r="T110" s="14"/>
      <c r="U110" s="13"/>
      <c r="V110" s="13"/>
      <c r="W110" s="13"/>
      <c r="X110" s="13"/>
      <c r="Y110" s="13"/>
      <c r="Z110" s="13"/>
      <c r="AA110" s="13"/>
      <c r="AB110" s="13"/>
      <c r="AC110" s="206"/>
      <c r="AD110" s="14"/>
      <c r="AE110" s="12"/>
      <c r="AF110" s="13"/>
      <c r="AG110" s="13"/>
      <c r="AH110" s="13"/>
      <c r="AI110" s="13"/>
      <c r="AJ110" s="13"/>
      <c r="AK110" s="15"/>
      <c r="AL110" s="113"/>
      <c r="AM110" s="14"/>
      <c r="AN110" s="113"/>
      <c r="AO110" s="14"/>
      <c r="AP110" s="105"/>
      <c r="AQ110" s="109"/>
    </row>
    <row r="111" spans="3:43" x14ac:dyDescent="0.25">
      <c r="C111" s="12"/>
      <c r="D111" s="13"/>
      <c r="E111" s="13"/>
      <c r="F111" s="13"/>
      <c r="G111" s="13"/>
      <c r="H111" s="13"/>
      <c r="I111" s="13"/>
      <c r="J111" s="13"/>
      <c r="K111" s="13"/>
      <c r="L111" s="13"/>
      <c r="M111" s="13"/>
      <c r="N111" s="13"/>
      <c r="O111" s="13"/>
      <c r="P111" s="13"/>
      <c r="Q111" s="13"/>
      <c r="R111" s="13"/>
      <c r="S111" s="206"/>
      <c r="T111" s="14"/>
      <c r="U111" s="13"/>
      <c r="V111" s="13"/>
      <c r="W111" s="13"/>
      <c r="X111" s="13"/>
      <c r="Y111" s="13"/>
      <c r="Z111" s="13"/>
      <c r="AA111" s="13"/>
      <c r="AB111" s="13"/>
      <c r="AC111" s="206"/>
      <c r="AD111" s="14"/>
      <c r="AE111" s="12"/>
      <c r="AF111" s="13"/>
      <c r="AG111" s="13"/>
      <c r="AH111" s="13"/>
      <c r="AI111" s="13"/>
      <c r="AJ111" s="13"/>
      <c r="AK111" s="15"/>
      <c r="AL111" s="113"/>
      <c r="AM111" s="14"/>
      <c r="AN111" s="113"/>
      <c r="AO111" s="14"/>
      <c r="AP111" s="105"/>
      <c r="AQ111" s="109"/>
    </row>
    <row r="112" spans="3:43" x14ac:dyDescent="0.25">
      <c r="C112" s="12"/>
      <c r="D112" s="13"/>
      <c r="E112" s="13"/>
      <c r="F112" s="13"/>
      <c r="G112" s="13"/>
      <c r="H112" s="13"/>
      <c r="I112" s="13"/>
      <c r="J112" s="13"/>
      <c r="K112" s="13"/>
      <c r="L112" s="13"/>
      <c r="M112" s="13"/>
      <c r="N112" s="13"/>
      <c r="O112" s="13"/>
      <c r="P112" s="13"/>
      <c r="Q112" s="13"/>
      <c r="R112" s="13"/>
      <c r="S112" s="206"/>
      <c r="T112" s="14"/>
      <c r="U112" s="13"/>
      <c r="V112" s="13"/>
      <c r="W112" s="13"/>
      <c r="X112" s="13"/>
      <c r="Y112" s="13"/>
      <c r="Z112" s="13"/>
      <c r="AA112" s="13"/>
      <c r="AB112" s="13"/>
      <c r="AC112" s="206"/>
      <c r="AD112" s="14"/>
      <c r="AE112" s="12"/>
      <c r="AF112" s="13"/>
      <c r="AG112" s="13"/>
      <c r="AH112" s="13"/>
      <c r="AI112" s="13"/>
      <c r="AJ112" s="13"/>
      <c r="AK112" s="15"/>
      <c r="AL112" s="113"/>
      <c r="AM112" s="14"/>
      <c r="AN112" s="113"/>
      <c r="AO112" s="14"/>
      <c r="AP112" s="105"/>
      <c r="AQ112" s="109"/>
    </row>
    <row r="113" spans="3:43" x14ac:dyDescent="0.25">
      <c r="C113" s="12"/>
      <c r="D113" s="13"/>
      <c r="E113" s="13"/>
      <c r="F113" s="13"/>
      <c r="G113" s="13"/>
      <c r="H113" s="13"/>
      <c r="I113" s="13"/>
      <c r="J113" s="13"/>
      <c r="K113" s="13"/>
      <c r="L113" s="13"/>
      <c r="M113" s="13"/>
      <c r="N113" s="13"/>
      <c r="O113" s="13"/>
      <c r="P113" s="13"/>
      <c r="Q113" s="13"/>
      <c r="R113" s="13"/>
      <c r="S113" s="206"/>
      <c r="T113" s="14"/>
      <c r="U113" s="13"/>
      <c r="V113" s="13"/>
      <c r="W113" s="13"/>
      <c r="X113" s="13"/>
      <c r="Y113" s="13"/>
      <c r="Z113" s="13"/>
      <c r="AA113" s="13"/>
      <c r="AB113" s="13"/>
      <c r="AC113" s="206"/>
      <c r="AD113" s="14"/>
      <c r="AE113" s="12"/>
      <c r="AF113" s="13"/>
      <c r="AG113" s="13"/>
      <c r="AH113" s="13"/>
      <c r="AI113" s="13"/>
      <c r="AJ113" s="13"/>
      <c r="AK113" s="15"/>
      <c r="AL113" s="113"/>
      <c r="AM113" s="14"/>
      <c r="AN113" s="113"/>
      <c r="AO113" s="14"/>
      <c r="AP113" s="105"/>
      <c r="AQ113" s="109"/>
    </row>
    <row r="114" spans="3:43" x14ac:dyDescent="0.25">
      <c r="C114" s="12"/>
      <c r="D114" s="13"/>
      <c r="E114" s="13"/>
      <c r="F114" s="13"/>
      <c r="G114" s="13"/>
      <c r="H114" s="13"/>
      <c r="I114" s="13"/>
      <c r="J114" s="13"/>
      <c r="K114" s="13"/>
      <c r="L114" s="13"/>
      <c r="M114" s="13"/>
      <c r="N114" s="13"/>
      <c r="O114" s="13"/>
      <c r="P114" s="13"/>
      <c r="Q114" s="13"/>
      <c r="R114" s="13"/>
      <c r="S114" s="206"/>
      <c r="T114" s="14"/>
      <c r="U114" s="13"/>
      <c r="V114" s="13"/>
      <c r="W114" s="13"/>
      <c r="X114" s="13"/>
      <c r="Y114" s="13"/>
      <c r="Z114" s="13"/>
      <c r="AA114" s="13"/>
      <c r="AB114" s="13"/>
      <c r="AC114" s="206"/>
      <c r="AD114" s="14"/>
      <c r="AE114" s="12"/>
      <c r="AF114" s="13"/>
      <c r="AG114" s="13"/>
      <c r="AH114" s="13"/>
      <c r="AI114" s="13"/>
      <c r="AJ114" s="13"/>
      <c r="AK114" s="15"/>
      <c r="AL114" s="113"/>
      <c r="AM114" s="14"/>
      <c r="AN114" s="113"/>
      <c r="AO114" s="14"/>
      <c r="AP114" s="105"/>
      <c r="AQ114" s="109"/>
    </row>
    <row r="115" spans="3:43" x14ac:dyDescent="0.25">
      <c r="C115" s="12"/>
      <c r="D115" s="13"/>
      <c r="E115" s="13"/>
      <c r="F115" s="13"/>
      <c r="G115" s="13"/>
      <c r="H115" s="13"/>
      <c r="I115" s="13"/>
      <c r="J115" s="13"/>
      <c r="K115" s="13"/>
      <c r="L115" s="13"/>
      <c r="M115" s="13"/>
      <c r="N115" s="13"/>
      <c r="O115" s="13"/>
      <c r="P115" s="13"/>
      <c r="Q115" s="13"/>
      <c r="R115" s="13"/>
      <c r="S115" s="206"/>
      <c r="T115" s="14"/>
      <c r="U115" s="13"/>
      <c r="V115" s="13"/>
      <c r="W115" s="13"/>
      <c r="X115" s="13"/>
      <c r="Y115" s="13"/>
      <c r="Z115" s="13"/>
      <c r="AA115" s="13"/>
      <c r="AB115" s="13"/>
      <c r="AC115" s="206"/>
      <c r="AD115" s="14"/>
      <c r="AE115" s="12"/>
      <c r="AF115" s="13"/>
      <c r="AG115" s="13"/>
      <c r="AH115" s="13"/>
      <c r="AI115" s="13"/>
      <c r="AJ115" s="13"/>
      <c r="AK115" s="15"/>
      <c r="AL115" s="113"/>
      <c r="AM115" s="14"/>
      <c r="AN115" s="113"/>
      <c r="AO115" s="14"/>
      <c r="AP115" s="105"/>
      <c r="AQ115" s="109"/>
    </row>
    <row r="116" spans="3:43" x14ac:dyDescent="0.25">
      <c r="C116" s="12"/>
      <c r="D116" s="13"/>
      <c r="E116" s="13"/>
      <c r="F116" s="13"/>
      <c r="G116" s="13"/>
      <c r="H116" s="13"/>
      <c r="I116" s="13"/>
      <c r="J116" s="13"/>
      <c r="K116" s="13"/>
      <c r="L116" s="13"/>
      <c r="M116" s="13"/>
      <c r="N116" s="13"/>
      <c r="O116" s="13"/>
      <c r="P116" s="13"/>
      <c r="Q116" s="13"/>
      <c r="R116" s="13"/>
      <c r="S116" s="206"/>
      <c r="T116" s="14"/>
      <c r="U116" s="13"/>
      <c r="V116" s="13"/>
      <c r="W116" s="13"/>
      <c r="X116" s="13"/>
      <c r="Y116" s="13"/>
      <c r="Z116" s="13"/>
      <c r="AA116" s="13"/>
      <c r="AB116" s="13"/>
      <c r="AC116" s="206"/>
      <c r="AD116" s="14"/>
      <c r="AE116" s="12"/>
      <c r="AF116" s="13"/>
      <c r="AG116" s="13"/>
      <c r="AH116" s="13"/>
      <c r="AI116" s="13"/>
      <c r="AJ116" s="13"/>
      <c r="AK116" s="15"/>
      <c r="AL116" s="113"/>
      <c r="AM116" s="14"/>
      <c r="AN116" s="113"/>
      <c r="AO116" s="14"/>
      <c r="AP116" s="105"/>
      <c r="AQ116" s="109"/>
    </row>
    <row r="117" spans="3:43" x14ac:dyDescent="0.25">
      <c r="AL117" s="113"/>
      <c r="AM117" s="14"/>
      <c r="AN117" s="113"/>
      <c r="AO117" s="14"/>
      <c r="AP117" s="105"/>
      <c r="AQ117" s="109"/>
    </row>
    <row r="118" spans="3:43" x14ac:dyDescent="0.25">
      <c r="AL118" s="113"/>
      <c r="AM118" s="14"/>
      <c r="AN118" s="113"/>
      <c r="AO118" s="14"/>
      <c r="AP118" s="105"/>
      <c r="AQ118" s="109"/>
    </row>
    <row r="119" spans="3:43" x14ac:dyDescent="0.25">
      <c r="AL119" s="113"/>
      <c r="AM119" s="14"/>
      <c r="AN119" s="113"/>
      <c r="AO119" s="14"/>
      <c r="AP119" s="105"/>
      <c r="AQ119" s="109"/>
    </row>
    <row r="120" spans="3:43" x14ac:dyDescent="0.25">
      <c r="AL120" s="113"/>
      <c r="AM120" s="14"/>
      <c r="AN120" s="113"/>
      <c r="AO120" s="14"/>
      <c r="AP120" s="105"/>
      <c r="AQ120" s="109"/>
    </row>
    <row r="121" spans="3:43" x14ac:dyDescent="0.25">
      <c r="AL121" s="113"/>
      <c r="AM121" s="14"/>
      <c r="AN121" s="113"/>
      <c r="AO121" s="14"/>
      <c r="AP121" s="105"/>
      <c r="AQ121" s="109"/>
    </row>
    <row r="122" spans="3:43" x14ac:dyDescent="0.25">
      <c r="AL122" s="113"/>
      <c r="AM122" s="14"/>
      <c r="AN122" s="113"/>
      <c r="AO122" s="14"/>
      <c r="AP122" s="105"/>
      <c r="AQ122" s="109"/>
    </row>
    <row r="123" spans="3:43" x14ac:dyDescent="0.25">
      <c r="AL123" s="113"/>
      <c r="AM123" s="14"/>
      <c r="AN123" s="113"/>
      <c r="AO123" s="14"/>
      <c r="AP123" s="105"/>
      <c r="AQ123" s="109"/>
    </row>
    <row r="124" spans="3:43" x14ac:dyDescent="0.25">
      <c r="AL124" s="113"/>
      <c r="AM124" s="14"/>
      <c r="AN124" s="113"/>
      <c r="AO124" s="14"/>
      <c r="AP124" s="105"/>
      <c r="AQ124" s="109"/>
    </row>
    <row r="125" spans="3:43" x14ac:dyDescent="0.25">
      <c r="AL125" s="113"/>
      <c r="AM125" s="14"/>
      <c r="AN125" s="113"/>
      <c r="AO125" s="14"/>
      <c r="AP125" s="105"/>
      <c r="AQ125" s="109"/>
    </row>
    <row r="126" spans="3:43" x14ac:dyDescent="0.25">
      <c r="AL126" s="113"/>
      <c r="AM126" s="14"/>
      <c r="AN126" s="113"/>
      <c r="AO126" s="14"/>
      <c r="AP126" s="105"/>
      <c r="AQ126" s="109"/>
    </row>
    <row r="127" spans="3:43" x14ac:dyDescent="0.25">
      <c r="AL127" s="113"/>
      <c r="AM127" s="14"/>
      <c r="AN127" s="113"/>
      <c r="AO127" s="14"/>
      <c r="AP127" s="105"/>
      <c r="AQ127" s="109"/>
    </row>
    <row r="128" spans="3:43" x14ac:dyDescent="0.25">
      <c r="AL128" s="113"/>
      <c r="AM128" s="14"/>
      <c r="AN128" s="113"/>
      <c r="AO128" s="14"/>
      <c r="AP128" s="105"/>
      <c r="AQ128" s="109"/>
    </row>
    <row r="129" spans="38:43" x14ac:dyDescent="0.25">
      <c r="AL129" s="113"/>
      <c r="AM129" s="14"/>
      <c r="AN129" s="113"/>
      <c r="AO129" s="14"/>
      <c r="AP129" s="105"/>
      <c r="AQ129" s="109"/>
    </row>
    <row r="130" spans="38:43" x14ac:dyDescent="0.25">
      <c r="AL130" s="111"/>
      <c r="AM130" s="112"/>
      <c r="AN130" s="123"/>
      <c r="AO130" s="124"/>
      <c r="AP130" s="110"/>
      <c r="AQ130" s="112"/>
    </row>
    <row r="131" spans="38:43" x14ac:dyDescent="0.25">
      <c r="AN131" s="125"/>
      <c r="AO131" s="126"/>
    </row>
    <row r="132" spans="38:43" x14ac:dyDescent="0.25">
      <c r="AN132" s="125"/>
      <c r="AO132" s="126"/>
    </row>
    <row r="133" spans="38:43" x14ac:dyDescent="0.25">
      <c r="AN133" s="125"/>
      <c r="AO133" s="126"/>
    </row>
    <row r="134" spans="38:43" x14ac:dyDescent="0.25">
      <c r="AN134" s="125"/>
      <c r="AO134" s="126"/>
    </row>
    <row r="135" spans="38:43" x14ac:dyDescent="0.25">
      <c r="AN135" s="125"/>
      <c r="AO135" s="126"/>
    </row>
    <row r="136" spans="38:43" x14ac:dyDescent="0.25">
      <c r="AN136" s="125"/>
      <c r="AO136" s="126"/>
    </row>
    <row r="137" spans="38:43" x14ac:dyDescent="0.25">
      <c r="AN137" s="125"/>
      <c r="AO137" s="126"/>
    </row>
    <row r="138" spans="38:43" x14ac:dyDescent="0.25">
      <c r="AN138" s="125"/>
      <c r="AO138" s="126"/>
    </row>
    <row r="139" spans="38:43" x14ac:dyDescent="0.25">
      <c r="AN139" s="125"/>
      <c r="AO139" s="126"/>
    </row>
    <row r="140" spans="38:43" x14ac:dyDescent="0.25">
      <c r="AN140" s="125"/>
      <c r="AO140" s="126"/>
    </row>
    <row r="141" spans="38:43" x14ac:dyDescent="0.25">
      <c r="AN141" s="125"/>
      <c r="AO141" s="126"/>
    </row>
    <row r="142" spans="38:43" x14ac:dyDescent="0.25">
      <c r="AN142" s="125"/>
      <c r="AO142" s="126"/>
    </row>
    <row r="143" spans="38:43" x14ac:dyDescent="0.25">
      <c r="AN143" s="125"/>
      <c r="AO143" s="126"/>
    </row>
    <row r="144" spans="38:43" x14ac:dyDescent="0.25">
      <c r="AN144" s="125"/>
      <c r="AO144" s="126"/>
    </row>
    <row r="145" spans="40:41" x14ac:dyDescent="0.25">
      <c r="AN145" s="125"/>
      <c r="AO145" s="126"/>
    </row>
    <row r="146" spans="40:41" x14ac:dyDescent="0.25">
      <c r="AN146" s="125"/>
      <c r="AO146" s="126"/>
    </row>
    <row r="147" spans="40:41" x14ac:dyDescent="0.25">
      <c r="AN147" s="125"/>
      <c r="AO147" s="126"/>
    </row>
    <row r="148" spans="40:41" x14ac:dyDescent="0.25">
      <c r="AN148" s="125"/>
      <c r="AO148" s="126"/>
    </row>
    <row r="149" spans="40:41" x14ac:dyDescent="0.25">
      <c r="AN149" s="125"/>
      <c r="AO149" s="126"/>
    </row>
    <row r="150" spans="40:41" x14ac:dyDescent="0.25">
      <c r="AN150" s="125"/>
      <c r="AO150" s="126"/>
    </row>
    <row r="151" spans="40:41" x14ac:dyDescent="0.25">
      <c r="AN151" s="125"/>
      <c r="AO151" s="126"/>
    </row>
    <row r="152" spans="40:41" x14ac:dyDescent="0.25">
      <c r="AN152" s="125"/>
      <c r="AO152" s="126"/>
    </row>
    <row r="153" spans="40:41" x14ac:dyDescent="0.25">
      <c r="AN153" s="125"/>
      <c r="AO153" s="126"/>
    </row>
    <row r="154" spans="40:41" x14ac:dyDescent="0.25">
      <c r="AN154" s="125"/>
      <c r="AO154" s="126"/>
    </row>
    <row r="155" spans="40:41" x14ac:dyDescent="0.25">
      <c r="AN155" s="125"/>
      <c r="AO155" s="126"/>
    </row>
    <row r="156" spans="40:41" x14ac:dyDescent="0.25">
      <c r="AN156" s="125"/>
      <c r="AO156" s="126"/>
    </row>
    <row r="157" spans="40:41" x14ac:dyDescent="0.25">
      <c r="AN157" s="125"/>
      <c r="AO157" s="126"/>
    </row>
    <row r="158" spans="40:41" x14ac:dyDescent="0.25">
      <c r="AN158" s="125"/>
      <c r="AO158" s="126"/>
    </row>
    <row r="159" spans="40:41" x14ac:dyDescent="0.25">
      <c r="AN159" s="125"/>
      <c r="AO159" s="126"/>
    </row>
    <row r="160" spans="40:41" x14ac:dyDescent="0.25">
      <c r="AN160" s="125"/>
      <c r="AO160" s="126"/>
    </row>
    <row r="161" spans="40:41" x14ac:dyDescent="0.25">
      <c r="AN161" s="125"/>
      <c r="AO161" s="126"/>
    </row>
    <row r="162" spans="40:41" x14ac:dyDescent="0.25">
      <c r="AN162" s="125"/>
      <c r="AO162" s="126"/>
    </row>
    <row r="163" spans="40:41" x14ac:dyDescent="0.25">
      <c r="AN163" s="125"/>
      <c r="AO163" s="126"/>
    </row>
    <row r="164" spans="40:41" x14ac:dyDescent="0.25">
      <c r="AN164" s="125"/>
      <c r="AO164" s="126"/>
    </row>
    <row r="165" spans="40:41" x14ac:dyDescent="0.25">
      <c r="AN165" s="125"/>
      <c r="AO165" s="126"/>
    </row>
    <row r="166" spans="40:41" x14ac:dyDescent="0.25">
      <c r="AN166" s="125"/>
      <c r="AO166" s="126"/>
    </row>
    <row r="167" spans="40:41" x14ac:dyDescent="0.25">
      <c r="AN167" s="125"/>
      <c r="AO167" s="126"/>
    </row>
    <row r="168" spans="40:41" x14ac:dyDescent="0.25">
      <c r="AN168" s="125"/>
      <c r="AO168" s="126"/>
    </row>
    <row r="169" spans="40:41" x14ac:dyDescent="0.25">
      <c r="AN169" s="125"/>
      <c r="AO169" s="126"/>
    </row>
    <row r="170" spans="40:41" x14ac:dyDescent="0.25">
      <c r="AN170" s="125"/>
      <c r="AO170" s="126"/>
    </row>
    <row r="171" spans="40:41" x14ac:dyDescent="0.25">
      <c r="AN171" s="125"/>
      <c r="AO171" s="126"/>
    </row>
    <row r="172" spans="40:41" x14ac:dyDescent="0.25">
      <c r="AN172" s="125"/>
      <c r="AO172" s="126"/>
    </row>
    <row r="173" spans="40:41" x14ac:dyDescent="0.25">
      <c r="AN173" s="125"/>
      <c r="AO173" s="126"/>
    </row>
    <row r="174" spans="40:41" x14ac:dyDescent="0.25">
      <c r="AN174" s="125"/>
      <c r="AO174" s="126"/>
    </row>
    <row r="175" spans="40:41" x14ac:dyDescent="0.25">
      <c r="AN175" s="125"/>
      <c r="AO175" s="126"/>
    </row>
    <row r="176" spans="40:41" x14ac:dyDescent="0.25">
      <c r="AN176" s="125"/>
      <c r="AO176" s="126"/>
    </row>
    <row r="177" spans="40:41" x14ac:dyDescent="0.25">
      <c r="AN177" s="125"/>
      <c r="AO177" s="126"/>
    </row>
    <row r="178" spans="40:41" x14ac:dyDescent="0.25">
      <c r="AN178" s="125"/>
      <c r="AO178" s="126"/>
    </row>
    <row r="179" spans="40:41" x14ac:dyDescent="0.25">
      <c r="AN179" s="125"/>
      <c r="AO179" s="126"/>
    </row>
    <row r="180" spans="40:41" x14ac:dyDescent="0.25">
      <c r="AN180" s="125"/>
      <c r="AO180" s="126"/>
    </row>
    <row r="181" spans="40:41" x14ac:dyDescent="0.25">
      <c r="AN181" s="125"/>
      <c r="AO181" s="126"/>
    </row>
    <row r="182" spans="40:41" x14ac:dyDescent="0.25">
      <c r="AN182" s="125"/>
      <c r="AO182" s="126"/>
    </row>
    <row r="183" spans="40:41" x14ac:dyDescent="0.25">
      <c r="AN183" s="125"/>
      <c r="AO183" s="126"/>
    </row>
    <row r="184" spans="40:41" x14ac:dyDescent="0.25">
      <c r="AN184" s="125"/>
      <c r="AO184" s="126"/>
    </row>
    <row r="185" spans="40:41" x14ac:dyDescent="0.25">
      <c r="AN185" s="125"/>
      <c r="AO185" s="126"/>
    </row>
    <row r="186" spans="40:41" x14ac:dyDescent="0.25">
      <c r="AN186" s="125"/>
      <c r="AO186" s="126"/>
    </row>
  </sheetData>
  <mergeCells count="7">
    <mergeCell ref="AL1:AO1"/>
    <mergeCell ref="C1:G1"/>
    <mergeCell ref="H1:K1"/>
    <mergeCell ref="L1:T1"/>
    <mergeCell ref="U1:V1"/>
    <mergeCell ref="AE1:AK1"/>
    <mergeCell ref="W1:AD1"/>
  </mergeCells>
  <hyperlinks>
    <hyperlink ref="A1" location="Contents!A1" display="CONTENTS"/>
    <hyperlink ref="B4" r:id="rId1"/>
    <hyperlink ref="B5" r:id="rId2"/>
    <hyperlink ref="B8" r:id="rId3"/>
    <hyperlink ref="A2" r:id="rId4"/>
    <hyperlink ref="B9" r:id="rId5"/>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86"/>
  <sheetViews>
    <sheetView workbookViewId="0">
      <pane xSplit="2" ySplit="2" topLeftCell="AI3" activePane="bottomRight" state="frozen"/>
      <selection pane="topRight" activeCell="C1" sqref="C1"/>
      <selection pane="bottomLeft" activeCell="A3" sqref="A3"/>
      <selection pane="bottomRight"/>
    </sheetView>
  </sheetViews>
  <sheetFormatPr defaultRowHeight="15" x14ac:dyDescent="0.25"/>
  <cols>
    <col min="1" max="1" width="27.28515625" style="2" customWidth="1"/>
    <col min="2" max="2" width="23.85546875" style="2" customWidth="1"/>
    <col min="3" max="3" width="11.85546875" customWidth="1"/>
    <col min="4" max="4" width="10.28515625" customWidth="1"/>
    <col min="5" max="5" width="25" customWidth="1"/>
    <col min="9" max="9" width="12.28515625" customWidth="1"/>
    <col min="10" max="11" width="12.7109375" customWidth="1"/>
    <col min="12" max="12" width="11.5703125" customWidth="1"/>
    <col min="13" max="13" width="13.140625" customWidth="1"/>
    <col min="16" max="16" width="15.5703125" customWidth="1"/>
    <col min="17" max="17" width="11.85546875" customWidth="1"/>
    <col min="19" max="19" width="10.5703125" customWidth="1"/>
    <col min="20" max="20" width="28" style="2" customWidth="1"/>
    <col min="21" max="22" width="12.7109375" customWidth="1"/>
    <col min="23" max="23" width="11.5703125" customWidth="1"/>
    <col min="24" max="24" width="13.140625" customWidth="1"/>
    <col min="27" max="27" width="15.5703125" customWidth="1"/>
    <col min="28" max="28" width="11.85546875" customWidth="1"/>
    <col min="29" max="29" width="9.140625" style="53"/>
    <col min="30" max="30" width="10.85546875" style="126" customWidth="1"/>
    <col min="31" max="31" width="12.42578125" customWidth="1"/>
    <col min="33" max="33" width="11.42578125" customWidth="1"/>
    <col min="34" max="34" width="17" customWidth="1"/>
    <col min="35" max="35" width="11.42578125" customWidth="1"/>
    <col min="36" max="36" width="13.140625" customWidth="1"/>
    <col min="37" max="37" width="14.7109375" customWidth="1"/>
    <col min="38" max="38" width="10.140625" customWidth="1"/>
    <col min="39" max="39" width="8.85546875" style="2" customWidth="1"/>
    <col min="40" max="40" width="10.85546875" style="2" customWidth="1"/>
    <col min="41" max="41" width="10" style="2" customWidth="1"/>
    <col min="42" max="42" width="14" style="102" customWidth="1"/>
    <col min="43" max="43" width="15.7109375" style="2" customWidth="1"/>
    <col min="44" max="44" width="16" customWidth="1"/>
  </cols>
  <sheetData>
    <row r="1" spans="1:43" s="1" customFormat="1" ht="20.25" thickBot="1" x14ac:dyDescent="0.35">
      <c r="A1" s="592" t="s">
        <v>0</v>
      </c>
      <c r="B1" s="67" t="s">
        <v>101</v>
      </c>
      <c r="C1" s="664" t="s">
        <v>2</v>
      </c>
      <c r="D1" s="664"/>
      <c r="E1" s="664"/>
      <c r="F1" s="664"/>
      <c r="G1" s="665"/>
      <c r="H1" s="666" t="s">
        <v>3</v>
      </c>
      <c r="I1" s="664"/>
      <c r="J1" s="664"/>
      <c r="K1" s="665"/>
      <c r="L1" s="662" t="s">
        <v>4</v>
      </c>
      <c r="M1" s="663"/>
      <c r="N1" s="663"/>
      <c r="O1" s="663"/>
      <c r="P1" s="663"/>
      <c r="Q1" s="663"/>
      <c r="R1" s="663"/>
      <c r="S1" s="663"/>
      <c r="T1" s="680"/>
      <c r="U1" s="662" t="s">
        <v>70</v>
      </c>
      <c r="V1" s="665"/>
      <c r="W1" s="662" t="s">
        <v>68</v>
      </c>
      <c r="X1" s="663"/>
      <c r="Y1" s="663"/>
      <c r="Z1" s="663"/>
      <c r="AA1" s="663"/>
      <c r="AB1" s="663"/>
      <c r="AC1" s="663"/>
      <c r="AD1" s="680"/>
      <c r="AE1" s="663" t="s">
        <v>5</v>
      </c>
      <c r="AF1" s="663"/>
      <c r="AG1" s="663"/>
      <c r="AH1" s="663"/>
      <c r="AI1" s="663"/>
      <c r="AJ1" s="663"/>
      <c r="AK1" s="681"/>
      <c r="AL1" s="677" t="s">
        <v>71</v>
      </c>
      <c r="AM1" s="678"/>
      <c r="AN1" s="678"/>
      <c r="AO1" s="679"/>
      <c r="AP1" s="100" t="s">
        <v>103</v>
      </c>
      <c r="AQ1" s="82" t="s">
        <v>94</v>
      </c>
    </row>
    <row r="2" spans="1:43" ht="62.25" customHeight="1" thickTop="1" thickBot="1" x14ac:dyDescent="0.3">
      <c r="A2" s="272" t="s">
        <v>90</v>
      </c>
      <c r="B2" s="92"/>
      <c r="C2" s="93" t="s">
        <v>6</v>
      </c>
      <c r="D2" s="93" t="s">
        <v>7</v>
      </c>
      <c r="E2" s="94" t="s">
        <v>8</v>
      </c>
      <c r="F2" s="95" t="s">
        <v>9</v>
      </c>
      <c r="G2" s="96" t="s">
        <v>10</v>
      </c>
      <c r="H2" s="93" t="s">
        <v>11</v>
      </c>
      <c r="I2" s="93" t="s">
        <v>12</v>
      </c>
      <c r="J2" s="94" t="s">
        <v>60</v>
      </c>
      <c r="K2" s="97" t="s">
        <v>69</v>
      </c>
      <c r="L2" s="93" t="s">
        <v>13</v>
      </c>
      <c r="M2" s="93" t="s">
        <v>14</v>
      </c>
      <c r="N2" s="93" t="s">
        <v>15</v>
      </c>
      <c r="O2" s="94" t="s">
        <v>16</v>
      </c>
      <c r="P2" s="93" t="s">
        <v>17</v>
      </c>
      <c r="Q2" s="93" t="s">
        <v>18</v>
      </c>
      <c r="R2" s="93" t="s">
        <v>19</v>
      </c>
      <c r="S2" s="93" t="s">
        <v>155</v>
      </c>
      <c r="T2" s="98" t="s">
        <v>20</v>
      </c>
      <c r="U2" s="94" t="s">
        <v>60</v>
      </c>
      <c r="V2" s="97" t="s">
        <v>69</v>
      </c>
      <c r="W2" s="93" t="s">
        <v>13</v>
      </c>
      <c r="X2" s="93" t="s">
        <v>14</v>
      </c>
      <c r="Y2" s="93" t="s">
        <v>15</v>
      </c>
      <c r="Z2" s="94" t="s">
        <v>16</v>
      </c>
      <c r="AA2" s="93" t="s">
        <v>17</v>
      </c>
      <c r="AB2" s="93" t="s">
        <v>18</v>
      </c>
      <c r="AC2" s="93" t="s">
        <v>19</v>
      </c>
      <c r="AD2" s="98" t="s">
        <v>155</v>
      </c>
      <c r="AE2" s="88" t="s">
        <v>21</v>
      </c>
      <c r="AF2" s="88" t="s">
        <v>22</v>
      </c>
      <c r="AG2" s="89" t="s">
        <v>23</v>
      </c>
      <c r="AH2" s="88" t="s">
        <v>24</v>
      </c>
      <c r="AI2" s="88" t="s">
        <v>25</v>
      </c>
      <c r="AJ2" s="88" t="s">
        <v>26</v>
      </c>
      <c r="AK2" s="90" t="s">
        <v>27</v>
      </c>
      <c r="AL2" s="114" t="s">
        <v>105</v>
      </c>
      <c r="AM2" s="99" t="s">
        <v>106</v>
      </c>
      <c r="AN2" s="115" t="s">
        <v>107</v>
      </c>
      <c r="AO2" s="91" t="s">
        <v>108</v>
      </c>
      <c r="AP2" s="101" t="s">
        <v>104</v>
      </c>
      <c r="AQ2" s="91" t="s">
        <v>102</v>
      </c>
    </row>
    <row r="3" spans="1:43" ht="15.75" thickTop="1" x14ac:dyDescent="0.25">
      <c r="A3" s="2" t="str">
        <f>IF(K3=SUM(L3:S3), " ","Error")</f>
        <v xml:space="preserve"> </v>
      </c>
      <c r="B3" s="78" t="s">
        <v>28</v>
      </c>
      <c r="C3" s="3">
        <f t="shared" ref="C3:L3" si="0">SUM(C4:C5)</f>
        <v>4008</v>
      </c>
      <c r="D3" s="3">
        <f t="shared" si="0"/>
        <v>787</v>
      </c>
      <c r="E3" s="3">
        <f t="shared" si="0"/>
        <v>238</v>
      </c>
      <c r="F3" s="3">
        <f t="shared" si="0"/>
        <v>2412</v>
      </c>
      <c r="G3" s="4">
        <f t="shared" si="0"/>
        <v>571</v>
      </c>
      <c r="H3" s="3">
        <f t="shared" si="0"/>
        <v>24</v>
      </c>
      <c r="I3" s="3">
        <f t="shared" si="0"/>
        <v>44</v>
      </c>
      <c r="J3" s="3">
        <f t="shared" si="0"/>
        <v>22</v>
      </c>
      <c r="K3" s="4">
        <f t="shared" si="0"/>
        <v>22</v>
      </c>
      <c r="L3" s="3">
        <f t="shared" si="0"/>
        <v>8</v>
      </c>
      <c r="M3" s="3">
        <f t="shared" ref="M3:S3" si="1">SUM(M4:M5)</f>
        <v>1</v>
      </c>
      <c r="N3" s="3">
        <f t="shared" si="1"/>
        <v>3</v>
      </c>
      <c r="O3" s="3">
        <f t="shared" si="1"/>
        <v>7</v>
      </c>
      <c r="P3" s="3">
        <f t="shared" si="1"/>
        <v>2</v>
      </c>
      <c r="Q3" s="3">
        <f t="shared" si="1"/>
        <v>0</v>
      </c>
      <c r="R3" s="3">
        <f t="shared" si="1"/>
        <v>1</v>
      </c>
      <c r="S3" s="3">
        <f t="shared" si="1"/>
        <v>0</v>
      </c>
      <c r="T3" s="4"/>
      <c r="U3" s="43">
        <f>IF(I3=0,"NA",J3/I3)</f>
        <v>0.5</v>
      </c>
      <c r="V3" s="45">
        <f>IF(I3=0,"NA",K3/I3)</f>
        <v>0.5</v>
      </c>
      <c r="W3" s="43">
        <f>+IF(L3=0,"NA",L3/I3)</f>
        <v>0.18181818181818182</v>
      </c>
      <c r="X3" s="43">
        <f>+IF(I3=0,"NA",M3/I3)</f>
        <v>2.2727272727272728E-2</v>
      </c>
      <c r="Y3" s="43">
        <f>+IF(I3=0,"NA",N3/I3)</f>
        <v>6.8181818181818177E-2</v>
      </c>
      <c r="Z3" s="43">
        <f>+IF(I3=0,"NA",O3/I3)</f>
        <v>0.15909090909090909</v>
      </c>
      <c r="AA3" s="43">
        <f>+IF(I3=0,"NA",P3/I3)</f>
        <v>4.5454545454545456E-2</v>
      </c>
      <c r="AB3" s="43">
        <f>+IF(I3=0,"NA",Q3/I3)</f>
        <v>0</v>
      </c>
      <c r="AC3" s="297">
        <f>+IF(I3=0,"NA",R3/I3)</f>
        <v>2.2727272727272728E-2</v>
      </c>
      <c r="AD3" s="45">
        <f>+IF(I3=0,"NA",S3/I3)</f>
        <v>0</v>
      </c>
      <c r="AE3" s="3">
        <f>IF(C3=0,"NA",(C3/AQ3)*100000)</f>
        <v>666.11378779090546</v>
      </c>
      <c r="AF3" s="85">
        <f>IF(C3=0,"NA",(H3/C3)*100000)</f>
        <v>598.80239520958082</v>
      </c>
      <c r="AG3" s="85">
        <f>IF(C3=0,"NA",(C3/AQ3)*100000)</f>
        <v>666.11378779090546</v>
      </c>
      <c r="AH3" s="85">
        <f>IF(C3=0,"NA",(I3/C3)*100000)</f>
        <v>1097.8043912175649</v>
      </c>
      <c r="AI3" s="85">
        <f>IF(I3=0,"NA",(I3/AQ3)*100000)</f>
        <v>7.312626412874212</v>
      </c>
      <c r="AJ3" s="85">
        <f>IF(C3=0,"NA",(J3/C3)*100000)</f>
        <v>548.90219560878245</v>
      </c>
      <c r="AK3" s="86">
        <f>IF(I3=0,"NA",(J3/AQ3)*100000)</f>
        <v>3.656313206437106</v>
      </c>
      <c r="AL3" s="119">
        <f>AM3*7</f>
        <v>0.84383561643835625</v>
      </c>
      <c r="AM3" s="120">
        <f>I3/365</f>
        <v>0.12054794520547946</v>
      </c>
      <c r="AN3" s="119">
        <f>AO3*7</f>
        <v>0.42191780821917813</v>
      </c>
      <c r="AO3" s="120">
        <f>J3/365</f>
        <v>6.0273972602739728E-2</v>
      </c>
      <c r="AP3" s="447">
        <f>'Vital Stats'!Q41</f>
        <v>761.07034252473352</v>
      </c>
      <c r="AQ3" s="104">
        <f>'Vital Stats'!Q77</f>
        <v>601699</v>
      </c>
    </row>
    <row r="4" spans="1:43" x14ac:dyDescent="0.25">
      <c r="B4" s="145" t="s">
        <v>29</v>
      </c>
      <c r="C4" s="7">
        <f>SUM(D4:G4)</f>
        <v>2164</v>
      </c>
      <c r="D4" s="8">
        <v>325</v>
      </c>
      <c r="E4" s="8">
        <v>129</v>
      </c>
      <c r="F4" s="8">
        <v>1358</v>
      </c>
      <c r="G4" s="9">
        <v>352</v>
      </c>
      <c r="H4" s="7">
        <v>9</v>
      </c>
      <c r="I4" s="8">
        <v>20</v>
      </c>
      <c r="J4" s="8">
        <v>9</v>
      </c>
      <c r="K4" s="9">
        <v>11</v>
      </c>
      <c r="L4" s="7">
        <v>6</v>
      </c>
      <c r="M4" s="8">
        <v>1</v>
      </c>
      <c r="N4" s="8">
        <v>2</v>
      </c>
      <c r="O4" s="8">
        <v>2</v>
      </c>
      <c r="P4" s="8">
        <v>0</v>
      </c>
      <c r="Q4" s="8">
        <v>0</v>
      </c>
      <c r="R4" s="8">
        <v>0</v>
      </c>
      <c r="S4" s="205">
        <v>0</v>
      </c>
      <c r="T4" s="9"/>
      <c r="U4" s="40">
        <f>IF(I4=0,"NA",J4/I4)</f>
        <v>0.45</v>
      </c>
      <c r="V4" s="41">
        <f>IF(I4=0,"NA",K4/I4)</f>
        <v>0.55000000000000004</v>
      </c>
      <c r="W4" s="42">
        <f>IF(I4=0,"NA",L4/I4)</f>
        <v>0.3</v>
      </c>
      <c r="X4" s="42">
        <f>IF(I4=0,"NA",M4/I4)</f>
        <v>0.05</v>
      </c>
      <c r="Y4" s="42">
        <f>IF(I4=0,"NA",N4/I4)</f>
        <v>0.1</v>
      </c>
      <c r="Z4" s="42">
        <f>IF(I4=0,"NA",O4/I4)</f>
        <v>0.1</v>
      </c>
      <c r="AA4" s="42">
        <f>IF(I4=0,"NA",P4/I4)</f>
        <v>0</v>
      </c>
      <c r="AB4" s="42">
        <f>IF(I4=0,"NA",Q4/I4)</f>
        <v>0</v>
      </c>
      <c r="AC4" s="298">
        <f>IF(I4=0,"NA",R4/I4)</f>
        <v>0</v>
      </c>
      <c r="AD4" s="44">
        <f>IF(I4=0,"NA",S4/I4)</f>
        <v>0</v>
      </c>
      <c r="AE4" s="7">
        <f>IF(C4=0,"NA",(C4/AQ4)*100000)</f>
        <v>359.64826266954077</v>
      </c>
      <c r="AF4" s="8">
        <f>IF(C4=0,"NA",(H4/C4)*100000)</f>
        <v>415.89648798521256</v>
      </c>
      <c r="AG4" s="8">
        <f>IF(C4=0,"NA",(C4/AQ4)*100000)</f>
        <v>359.64826266954077</v>
      </c>
      <c r="AH4" s="8">
        <f>IF(C4=0,"NA",(I4/C4)*100000)</f>
        <v>924.21441774491689</v>
      </c>
      <c r="AI4" s="8">
        <f>IF(I4=0,"NA",(I4/AQ4)*100000)</f>
        <v>3.3239210967610053</v>
      </c>
      <c r="AJ4" s="8">
        <f>IF(C4=0,"NA",(J4/C4)*100000)</f>
        <v>415.89648798521256</v>
      </c>
      <c r="AK4" s="10">
        <f>IF(I4=0,"NA",(J4/AQ4)*100000)</f>
        <v>1.4957644935424523</v>
      </c>
      <c r="AL4" s="116">
        <f>AM4*7</f>
        <v>0.76502732240437155</v>
      </c>
      <c r="AM4" s="117">
        <f>I4/_xlfn.DAYS("10 June 2016","10 December 2015")</f>
        <v>0.10928961748633879</v>
      </c>
      <c r="AN4" s="116">
        <f>AO4*7</f>
        <v>0.34426229508196721</v>
      </c>
      <c r="AO4" s="117">
        <f>J4/_xlfn.DAYS("10 June 2016","10 December 2015")</f>
        <v>4.9180327868852458E-2</v>
      </c>
      <c r="AP4" s="448"/>
      <c r="AQ4" s="106">
        <f>'Vital Stats'!Q77</f>
        <v>601699</v>
      </c>
    </row>
    <row r="5" spans="1:43" ht="30" x14ac:dyDescent="0.25">
      <c r="B5" s="145" t="s">
        <v>30</v>
      </c>
      <c r="C5" s="7">
        <f>SUM(D5:G5)</f>
        <v>1844</v>
      </c>
      <c r="D5" s="8">
        <v>462</v>
      </c>
      <c r="E5" s="8">
        <v>109</v>
      </c>
      <c r="F5" s="8">
        <v>1054</v>
      </c>
      <c r="G5" s="9">
        <v>219</v>
      </c>
      <c r="H5" s="7">
        <v>15</v>
      </c>
      <c r="I5" s="8">
        <v>24</v>
      </c>
      <c r="J5" s="8">
        <v>13</v>
      </c>
      <c r="K5" s="9">
        <v>11</v>
      </c>
      <c r="L5" s="7">
        <v>2</v>
      </c>
      <c r="M5" s="8">
        <v>0</v>
      </c>
      <c r="N5" s="8">
        <v>1</v>
      </c>
      <c r="O5" s="8">
        <v>5</v>
      </c>
      <c r="P5" s="8">
        <v>2</v>
      </c>
      <c r="Q5" s="8">
        <v>0</v>
      </c>
      <c r="R5" s="8">
        <v>1</v>
      </c>
      <c r="S5" s="205">
        <v>0</v>
      </c>
      <c r="T5" s="171" t="s">
        <v>150</v>
      </c>
      <c r="U5" s="40">
        <f>IF(I5=0,"NA",J5/I5)</f>
        <v>0.54166666666666663</v>
      </c>
      <c r="V5" s="41">
        <f>IF(I5=0,"NA",K5/I5)</f>
        <v>0.45833333333333331</v>
      </c>
      <c r="W5" s="42">
        <f>IF(I5=0,"NA",L5/I5)</f>
        <v>8.3333333333333329E-2</v>
      </c>
      <c r="X5" s="42">
        <f>IF(I5=0,"NA",M5/I5)</f>
        <v>0</v>
      </c>
      <c r="Y5" s="42">
        <f>IF(I5=0,"NA",N5/I5)</f>
        <v>4.1666666666666664E-2</v>
      </c>
      <c r="Z5" s="42">
        <f>IF(I5=0,"NA",O5/I5)</f>
        <v>0.20833333333333334</v>
      </c>
      <c r="AA5" s="42">
        <f>IF(I5=0,"NA",P5/I5)</f>
        <v>8.3333333333333329E-2</v>
      </c>
      <c r="AB5" s="42">
        <f>IF(I5=0,"NA",Q5/I5)</f>
        <v>0</v>
      </c>
      <c r="AC5" s="298">
        <f>IF(I5=0,"NA",R5/I5)</f>
        <v>4.1666666666666664E-2</v>
      </c>
      <c r="AD5" s="44">
        <f>IF(I5=0,"NA",S5/I5)</f>
        <v>0</v>
      </c>
      <c r="AE5" s="7">
        <f>IF(C5=0,"NA",(C5/AQ5)*100000)</f>
        <v>306.46552512136464</v>
      </c>
      <c r="AF5" s="8">
        <f>IF(C5=0,"NA",(H5/C5)*100000)</f>
        <v>813.44902386117133</v>
      </c>
      <c r="AG5" s="8">
        <f>IF(C5=0,"NA",(C5/AQ5)*100000)</f>
        <v>306.46552512136464</v>
      </c>
      <c r="AH5" s="8">
        <f>IF(C5=0,"NA",(I5/C5)*100000)</f>
        <v>1301.518438177874</v>
      </c>
      <c r="AI5" s="8">
        <f>IF(I5=0,"NA",(I5/AQ5)*100000)</f>
        <v>3.9887053161132058</v>
      </c>
      <c r="AJ5" s="8">
        <f>IF(C5=0,"NA",(J5/C5)*100000)</f>
        <v>704.9891540130152</v>
      </c>
      <c r="AK5" s="10">
        <f>IF(I5=0,"NA",(J5/AQ5)*100000)</f>
        <v>2.160548712894653</v>
      </c>
      <c r="AL5" s="116">
        <f>AM5*7</f>
        <v>0.91803278688524592</v>
      </c>
      <c r="AM5" s="117">
        <f>I5/_xlfn.DAYS("10 December 2016","10 June 2016")</f>
        <v>0.13114754098360656</v>
      </c>
      <c r="AN5" s="116">
        <f>AO5*7</f>
        <v>0.49726775956284153</v>
      </c>
      <c r="AO5" s="117">
        <f>J5/_xlfn.DAYS("10 December 2016","10 June 2016")</f>
        <v>7.1038251366120214E-2</v>
      </c>
      <c r="AP5" s="448"/>
      <c r="AQ5" s="106">
        <f>'Vital Stats'!Q77</f>
        <v>601699</v>
      </c>
    </row>
    <row r="6" spans="1:43" x14ac:dyDescent="0.25">
      <c r="B6" s="79"/>
      <c r="C6" s="7"/>
      <c r="D6" s="8"/>
      <c r="E6" s="8"/>
      <c r="F6" s="8"/>
      <c r="G6" s="9"/>
      <c r="H6" s="7"/>
      <c r="I6" s="8"/>
      <c r="J6" s="8"/>
      <c r="K6" s="9"/>
      <c r="L6" s="7"/>
      <c r="M6" s="8"/>
      <c r="N6" s="8"/>
      <c r="O6" s="8"/>
      <c r="P6" s="8"/>
      <c r="Q6" s="8"/>
      <c r="R6" s="8"/>
      <c r="S6" s="205"/>
      <c r="T6" s="9"/>
      <c r="U6" s="40"/>
      <c r="V6" s="41"/>
      <c r="W6" s="7"/>
      <c r="X6" s="8"/>
      <c r="Y6" s="8"/>
      <c r="Z6" s="8"/>
      <c r="AA6" s="8"/>
      <c r="AB6" s="8"/>
      <c r="AC6" s="205"/>
      <c r="AD6" s="9"/>
      <c r="AE6" s="7"/>
      <c r="AF6" s="8"/>
      <c r="AG6" s="8"/>
      <c r="AH6" s="8"/>
      <c r="AI6" s="8"/>
      <c r="AJ6" s="8"/>
      <c r="AK6" s="10"/>
      <c r="AL6" s="116"/>
      <c r="AM6" s="117"/>
      <c r="AN6" s="116"/>
      <c r="AO6" s="117"/>
      <c r="AP6" s="448"/>
      <c r="AQ6" s="107"/>
    </row>
    <row r="7" spans="1:43" x14ac:dyDescent="0.25">
      <c r="A7" s="2" t="str">
        <f>IF(K7=SUM(L7:S7), " ","Error")</f>
        <v xml:space="preserve"> </v>
      </c>
      <c r="B7" s="80" t="s">
        <v>31</v>
      </c>
      <c r="C7" s="3">
        <f t="shared" ref="C7:L7" si="2">SUM(C8:C9)</f>
        <v>2728</v>
      </c>
      <c r="D7" s="3">
        <f t="shared" si="2"/>
        <v>751</v>
      </c>
      <c r="E7" s="3">
        <f t="shared" si="2"/>
        <v>147</v>
      </c>
      <c r="F7" s="3">
        <f t="shared" si="2"/>
        <v>1545</v>
      </c>
      <c r="G7" s="4">
        <f t="shared" si="2"/>
        <v>285</v>
      </c>
      <c r="H7" s="3">
        <f t="shared" si="2"/>
        <v>84</v>
      </c>
      <c r="I7" s="3">
        <f t="shared" si="2"/>
        <v>59</v>
      </c>
      <c r="J7" s="3">
        <f t="shared" si="2"/>
        <v>35</v>
      </c>
      <c r="K7" s="4">
        <f t="shared" si="2"/>
        <v>24</v>
      </c>
      <c r="L7" s="3">
        <f t="shared" si="2"/>
        <v>4</v>
      </c>
      <c r="M7" s="3">
        <f t="shared" ref="M7:S7" si="3">SUM(M8:M9)</f>
        <v>5</v>
      </c>
      <c r="N7" s="3">
        <f t="shared" si="3"/>
        <v>7</v>
      </c>
      <c r="O7" s="3">
        <f t="shared" si="3"/>
        <v>6</v>
      </c>
      <c r="P7" s="3">
        <f t="shared" si="3"/>
        <v>1</v>
      </c>
      <c r="Q7" s="3">
        <f t="shared" si="3"/>
        <v>0</v>
      </c>
      <c r="R7" s="3">
        <f t="shared" si="3"/>
        <v>1</v>
      </c>
      <c r="S7" s="3">
        <f t="shared" si="3"/>
        <v>0</v>
      </c>
      <c r="T7" s="11"/>
      <c r="U7" s="43">
        <f>IF(I7=0,"NA",J7/I7)</f>
        <v>0.59322033898305082</v>
      </c>
      <c r="V7" s="46">
        <f>IF(I7=0,"NA",K7/I7)</f>
        <v>0.40677966101694918</v>
      </c>
      <c r="W7" s="43">
        <f>+IF(L7=0,"NA",L7/I7)</f>
        <v>6.7796610169491525E-2</v>
      </c>
      <c r="X7" s="43">
        <f>+IF(I7=0,"NA",M7/I7)</f>
        <v>8.4745762711864403E-2</v>
      </c>
      <c r="Y7" s="43">
        <f>+IF(I7=0,"NA",N7/I7)</f>
        <v>0.11864406779661017</v>
      </c>
      <c r="Z7" s="43">
        <f>+IF(I7=0,"NA",O7/I7)</f>
        <v>0.10169491525423729</v>
      </c>
      <c r="AA7" s="43">
        <f>+IF(I7=0,"NA",P7/I7)</f>
        <v>1.6949152542372881E-2</v>
      </c>
      <c r="AB7" s="43">
        <f>+IF(I7=0,"NA",Q7/I7)</f>
        <v>0</v>
      </c>
      <c r="AC7" s="297">
        <f>+IF(I7=0,"NA",R7/I7)</f>
        <v>1.6949152542372881E-2</v>
      </c>
      <c r="AD7" s="45">
        <f>+IF(I7=0,"NA",S7/I7)</f>
        <v>0</v>
      </c>
      <c r="AE7" s="3">
        <f>IF(C7=0,"NA",(C7/AQ7)*100000)</f>
        <v>453.38283759820115</v>
      </c>
      <c r="AF7" s="5">
        <f>IF(C7=0,"NA",(H7/C7)*100000)</f>
        <v>3079.1788856304984</v>
      </c>
      <c r="AG7" s="5">
        <f>IF(C7=0,"NA",(C7/AQ7)*100000)</f>
        <v>453.38283759820115</v>
      </c>
      <c r="AH7" s="5">
        <f>IF(C7=0,"NA",(I7/C7)*100000)</f>
        <v>2162.7565982404694</v>
      </c>
      <c r="AI7" s="5">
        <f>IF(I7=0,"NA",(I7/AQ7)*100000)</f>
        <v>9.8055672354449648</v>
      </c>
      <c r="AJ7" s="5">
        <f>IF(C7=0,"NA",(J7/C7)*100000)</f>
        <v>1282.9912023460411</v>
      </c>
      <c r="AK7" s="6">
        <f>IF(I7=0,"NA",(J7/AQ7)*100000)</f>
        <v>5.8168619193317586</v>
      </c>
      <c r="AL7" s="121">
        <f>AM7*7</f>
        <v>1.1315068493150684</v>
      </c>
      <c r="AM7" s="118">
        <f>I7/_xlfn.DAYS("10 December 2017","10 December 2016")</f>
        <v>0.16164383561643836</v>
      </c>
      <c r="AN7" s="122">
        <f>AO7*7</f>
        <v>0.67123287671232879</v>
      </c>
      <c r="AO7" s="118">
        <f>J7/_xlfn.DAYS("10 December 2017","10 December 2016")</f>
        <v>9.5890410958904104E-2</v>
      </c>
      <c r="AP7" s="449">
        <f>'Vital Stats'!Q41</f>
        <v>761.07034252473352</v>
      </c>
      <c r="AQ7" s="108">
        <f>'Vital Stats'!Q77</f>
        <v>601699</v>
      </c>
    </row>
    <row r="8" spans="1:43" x14ac:dyDescent="0.25">
      <c r="B8" s="144" t="s">
        <v>32</v>
      </c>
      <c r="C8" s="7">
        <f>SUM(D8:G8)</f>
        <v>1380</v>
      </c>
      <c r="D8" s="8">
        <v>323</v>
      </c>
      <c r="E8" s="8">
        <v>75</v>
      </c>
      <c r="F8" s="8">
        <v>847</v>
      </c>
      <c r="G8" s="9">
        <v>135</v>
      </c>
      <c r="H8" s="7">
        <v>52</v>
      </c>
      <c r="I8" s="8">
        <v>21</v>
      </c>
      <c r="J8" s="8">
        <v>11</v>
      </c>
      <c r="K8" s="9">
        <v>10</v>
      </c>
      <c r="L8" s="7">
        <v>3</v>
      </c>
      <c r="M8" s="8">
        <v>2</v>
      </c>
      <c r="N8" s="8">
        <v>3</v>
      </c>
      <c r="O8" s="8">
        <v>2</v>
      </c>
      <c r="P8" s="8">
        <v>0</v>
      </c>
      <c r="Q8" s="8">
        <v>0</v>
      </c>
      <c r="R8" s="8">
        <v>0</v>
      </c>
      <c r="S8" s="205">
        <v>0</v>
      </c>
      <c r="T8" s="9"/>
      <c r="U8" s="40">
        <f>IF(I8=0,"NA",J8/I8)</f>
        <v>0.52380952380952384</v>
      </c>
      <c r="V8" s="41">
        <f>IF(I8=0,"NA",K8/I8)</f>
        <v>0.47619047619047616</v>
      </c>
      <c r="W8" s="42">
        <f>IF(I8=0,"NA",L8/I8)</f>
        <v>0.14285714285714285</v>
      </c>
      <c r="X8" s="42">
        <f>IF(I8=0,"NA",M8/I8)</f>
        <v>9.5238095238095233E-2</v>
      </c>
      <c r="Y8" s="42">
        <f>IF(I8=0,"NA",N8/I8)</f>
        <v>0.14285714285714285</v>
      </c>
      <c r="Z8" s="42">
        <f>IF(I8=0,"NA",O8/I8)</f>
        <v>9.5238095238095233E-2</v>
      </c>
      <c r="AA8" s="42">
        <f>IF(I8=0,"NA",P8/I8)</f>
        <v>0</v>
      </c>
      <c r="AB8" s="42">
        <f>IF(I8=0,"NA",Q8/I8)</f>
        <v>0</v>
      </c>
      <c r="AC8" s="298">
        <f>IF(I8=0,"NA",R8/I8)</f>
        <v>0</v>
      </c>
      <c r="AD8" s="44">
        <f>IF(I8=0,"NA",S8/I8)</f>
        <v>0</v>
      </c>
      <c r="AE8" s="7">
        <f>IF(C8=0,"NA",(C8/AQ8)*100000)</f>
        <v>229.35055567650937</v>
      </c>
      <c r="AF8" s="8">
        <f>IF(C8=0,"NA",(H8/C8)*100000)</f>
        <v>3768.1159420289855</v>
      </c>
      <c r="AG8" s="8">
        <f>IF(C8=0,"NA",(C8/AQ8)*100000)</f>
        <v>229.35055567650937</v>
      </c>
      <c r="AH8" s="8">
        <f>IF(C8=0,"NA",(I8/C8)*100000)</f>
        <v>1521.7391304347827</v>
      </c>
      <c r="AI8" s="8">
        <f>IF(I8=0,"NA",(I8/AQ8)*100000)</f>
        <v>3.4901171515990557</v>
      </c>
      <c r="AJ8" s="8">
        <f>IF(C8=0,"NA",(J8/C8)*100000)</f>
        <v>797.10144927536226</v>
      </c>
      <c r="AK8" s="10">
        <f>IF(I8=0,"NA",(J8/AQ8)*100000)</f>
        <v>1.828156603218553</v>
      </c>
      <c r="AL8" s="116">
        <f>AM8*7</f>
        <v>0.80769230769230771</v>
      </c>
      <c r="AM8" s="117">
        <f>I8/_xlfn.DAYS("10 June 2017","10 December 2016")</f>
        <v>0.11538461538461539</v>
      </c>
      <c r="AN8" s="116">
        <f>AO8*7</f>
        <v>0.42307692307692307</v>
      </c>
      <c r="AO8" s="117">
        <f>J8/_xlfn.DAYS("10 June 2017","10 December 2016")</f>
        <v>6.043956043956044E-2</v>
      </c>
      <c r="AP8" s="448"/>
      <c r="AQ8" s="106">
        <f>'Vital Stats'!Q77</f>
        <v>601699</v>
      </c>
    </row>
    <row r="9" spans="1:43" ht="30" x14ac:dyDescent="0.25">
      <c r="B9" s="144" t="s">
        <v>33</v>
      </c>
      <c r="C9" s="7">
        <f>SUM(D9:G9)</f>
        <v>1348</v>
      </c>
      <c r="D9" s="8">
        <v>428</v>
      </c>
      <c r="E9" s="8">
        <v>72</v>
      </c>
      <c r="F9" s="8">
        <v>698</v>
      </c>
      <c r="G9" s="9">
        <v>150</v>
      </c>
      <c r="H9" s="7">
        <v>32</v>
      </c>
      <c r="I9" s="8">
        <v>38</v>
      </c>
      <c r="J9" s="8">
        <v>24</v>
      </c>
      <c r="K9" s="9">
        <v>14</v>
      </c>
      <c r="L9" s="7">
        <v>1</v>
      </c>
      <c r="M9" s="8">
        <v>3</v>
      </c>
      <c r="N9" s="8">
        <v>4</v>
      </c>
      <c r="O9" s="8">
        <v>4</v>
      </c>
      <c r="P9" s="8">
        <v>1</v>
      </c>
      <c r="Q9" s="8">
        <v>0</v>
      </c>
      <c r="R9" s="8">
        <v>1</v>
      </c>
      <c r="S9" s="205">
        <v>0</v>
      </c>
      <c r="T9" s="583" t="s">
        <v>361</v>
      </c>
      <c r="U9" s="40">
        <f>IF(I9=0,"NA",J9/I9)</f>
        <v>0.63157894736842102</v>
      </c>
      <c r="V9" s="41">
        <f>IF(I9=0,"NA",K9/I9)</f>
        <v>0.36842105263157893</v>
      </c>
      <c r="W9" s="42">
        <f>IF(I9=0,"NA",L9/I9)</f>
        <v>2.6315789473684209E-2</v>
      </c>
      <c r="X9" s="42">
        <f>IF(I9=0,"NA",M9/I9)</f>
        <v>7.8947368421052627E-2</v>
      </c>
      <c r="Y9" s="42">
        <f>IF(I9=0,"NA",N9/I9)</f>
        <v>0.10526315789473684</v>
      </c>
      <c r="Z9" s="42">
        <f>IF(I9=0,"NA",O9/I9)</f>
        <v>0.10526315789473684</v>
      </c>
      <c r="AA9" s="42">
        <f>IF(I9=0,"NA",P9/I9)</f>
        <v>2.6315789473684209E-2</v>
      </c>
      <c r="AB9" s="42">
        <f>IF(I9=0,"NA",Q9/I9)</f>
        <v>0</v>
      </c>
      <c r="AC9" s="298">
        <f>IF(I9=0,"NA",R9/I9)</f>
        <v>2.6315789473684209E-2</v>
      </c>
      <c r="AD9" s="44">
        <f>IF(I9=0,"NA",S9/I9)</f>
        <v>0</v>
      </c>
      <c r="AE9" s="7">
        <f>IF(C9=0,"NA",(C9/AQ9)*100000)</f>
        <v>224.03228192169172</v>
      </c>
      <c r="AF9" s="8">
        <f>IF(C9=0,"NA",(H9/C9)*100000)</f>
        <v>2373.8872403560831</v>
      </c>
      <c r="AG9" s="8">
        <f>IF(C9=0,"NA",(C9/AQ9)*100000)</f>
        <v>224.03228192169172</v>
      </c>
      <c r="AH9" s="8">
        <f>IF(C9=0,"NA",(I9/C9)*100000)</f>
        <v>2818.9910979228484</v>
      </c>
      <c r="AI9" s="8">
        <f>IF(I9=0,"NA",(I9/AQ9)*100000)</f>
        <v>6.31545008384591</v>
      </c>
      <c r="AJ9" s="8">
        <f>IF(C9=0,"NA",(J9/C9)*100000)</f>
        <v>1780.4154302670624</v>
      </c>
      <c r="AK9" s="10">
        <f>IF(I9=0,"NA",(J9/AQ9)*100000)</f>
        <v>3.9887053161132058</v>
      </c>
      <c r="AL9" s="116">
        <f>AM9*7</f>
        <v>1.4535519125683061</v>
      </c>
      <c r="AM9" s="117">
        <f>I9/_xlfn.DAYS("10 December 2017","10 June 2017")</f>
        <v>0.20765027322404372</v>
      </c>
      <c r="AN9" s="116">
        <f>AO9*7</f>
        <v>0.91803278688524592</v>
      </c>
      <c r="AO9" s="117">
        <f>J9/_xlfn.DAYS("10 December 2017","10 June 2017")</f>
        <v>0.13114754098360656</v>
      </c>
      <c r="AP9" s="448"/>
      <c r="AQ9" s="106">
        <f>'Vital Stats'!Q77</f>
        <v>601699</v>
      </c>
    </row>
    <row r="10" spans="1:43" x14ac:dyDescent="0.25">
      <c r="C10" s="7"/>
      <c r="D10" s="8"/>
      <c r="E10" s="8"/>
      <c r="F10" s="8"/>
      <c r="G10" s="9"/>
      <c r="H10" s="7"/>
      <c r="I10" s="8"/>
      <c r="J10" s="8"/>
      <c r="K10" s="9"/>
      <c r="L10" s="7"/>
      <c r="M10" s="8"/>
      <c r="N10" s="8"/>
      <c r="O10" s="8"/>
      <c r="P10" s="8"/>
      <c r="Q10" s="8"/>
      <c r="R10" s="8"/>
      <c r="S10" s="205"/>
      <c r="T10" s="9"/>
      <c r="U10" s="8"/>
      <c r="V10" s="9"/>
      <c r="W10" s="7"/>
      <c r="X10" s="8"/>
      <c r="Y10" s="8"/>
      <c r="Z10" s="8"/>
      <c r="AA10" s="8"/>
      <c r="AB10" s="8"/>
      <c r="AC10" s="205"/>
      <c r="AD10" s="9"/>
      <c r="AE10" s="7"/>
      <c r="AF10" s="8"/>
      <c r="AG10" s="8"/>
      <c r="AH10" s="8"/>
      <c r="AI10" s="8"/>
      <c r="AJ10" s="8"/>
      <c r="AK10" s="10"/>
      <c r="AL10" s="113"/>
      <c r="AM10" s="14"/>
      <c r="AN10" s="113"/>
      <c r="AO10" s="14"/>
      <c r="AP10" s="105"/>
      <c r="AQ10" s="109"/>
    </row>
    <row r="11" spans="1:43" x14ac:dyDescent="0.25">
      <c r="C11" s="7"/>
      <c r="D11" s="8"/>
      <c r="E11" s="8"/>
      <c r="F11" s="8"/>
      <c r="G11" s="9"/>
      <c r="H11" s="7"/>
      <c r="I11" s="8"/>
      <c r="J11" s="8"/>
      <c r="K11" s="9"/>
      <c r="L11" s="7"/>
      <c r="M11" s="8"/>
      <c r="N11" s="8"/>
      <c r="O11" s="8"/>
      <c r="P11" s="8"/>
      <c r="Q11" s="8"/>
      <c r="R11" s="8"/>
      <c r="S11" s="205"/>
      <c r="T11" s="9"/>
      <c r="U11" s="8"/>
      <c r="V11" s="9"/>
      <c r="W11" s="7"/>
      <c r="X11" s="8"/>
      <c r="Y11" s="8"/>
      <c r="Z11" s="8"/>
      <c r="AA11" s="8"/>
      <c r="AB11" s="8"/>
      <c r="AC11" s="205"/>
      <c r="AD11" s="9"/>
      <c r="AE11" s="7"/>
      <c r="AF11" s="8"/>
      <c r="AG11" s="8"/>
      <c r="AH11" s="8"/>
      <c r="AI11" s="8"/>
      <c r="AJ11" s="8"/>
      <c r="AK11" s="10"/>
      <c r="AL11" s="113"/>
      <c r="AM11" s="14"/>
      <c r="AN11" s="113"/>
      <c r="AO11" s="14"/>
      <c r="AP11" s="105"/>
      <c r="AQ11" s="109"/>
    </row>
    <row r="12" spans="1:43" x14ac:dyDescent="0.25">
      <c r="C12" s="7"/>
      <c r="D12" s="8"/>
      <c r="E12" s="8"/>
      <c r="F12" s="8"/>
      <c r="G12" s="9"/>
      <c r="H12" s="7"/>
      <c r="I12" s="8"/>
      <c r="J12" s="8"/>
      <c r="K12" s="9"/>
      <c r="L12" s="7"/>
      <c r="M12" s="8"/>
      <c r="N12" s="8"/>
      <c r="O12" s="8"/>
      <c r="P12" s="8"/>
      <c r="Q12" s="8"/>
      <c r="R12" s="8"/>
      <c r="S12" s="205"/>
      <c r="T12" s="9"/>
      <c r="U12" s="8"/>
      <c r="V12" s="9"/>
      <c r="W12" s="7"/>
      <c r="X12" s="8"/>
      <c r="Y12" s="8"/>
      <c r="Z12" s="8"/>
      <c r="AA12" s="8"/>
      <c r="AB12" s="8"/>
      <c r="AC12" s="205"/>
      <c r="AD12" s="9"/>
      <c r="AE12" s="7"/>
      <c r="AF12" s="8"/>
      <c r="AG12" s="8"/>
      <c r="AH12" s="8"/>
      <c r="AI12" s="8"/>
      <c r="AJ12" s="8"/>
      <c r="AK12" s="10"/>
      <c r="AL12" s="113"/>
      <c r="AM12" s="14"/>
      <c r="AN12" s="113"/>
      <c r="AO12" s="14"/>
      <c r="AP12" s="105"/>
      <c r="AQ12" s="109"/>
    </row>
    <row r="13" spans="1:43" x14ac:dyDescent="0.25">
      <c r="C13" s="7"/>
      <c r="D13" s="8"/>
      <c r="E13" s="8"/>
      <c r="F13" s="8"/>
      <c r="G13" s="9"/>
      <c r="H13" s="7"/>
      <c r="I13" s="8"/>
      <c r="J13" s="8"/>
      <c r="K13" s="9"/>
      <c r="L13" s="7"/>
      <c r="M13" s="8"/>
      <c r="N13" s="8"/>
      <c r="O13" s="8"/>
      <c r="P13" s="8"/>
      <c r="Q13" s="8"/>
      <c r="R13" s="8"/>
      <c r="S13" s="205"/>
      <c r="T13" s="9"/>
      <c r="U13" s="8"/>
      <c r="V13" s="9"/>
      <c r="W13" s="7"/>
      <c r="X13" s="8"/>
      <c r="Y13" s="8"/>
      <c r="Z13" s="8"/>
      <c r="AA13" s="8"/>
      <c r="AB13" s="8"/>
      <c r="AC13" s="205"/>
      <c r="AD13" s="9"/>
      <c r="AE13" s="7"/>
      <c r="AF13" s="8"/>
      <c r="AG13" s="8"/>
      <c r="AH13" s="8"/>
      <c r="AI13" s="8"/>
      <c r="AJ13" s="8"/>
      <c r="AK13" s="10"/>
      <c r="AL13" s="113"/>
      <c r="AM13" s="14"/>
      <c r="AN13" s="113"/>
      <c r="AO13" s="14"/>
      <c r="AP13" s="105"/>
      <c r="AQ13" s="109"/>
    </row>
    <row r="14" spans="1:43" x14ac:dyDescent="0.25">
      <c r="C14" s="7"/>
      <c r="D14" s="8"/>
      <c r="E14" s="8"/>
      <c r="F14" s="8"/>
      <c r="G14" s="9"/>
      <c r="H14" s="7"/>
      <c r="I14" s="8"/>
      <c r="J14" s="8"/>
      <c r="K14" s="9"/>
      <c r="L14" s="7"/>
      <c r="M14" s="8"/>
      <c r="N14" s="8"/>
      <c r="O14" s="8"/>
      <c r="P14" s="8"/>
      <c r="Q14" s="8"/>
      <c r="R14" s="8"/>
      <c r="S14" s="205"/>
      <c r="T14" s="9"/>
      <c r="U14" s="8"/>
      <c r="V14" s="9"/>
      <c r="W14" s="7"/>
      <c r="X14" s="8"/>
      <c r="Y14" s="8"/>
      <c r="Z14" s="8"/>
      <c r="AA14" s="8"/>
      <c r="AB14" s="8"/>
      <c r="AC14" s="205"/>
      <c r="AD14" s="9"/>
      <c r="AE14" s="7"/>
      <c r="AF14" s="8"/>
      <c r="AG14" s="8"/>
      <c r="AH14" s="8"/>
      <c r="AI14" s="8"/>
      <c r="AJ14" s="8"/>
      <c r="AK14" s="10"/>
      <c r="AL14" s="113"/>
      <c r="AM14" s="14"/>
      <c r="AN14" s="113"/>
      <c r="AO14" s="14"/>
      <c r="AP14" s="105"/>
      <c r="AQ14" s="109"/>
    </row>
    <row r="15" spans="1:43" x14ac:dyDescent="0.25">
      <c r="C15" s="7"/>
      <c r="D15" s="8"/>
      <c r="E15" s="8"/>
      <c r="F15" s="8"/>
      <c r="G15" s="9"/>
      <c r="H15" s="7"/>
      <c r="I15" s="8"/>
      <c r="J15" s="8"/>
      <c r="K15" s="9"/>
      <c r="L15" s="7"/>
      <c r="M15" s="8"/>
      <c r="N15" s="8"/>
      <c r="O15" s="8"/>
      <c r="P15" s="8"/>
      <c r="Q15" s="8"/>
      <c r="R15" s="8"/>
      <c r="S15" s="205"/>
      <c r="T15" s="9"/>
      <c r="U15" s="8"/>
      <c r="V15" s="9"/>
      <c r="W15" s="7"/>
      <c r="X15" s="8"/>
      <c r="Y15" s="8"/>
      <c r="Z15" s="8"/>
      <c r="AA15" s="8"/>
      <c r="AB15" s="8"/>
      <c r="AC15" s="205"/>
      <c r="AD15" s="9"/>
      <c r="AE15" s="7"/>
      <c r="AF15" s="8"/>
      <c r="AG15" s="8"/>
      <c r="AH15" s="8"/>
      <c r="AI15" s="8"/>
      <c r="AJ15" s="8"/>
      <c r="AK15" s="10"/>
      <c r="AL15" s="113"/>
      <c r="AM15" s="14"/>
      <c r="AN15" s="113"/>
      <c r="AO15" s="14"/>
      <c r="AP15" s="105"/>
      <c r="AQ15" s="109"/>
    </row>
    <row r="16" spans="1:43" x14ac:dyDescent="0.25">
      <c r="C16" s="7"/>
      <c r="D16" s="8"/>
      <c r="E16" s="8"/>
      <c r="F16" s="8"/>
      <c r="G16" s="9"/>
      <c r="H16" s="7"/>
      <c r="I16" s="8"/>
      <c r="J16" s="8"/>
      <c r="K16" s="9"/>
      <c r="L16" s="7"/>
      <c r="M16" s="8"/>
      <c r="N16" s="8"/>
      <c r="O16" s="8"/>
      <c r="P16" s="8"/>
      <c r="Q16" s="8"/>
      <c r="R16" s="8"/>
      <c r="S16" s="205"/>
      <c r="T16" s="9"/>
      <c r="U16" s="8"/>
      <c r="V16" s="9"/>
      <c r="W16" s="7"/>
      <c r="X16" s="8"/>
      <c r="Y16" s="8"/>
      <c r="Z16" s="8"/>
      <c r="AA16" s="8"/>
      <c r="AB16" s="8"/>
      <c r="AC16" s="205"/>
      <c r="AD16" s="9"/>
      <c r="AE16" s="7"/>
      <c r="AF16" s="8"/>
      <c r="AG16" s="8"/>
      <c r="AH16" s="8"/>
      <c r="AI16" s="8"/>
      <c r="AJ16" s="8"/>
      <c r="AK16" s="10"/>
      <c r="AL16" s="113"/>
      <c r="AM16" s="14"/>
      <c r="AN16" s="113"/>
      <c r="AO16" s="14"/>
      <c r="AP16" s="105"/>
      <c r="AQ16" s="109"/>
    </row>
    <row r="17" spans="3:43" x14ac:dyDescent="0.25">
      <c r="C17" s="7"/>
      <c r="D17" s="8"/>
      <c r="E17" s="8"/>
      <c r="F17" s="8"/>
      <c r="G17" s="9"/>
      <c r="H17" s="7"/>
      <c r="I17" s="8"/>
      <c r="J17" s="8"/>
      <c r="K17" s="9"/>
      <c r="L17" s="7"/>
      <c r="M17" s="8"/>
      <c r="N17" s="8"/>
      <c r="O17" s="8"/>
      <c r="P17" s="8"/>
      <c r="Q17" s="8"/>
      <c r="R17" s="8"/>
      <c r="S17" s="205"/>
      <c r="T17" s="9"/>
      <c r="U17" s="8"/>
      <c r="V17" s="9"/>
      <c r="W17" s="7"/>
      <c r="X17" s="8"/>
      <c r="Y17" s="8"/>
      <c r="Z17" s="8"/>
      <c r="AA17" s="8"/>
      <c r="AB17" s="8"/>
      <c r="AC17" s="205"/>
      <c r="AD17" s="9"/>
      <c r="AE17" s="7"/>
      <c r="AF17" s="8"/>
      <c r="AG17" s="8"/>
      <c r="AH17" s="8"/>
      <c r="AI17" s="8"/>
      <c r="AJ17" s="8"/>
      <c r="AK17" s="10"/>
      <c r="AL17" s="113"/>
      <c r="AM17" s="14"/>
      <c r="AN17" s="113"/>
      <c r="AO17" s="14"/>
      <c r="AP17" s="105"/>
      <c r="AQ17" s="109"/>
    </row>
    <row r="18" spans="3:43" x14ac:dyDescent="0.25">
      <c r="C18" s="7"/>
      <c r="D18" s="8"/>
      <c r="E18" s="8"/>
      <c r="F18" s="8"/>
      <c r="G18" s="9"/>
      <c r="H18" s="7"/>
      <c r="I18" s="8"/>
      <c r="J18" s="8"/>
      <c r="K18" s="9"/>
      <c r="L18" s="7"/>
      <c r="M18" s="8"/>
      <c r="N18" s="8"/>
      <c r="O18" s="8"/>
      <c r="P18" s="8"/>
      <c r="Q18" s="8"/>
      <c r="R18" s="8"/>
      <c r="S18" s="205"/>
      <c r="T18" s="9"/>
      <c r="U18" s="8"/>
      <c r="V18" s="9"/>
      <c r="W18" s="7"/>
      <c r="X18" s="8"/>
      <c r="Y18" s="8"/>
      <c r="Z18" s="8"/>
      <c r="AA18" s="8"/>
      <c r="AB18" s="8"/>
      <c r="AC18" s="205"/>
      <c r="AD18" s="9"/>
      <c r="AE18" s="7"/>
      <c r="AF18" s="8"/>
      <c r="AG18" s="8"/>
      <c r="AH18" s="8"/>
      <c r="AI18" s="8"/>
      <c r="AJ18" s="8"/>
      <c r="AK18" s="10"/>
      <c r="AL18" s="113"/>
      <c r="AM18" s="14"/>
      <c r="AN18" s="113"/>
      <c r="AO18" s="14"/>
      <c r="AP18" s="105"/>
      <c r="AQ18" s="109"/>
    </row>
    <row r="19" spans="3:43" x14ac:dyDescent="0.25">
      <c r="C19" s="7"/>
      <c r="D19" s="8"/>
      <c r="E19" s="8"/>
      <c r="F19" s="8"/>
      <c r="G19" s="9"/>
      <c r="H19" s="7"/>
      <c r="I19" s="8"/>
      <c r="J19" s="8"/>
      <c r="K19" s="9"/>
      <c r="L19" s="7"/>
      <c r="M19" s="8"/>
      <c r="N19" s="8"/>
      <c r="O19" s="8"/>
      <c r="P19" s="8"/>
      <c r="Q19" s="8"/>
      <c r="R19" s="8"/>
      <c r="S19" s="205"/>
      <c r="T19" s="9"/>
      <c r="U19" s="8"/>
      <c r="V19" s="9"/>
      <c r="W19" s="7"/>
      <c r="X19" s="8"/>
      <c r="Y19" s="8"/>
      <c r="Z19" s="8"/>
      <c r="AA19" s="8"/>
      <c r="AB19" s="8"/>
      <c r="AC19" s="205"/>
      <c r="AD19" s="9"/>
      <c r="AE19" s="7"/>
      <c r="AF19" s="8"/>
      <c r="AG19" s="8"/>
      <c r="AH19" s="8"/>
      <c r="AI19" s="8"/>
      <c r="AJ19" s="8"/>
      <c r="AK19" s="10"/>
      <c r="AL19" s="113"/>
      <c r="AM19" s="14"/>
      <c r="AN19" s="113"/>
      <c r="AO19" s="14"/>
      <c r="AP19" s="105"/>
      <c r="AQ19" s="109"/>
    </row>
    <row r="20" spans="3:43" x14ac:dyDescent="0.25">
      <c r="C20" s="7"/>
      <c r="D20" s="8"/>
      <c r="E20" s="8"/>
      <c r="F20" s="8"/>
      <c r="G20" s="9"/>
      <c r="H20" s="7"/>
      <c r="I20" s="8"/>
      <c r="J20" s="8"/>
      <c r="K20" s="9"/>
      <c r="L20" s="7"/>
      <c r="M20" s="8"/>
      <c r="N20" s="8"/>
      <c r="O20" s="8"/>
      <c r="P20" s="8"/>
      <c r="Q20" s="8"/>
      <c r="R20" s="8"/>
      <c r="S20" s="205"/>
      <c r="T20" s="9"/>
      <c r="U20" s="8"/>
      <c r="V20" s="9"/>
      <c r="W20" s="7"/>
      <c r="X20" s="8"/>
      <c r="Y20" s="8"/>
      <c r="Z20" s="8"/>
      <c r="AA20" s="8"/>
      <c r="AB20" s="8"/>
      <c r="AC20" s="205"/>
      <c r="AD20" s="9"/>
      <c r="AE20" s="7"/>
      <c r="AF20" s="8"/>
      <c r="AG20" s="8"/>
      <c r="AH20" s="8"/>
      <c r="AI20" s="8"/>
      <c r="AJ20" s="8"/>
      <c r="AK20" s="10"/>
      <c r="AL20" s="113"/>
      <c r="AM20" s="14"/>
      <c r="AN20" s="113"/>
      <c r="AO20" s="14"/>
      <c r="AP20" s="105"/>
      <c r="AQ20" s="109"/>
    </row>
    <row r="21" spans="3:43" x14ac:dyDescent="0.25">
      <c r="C21" s="7"/>
      <c r="D21" s="8"/>
      <c r="E21" s="8"/>
      <c r="F21" s="8"/>
      <c r="G21" s="9"/>
      <c r="H21" s="7"/>
      <c r="I21" s="8"/>
      <c r="J21" s="8"/>
      <c r="K21" s="9"/>
      <c r="L21" s="7"/>
      <c r="M21" s="8"/>
      <c r="N21" s="8"/>
      <c r="O21" s="8"/>
      <c r="P21" s="8"/>
      <c r="Q21" s="8"/>
      <c r="R21" s="8"/>
      <c r="S21" s="205"/>
      <c r="T21" s="9"/>
      <c r="U21" s="8"/>
      <c r="V21" s="9"/>
      <c r="W21" s="7"/>
      <c r="X21" s="8"/>
      <c r="Y21" s="8"/>
      <c r="Z21" s="8"/>
      <c r="AA21" s="8"/>
      <c r="AB21" s="8"/>
      <c r="AC21" s="205"/>
      <c r="AD21" s="9"/>
      <c r="AE21" s="7"/>
      <c r="AF21" s="8"/>
      <c r="AG21" s="8"/>
      <c r="AH21" s="8"/>
      <c r="AI21" s="8"/>
      <c r="AJ21" s="8"/>
      <c r="AK21" s="10"/>
      <c r="AL21" s="113"/>
      <c r="AM21" s="14"/>
      <c r="AN21" s="113"/>
      <c r="AO21" s="14"/>
      <c r="AP21" s="105"/>
      <c r="AQ21" s="109"/>
    </row>
    <row r="22" spans="3:43" x14ac:dyDescent="0.25">
      <c r="C22" s="7"/>
      <c r="D22" s="8"/>
      <c r="E22" s="8"/>
      <c r="F22" s="8"/>
      <c r="G22" s="9"/>
      <c r="H22" s="7"/>
      <c r="I22" s="8"/>
      <c r="J22" s="8"/>
      <c r="K22" s="9"/>
      <c r="L22" s="7"/>
      <c r="M22" s="8"/>
      <c r="N22" s="8"/>
      <c r="O22" s="8"/>
      <c r="P22" s="8"/>
      <c r="Q22" s="8"/>
      <c r="R22" s="8"/>
      <c r="S22" s="205"/>
      <c r="T22" s="9"/>
      <c r="U22" s="8"/>
      <c r="V22" s="9"/>
      <c r="W22" s="7"/>
      <c r="X22" s="8"/>
      <c r="Y22" s="8"/>
      <c r="Z22" s="8"/>
      <c r="AA22" s="8"/>
      <c r="AB22" s="8"/>
      <c r="AC22" s="205"/>
      <c r="AD22" s="9"/>
      <c r="AE22" s="7"/>
      <c r="AF22" s="8"/>
      <c r="AG22" s="8"/>
      <c r="AH22" s="8"/>
      <c r="AI22" s="8"/>
      <c r="AJ22" s="8"/>
      <c r="AK22" s="10"/>
      <c r="AL22" s="113"/>
      <c r="AM22" s="14"/>
      <c r="AN22" s="113"/>
      <c r="AO22" s="14"/>
      <c r="AP22" s="105"/>
      <c r="AQ22" s="109"/>
    </row>
    <row r="23" spans="3:43" x14ac:dyDescent="0.25">
      <c r="C23" s="7"/>
      <c r="D23" s="8"/>
      <c r="E23" s="8"/>
      <c r="F23" s="8"/>
      <c r="G23" s="9"/>
      <c r="H23" s="7"/>
      <c r="I23" s="8"/>
      <c r="J23" s="8"/>
      <c r="K23" s="9"/>
      <c r="L23" s="7"/>
      <c r="M23" s="8"/>
      <c r="N23" s="8"/>
      <c r="O23" s="8"/>
      <c r="P23" s="8"/>
      <c r="Q23" s="8"/>
      <c r="R23" s="8"/>
      <c r="S23" s="205"/>
      <c r="T23" s="9"/>
      <c r="U23" s="8"/>
      <c r="V23" s="9"/>
      <c r="W23" s="7"/>
      <c r="X23" s="8"/>
      <c r="Y23" s="8"/>
      <c r="Z23" s="8"/>
      <c r="AA23" s="8"/>
      <c r="AB23" s="8"/>
      <c r="AC23" s="205"/>
      <c r="AD23" s="9"/>
      <c r="AE23" s="7"/>
      <c r="AF23" s="8"/>
      <c r="AG23" s="8"/>
      <c r="AH23" s="8"/>
      <c r="AI23" s="8"/>
      <c r="AJ23" s="8"/>
      <c r="AK23" s="10"/>
      <c r="AL23" s="113"/>
      <c r="AM23" s="14"/>
      <c r="AN23" s="113"/>
      <c r="AO23" s="14"/>
      <c r="AP23" s="105"/>
      <c r="AQ23" s="109"/>
    </row>
    <row r="24" spans="3:43" x14ac:dyDescent="0.25">
      <c r="C24" s="7"/>
      <c r="D24" s="8"/>
      <c r="E24" s="8"/>
      <c r="F24" s="8"/>
      <c r="G24" s="9"/>
      <c r="H24" s="7"/>
      <c r="I24" s="8"/>
      <c r="J24" s="8"/>
      <c r="K24" s="9"/>
      <c r="L24" s="7"/>
      <c r="M24" s="8"/>
      <c r="N24" s="8"/>
      <c r="O24" s="8"/>
      <c r="P24" s="8"/>
      <c r="Q24" s="8"/>
      <c r="R24" s="8"/>
      <c r="S24" s="205"/>
      <c r="T24" s="9"/>
      <c r="U24" s="8"/>
      <c r="V24" s="9"/>
      <c r="W24" s="7"/>
      <c r="X24" s="8"/>
      <c r="Y24" s="8"/>
      <c r="Z24" s="8"/>
      <c r="AA24" s="8"/>
      <c r="AB24" s="8"/>
      <c r="AC24" s="205"/>
      <c r="AD24" s="9"/>
      <c r="AE24" s="7"/>
      <c r="AF24" s="8"/>
      <c r="AG24" s="8"/>
      <c r="AH24" s="8"/>
      <c r="AI24" s="8"/>
      <c r="AJ24" s="8"/>
      <c r="AK24" s="10"/>
      <c r="AL24" s="113"/>
      <c r="AM24" s="14"/>
      <c r="AN24" s="113"/>
      <c r="AO24" s="14"/>
      <c r="AP24" s="105"/>
      <c r="AQ24" s="109"/>
    </row>
    <row r="25" spans="3:43" x14ac:dyDescent="0.25">
      <c r="C25" s="7"/>
      <c r="D25" s="8"/>
      <c r="E25" s="8"/>
      <c r="F25" s="8"/>
      <c r="G25" s="9"/>
      <c r="H25" s="7"/>
      <c r="I25" s="8"/>
      <c r="J25" s="8"/>
      <c r="K25" s="9"/>
      <c r="L25" s="7"/>
      <c r="M25" s="8"/>
      <c r="N25" s="8"/>
      <c r="O25" s="8"/>
      <c r="P25" s="8"/>
      <c r="Q25" s="8"/>
      <c r="R25" s="8"/>
      <c r="S25" s="205"/>
      <c r="T25" s="9"/>
      <c r="U25" s="8"/>
      <c r="V25" s="9"/>
      <c r="W25" s="7"/>
      <c r="X25" s="8"/>
      <c r="Y25" s="8"/>
      <c r="Z25" s="8"/>
      <c r="AA25" s="8"/>
      <c r="AB25" s="8"/>
      <c r="AC25" s="205"/>
      <c r="AD25" s="9"/>
      <c r="AE25" s="7"/>
      <c r="AF25" s="8"/>
      <c r="AG25" s="8"/>
      <c r="AH25" s="8"/>
      <c r="AI25" s="8"/>
      <c r="AJ25" s="8"/>
      <c r="AK25" s="10"/>
      <c r="AL25" s="113"/>
      <c r="AM25" s="14"/>
      <c r="AN25" s="113"/>
      <c r="AO25" s="14"/>
      <c r="AP25" s="105"/>
      <c r="AQ25" s="109"/>
    </row>
    <row r="26" spans="3:43" x14ac:dyDescent="0.25">
      <c r="C26" s="7"/>
      <c r="D26" s="8"/>
      <c r="E26" s="8"/>
      <c r="F26" s="8"/>
      <c r="G26" s="9"/>
      <c r="H26" s="7"/>
      <c r="I26" s="8"/>
      <c r="J26" s="8"/>
      <c r="K26" s="9"/>
      <c r="L26" s="7"/>
      <c r="M26" s="8"/>
      <c r="N26" s="8"/>
      <c r="O26" s="8"/>
      <c r="P26" s="8"/>
      <c r="Q26" s="8"/>
      <c r="R26" s="8"/>
      <c r="S26" s="205"/>
      <c r="T26" s="9"/>
      <c r="U26" s="8"/>
      <c r="V26" s="9"/>
      <c r="W26" s="7"/>
      <c r="X26" s="8"/>
      <c r="Y26" s="8"/>
      <c r="Z26" s="8"/>
      <c r="AA26" s="8"/>
      <c r="AB26" s="8"/>
      <c r="AC26" s="205"/>
      <c r="AD26" s="9"/>
      <c r="AE26" s="7"/>
      <c r="AF26" s="8"/>
      <c r="AG26" s="8"/>
      <c r="AH26" s="8"/>
      <c r="AI26" s="8"/>
      <c r="AJ26" s="8"/>
      <c r="AK26" s="10"/>
      <c r="AL26" s="113"/>
      <c r="AM26" s="14"/>
      <c r="AN26" s="113"/>
      <c r="AO26" s="14"/>
      <c r="AP26" s="105"/>
      <c r="AQ26" s="109"/>
    </row>
    <row r="27" spans="3:43" x14ac:dyDescent="0.25">
      <c r="C27" s="7"/>
      <c r="D27" s="8"/>
      <c r="E27" s="8"/>
      <c r="F27" s="8"/>
      <c r="G27" s="9"/>
      <c r="H27" s="7"/>
      <c r="I27" s="8"/>
      <c r="J27" s="8"/>
      <c r="K27" s="9"/>
      <c r="L27" s="7"/>
      <c r="M27" s="8"/>
      <c r="N27" s="8"/>
      <c r="O27" s="8"/>
      <c r="P27" s="8"/>
      <c r="Q27" s="8"/>
      <c r="R27" s="8"/>
      <c r="S27" s="205"/>
      <c r="T27" s="9"/>
      <c r="U27" s="8"/>
      <c r="V27" s="9"/>
      <c r="W27" s="7"/>
      <c r="X27" s="8"/>
      <c r="Y27" s="8"/>
      <c r="Z27" s="8"/>
      <c r="AA27" s="8"/>
      <c r="AB27" s="8"/>
      <c r="AC27" s="205"/>
      <c r="AD27" s="9"/>
      <c r="AE27" s="7"/>
      <c r="AF27" s="8"/>
      <c r="AG27" s="8"/>
      <c r="AH27" s="8"/>
      <c r="AI27" s="8"/>
      <c r="AJ27" s="8"/>
      <c r="AK27" s="10"/>
      <c r="AL27" s="113"/>
      <c r="AM27" s="14"/>
      <c r="AN27" s="113"/>
      <c r="AO27" s="14"/>
      <c r="AP27" s="105"/>
      <c r="AQ27" s="109"/>
    </row>
    <row r="28" spans="3:43" x14ac:dyDescent="0.25">
      <c r="C28" s="7"/>
      <c r="D28" s="8"/>
      <c r="E28" s="8"/>
      <c r="F28" s="8"/>
      <c r="G28" s="9"/>
      <c r="H28" s="7"/>
      <c r="I28" s="8"/>
      <c r="J28" s="8"/>
      <c r="K28" s="9"/>
      <c r="L28" s="7"/>
      <c r="M28" s="8"/>
      <c r="N28" s="8"/>
      <c r="O28" s="8"/>
      <c r="P28" s="8"/>
      <c r="Q28" s="8"/>
      <c r="R28" s="8"/>
      <c r="S28" s="205"/>
      <c r="T28" s="9"/>
      <c r="U28" s="8"/>
      <c r="V28" s="9"/>
      <c r="W28" s="7"/>
      <c r="X28" s="8"/>
      <c r="Y28" s="8"/>
      <c r="Z28" s="8"/>
      <c r="AA28" s="8"/>
      <c r="AB28" s="8"/>
      <c r="AC28" s="205"/>
      <c r="AD28" s="9"/>
      <c r="AE28" s="7"/>
      <c r="AF28" s="8"/>
      <c r="AG28" s="8"/>
      <c r="AH28" s="8"/>
      <c r="AI28" s="8"/>
      <c r="AJ28" s="8"/>
      <c r="AK28" s="10"/>
      <c r="AL28" s="113"/>
      <c r="AM28" s="14"/>
      <c r="AN28" s="113"/>
      <c r="AO28" s="14"/>
      <c r="AP28" s="105"/>
      <c r="AQ28" s="109"/>
    </row>
    <row r="29" spans="3:43" x14ac:dyDescent="0.25">
      <c r="C29" s="7"/>
      <c r="D29" s="8"/>
      <c r="E29" s="8"/>
      <c r="F29" s="8"/>
      <c r="G29" s="9"/>
      <c r="H29" s="7"/>
      <c r="I29" s="8"/>
      <c r="J29" s="8"/>
      <c r="K29" s="9"/>
      <c r="L29" s="7"/>
      <c r="M29" s="8"/>
      <c r="N29" s="8"/>
      <c r="O29" s="8"/>
      <c r="P29" s="8"/>
      <c r="Q29" s="8"/>
      <c r="R29" s="8"/>
      <c r="S29" s="205"/>
      <c r="T29" s="9"/>
      <c r="U29" s="8"/>
      <c r="V29" s="9"/>
      <c r="W29" s="7"/>
      <c r="X29" s="8"/>
      <c r="Y29" s="8"/>
      <c r="Z29" s="8"/>
      <c r="AA29" s="8"/>
      <c r="AB29" s="8"/>
      <c r="AC29" s="205"/>
      <c r="AD29" s="9"/>
      <c r="AE29" s="7"/>
      <c r="AF29" s="8"/>
      <c r="AG29" s="8"/>
      <c r="AH29" s="8"/>
      <c r="AI29" s="8"/>
      <c r="AJ29" s="8"/>
      <c r="AK29" s="10"/>
      <c r="AL29" s="113"/>
      <c r="AM29" s="14"/>
      <c r="AN29" s="113"/>
      <c r="AO29" s="14"/>
      <c r="AP29" s="105"/>
      <c r="AQ29" s="109"/>
    </row>
    <row r="30" spans="3:43" x14ac:dyDescent="0.25">
      <c r="C30" s="7"/>
      <c r="D30" s="8"/>
      <c r="E30" s="8"/>
      <c r="F30" s="8"/>
      <c r="G30" s="9"/>
      <c r="H30" s="7"/>
      <c r="I30" s="8"/>
      <c r="J30" s="8"/>
      <c r="K30" s="9"/>
      <c r="L30" s="7"/>
      <c r="M30" s="8"/>
      <c r="N30" s="8"/>
      <c r="O30" s="8"/>
      <c r="P30" s="8"/>
      <c r="Q30" s="8"/>
      <c r="R30" s="8"/>
      <c r="S30" s="205"/>
      <c r="T30" s="9"/>
      <c r="U30" s="8"/>
      <c r="V30" s="9"/>
      <c r="W30" s="7"/>
      <c r="X30" s="8"/>
      <c r="Y30" s="8"/>
      <c r="Z30" s="8"/>
      <c r="AA30" s="8"/>
      <c r="AB30" s="8"/>
      <c r="AC30" s="205"/>
      <c r="AD30" s="9"/>
      <c r="AE30" s="7"/>
      <c r="AF30" s="8"/>
      <c r="AG30" s="8"/>
      <c r="AH30" s="8"/>
      <c r="AI30" s="8"/>
      <c r="AJ30" s="8"/>
      <c r="AK30" s="10"/>
      <c r="AL30" s="113"/>
      <c r="AM30" s="14"/>
      <c r="AN30" s="113"/>
      <c r="AO30" s="14"/>
      <c r="AP30" s="105"/>
      <c r="AQ30" s="109"/>
    </row>
    <row r="31" spans="3:43" x14ac:dyDescent="0.25">
      <c r="C31" s="7"/>
      <c r="D31" s="8"/>
      <c r="E31" s="8"/>
      <c r="F31" s="8"/>
      <c r="G31" s="9"/>
      <c r="H31" s="7"/>
      <c r="I31" s="8"/>
      <c r="J31" s="8"/>
      <c r="K31" s="9"/>
      <c r="L31" s="7"/>
      <c r="M31" s="8"/>
      <c r="N31" s="8"/>
      <c r="O31" s="8"/>
      <c r="P31" s="8"/>
      <c r="Q31" s="8"/>
      <c r="R31" s="8"/>
      <c r="S31" s="205"/>
      <c r="T31" s="9"/>
      <c r="U31" s="8"/>
      <c r="V31" s="9"/>
      <c r="W31" s="7"/>
      <c r="X31" s="8"/>
      <c r="Y31" s="8"/>
      <c r="Z31" s="8"/>
      <c r="AA31" s="8"/>
      <c r="AB31" s="8"/>
      <c r="AC31" s="205"/>
      <c r="AD31" s="9"/>
      <c r="AE31" s="7"/>
      <c r="AF31" s="8"/>
      <c r="AG31" s="8"/>
      <c r="AH31" s="8"/>
      <c r="AI31" s="8"/>
      <c r="AJ31" s="8"/>
      <c r="AK31" s="10"/>
      <c r="AL31" s="113"/>
      <c r="AM31" s="14"/>
      <c r="AN31" s="113"/>
      <c r="AO31" s="14"/>
      <c r="AP31" s="105"/>
      <c r="AQ31" s="109"/>
    </row>
    <row r="32" spans="3:43" x14ac:dyDescent="0.25">
      <c r="C32" s="7"/>
      <c r="D32" s="8"/>
      <c r="E32" s="8"/>
      <c r="F32" s="8"/>
      <c r="G32" s="9"/>
      <c r="H32" s="7"/>
      <c r="I32" s="8"/>
      <c r="J32" s="8"/>
      <c r="K32" s="9"/>
      <c r="L32" s="7"/>
      <c r="M32" s="8"/>
      <c r="N32" s="8"/>
      <c r="O32" s="8"/>
      <c r="P32" s="8"/>
      <c r="Q32" s="8"/>
      <c r="R32" s="8"/>
      <c r="S32" s="205"/>
      <c r="T32" s="9"/>
      <c r="U32" s="8"/>
      <c r="V32" s="9"/>
      <c r="W32" s="7"/>
      <c r="X32" s="8"/>
      <c r="Y32" s="8"/>
      <c r="Z32" s="8"/>
      <c r="AA32" s="8"/>
      <c r="AB32" s="8"/>
      <c r="AC32" s="205"/>
      <c r="AD32" s="9"/>
      <c r="AE32" s="7"/>
      <c r="AF32" s="8"/>
      <c r="AG32" s="8"/>
      <c r="AH32" s="8"/>
      <c r="AI32" s="8"/>
      <c r="AJ32" s="8"/>
      <c r="AK32" s="10"/>
      <c r="AL32" s="113"/>
      <c r="AM32" s="14"/>
      <c r="AN32" s="113"/>
      <c r="AO32" s="14"/>
      <c r="AP32" s="105"/>
      <c r="AQ32" s="109"/>
    </row>
    <row r="33" spans="3:43" x14ac:dyDescent="0.25">
      <c r="C33" s="7"/>
      <c r="D33" s="8"/>
      <c r="E33" s="8"/>
      <c r="F33" s="8"/>
      <c r="G33" s="9"/>
      <c r="H33" s="7"/>
      <c r="I33" s="8"/>
      <c r="J33" s="8"/>
      <c r="K33" s="9"/>
      <c r="L33" s="7"/>
      <c r="M33" s="8"/>
      <c r="N33" s="8"/>
      <c r="O33" s="8"/>
      <c r="P33" s="8"/>
      <c r="Q33" s="8"/>
      <c r="R33" s="8"/>
      <c r="S33" s="205"/>
      <c r="T33" s="9"/>
      <c r="U33" s="8"/>
      <c r="V33" s="9"/>
      <c r="W33" s="7"/>
      <c r="X33" s="8"/>
      <c r="Y33" s="8"/>
      <c r="Z33" s="8"/>
      <c r="AA33" s="8"/>
      <c r="AB33" s="8"/>
      <c r="AC33" s="205"/>
      <c r="AD33" s="9"/>
      <c r="AE33" s="7"/>
      <c r="AF33" s="8"/>
      <c r="AG33" s="8"/>
      <c r="AH33" s="8"/>
      <c r="AI33" s="8"/>
      <c r="AJ33" s="8"/>
      <c r="AK33" s="10"/>
      <c r="AL33" s="113"/>
      <c r="AM33" s="14"/>
      <c r="AN33" s="113"/>
      <c r="AO33" s="14"/>
      <c r="AP33" s="105"/>
      <c r="AQ33" s="109"/>
    </row>
    <row r="34" spans="3:43" x14ac:dyDescent="0.25">
      <c r="C34" s="7"/>
      <c r="D34" s="8"/>
      <c r="E34" s="8"/>
      <c r="F34" s="8"/>
      <c r="G34" s="9"/>
      <c r="H34" s="7"/>
      <c r="I34" s="8"/>
      <c r="J34" s="8"/>
      <c r="K34" s="9"/>
      <c r="L34" s="7"/>
      <c r="M34" s="8"/>
      <c r="N34" s="8"/>
      <c r="O34" s="8"/>
      <c r="P34" s="8"/>
      <c r="Q34" s="8"/>
      <c r="R34" s="8"/>
      <c r="S34" s="205"/>
      <c r="T34" s="9"/>
      <c r="U34" s="8"/>
      <c r="V34" s="9"/>
      <c r="W34" s="7"/>
      <c r="X34" s="8"/>
      <c r="Y34" s="8"/>
      <c r="Z34" s="8"/>
      <c r="AA34" s="8"/>
      <c r="AB34" s="8"/>
      <c r="AC34" s="205"/>
      <c r="AD34" s="9"/>
      <c r="AE34" s="7"/>
      <c r="AF34" s="8"/>
      <c r="AG34" s="8"/>
      <c r="AH34" s="8"/>
      <c r="AI34" s="8"/>
      <c r="AJ34" s="8"/>
      <c r="AK34" s="10"/>
      <c r="AL34" s="113"/>
      <c r="AM34" s="14"/>
      <c r="AN34" s="113"/>
      <c r="AO34" s="14"/>
      <c r="AP34" s="105"/>
      <c r="AQ34" s="109"/>
    </row>
    <row r="35" spans="3:43" x14ac:dyDescent="0.25">
      <c r="C35" s="7"/>
      <c r="D35" s="8"/>
      <c r="E35" s="8"/>
      <c r="F35" s="8"/>
      <c r="G35" s="9"/>
      <c r="H35" s="7"/>
      <c r="I35" s="8"/>
      <c r="J35" s="8"/>
      <c r="K35" s="9"/>
      <c r="L35" s="7"/>
      <c r="M35" s="8"/>
      <c r="N35" s="8"/>
      <c r="O35" s="8"/>
      <c r="P35" s="8"/>
      <c r="Q35" s="8"/>
      <c r="R35" s="8"/>
      <c r="S35" s="205"/>
      <c r="T35" s="9"/>
      <c r="U35" s="8"/>
      <c r="V35" s="9"/>
      <c r="W35" s="7"/>
      <c r="X35" s="8"/>
      <c r="Y35" s="8"/>
      <c r="Z35" s="8"/>
      <c r="AA35" s="8"/>
      <c r="AB35" s="8"/>
      <c r="AC35" s="205"/>
      <c r="AD35" s="9"/>
      <c r="AE35" s="7"/>
      <c r="AF35" s="8"/>
      <c r="AG35" s="8"/>
      <c r="AH35" s="8"/>
      <c r="AI35" s="8"/>
      <c r="AJ35" s="8"/>
      <c r="AK35" s="10"/>
      <c r="AL35" s="113"/>
      <c r="AM35" s="14"/>
      <c r="AN35" s="113"/>
      <c r="AO35" s="14"/>
      <c r="AP35" s="105"/>
      <c r="AQ35" s="109"/>
    </row>
    <row r="36" spans="3:43" x14ac:dyDescent="0.25">
      <c r="C36" s="7"/>
      <c r="D36" s="8"/>
      <c r="E36" s="8"/>
      <c r="F36" s="8"/>
      <c r="G36" s="9"/>
      <c r="H36" s="7"/>
      <c r="I36" s="8"/>
      <c r="J36" s="8"/>
      <c r="K36" s="9"/>
      <c r="L36" s="7"/>
      <c r="M36" s="8"/>
      <c r="N36" s="8"/>
      <c r="O36" s="8"/>
      <c r="P36" s="8"/>
      <c r="Q36" s="8"/>
      <c r="R36" s="8"/>
      <c r="S36" s="205"/>
      <c r="T36" s="9"/>
      <c r="U36" s="8"/>
      <c r="V36" s="9"/>
      <c r="W36" s="7"/>
      <c r="X36" s="8"/>
      <c r="Y36" s="8"/>
      <c r="Z36" s="8"/>
      <c r="AA36" s="8"/>
      <c r="AB36" s="8"/>
      <c r="AC36" s="205"/>
      <c r="AD36" s="9"/>
      <c r="AE36" s="7"/>
      <c r="AF36" s="8"/>
      <c r="AG36" s="8"/>
      <c r="AH36" s="8"/>
      <c r="AI36" s="8"/>
      <c r="AJ36" s="8"/>
      <c r="AK36" s="10"/>
      <c r="AL36" s="113"/>
      <c r="AM36" s="14"/>
      <c r="AN36" s="113"/>
      <c r="AO36" s="14"/>
      <c r="AP36" s="105"/>
      <c r="AQ36" s="109"/>
    </row>
    <row r="37" spans="3:43" x14ac:dyDescent="0.25">
      <c r="C37" s="7"/>
      <c r="D37" s="8"/>
      <c r="E37" s="8"/>
      <c r="F37" s="8"/>
      <c r="G37" s="9"/>
      <c r="H37" s="7"/>
      <c r="I37" s="8"/>
      <c r="J37" s="8"/>
      <c r="K37" s="9"/>
      <c r="L37" s="7"/>
      <c r="M37" s="8"/>
      <c r="N37" s="8"/>
      <c r="O37" s="8"/>
      <c r="P37" s="8"/>
      <c r="Q37" s="8"/>
      <c r="R37" s="8"/>
      <c r="S37" s="205"/>
      <c r="T37" s="9"/>
      <c r="U37" s="8"/>
      <c r="V37" s="9"/>
      <c r="W37" s="7"/>
      <c r="X37" s="8"/>
      <c r="Y37" s="8"/>
      <c r="Z37" s="8"/>
      <c r="AA37" s="8"/>
      <c r="AB37" s="8"/>
      <c r="AC37" s="205"/>
      <c r="AD37" s="9"/>
      <c r="AE37" s="7"/>
      <c r="AF37" s="8"/>
      <c r="AG37" s="8"/>
      <c r="AH37" s="8"/>
      <c r="AI37" s="8"/>
      <c r="AJ37" s="8"/>
      <c r="AK37" s="10"/>
      <c r="AL37" s="113"/>
      <c r="AM37" s="14"/>
      <c r="AN37" s="113"/>
      <c r="AO37" s="14"/>
      <c r="AP37" s="105"/>
      <c r="AQ37" s="109"/>
    </row>
    <row r="38" spans="3:43" x14ac:dyDescent="0.25">
      <c r="C38" s="7"/>
      <c r="D38" s="8"/>
      <c r="E38" s="8"/>
      <c r="F38" s="8"/>
      <c r="G38" s="9"/>
      <c r="H38" s="7"/>
      <c r="I38" s="8"/>
      <c r="J38" s="8"/>
      <c r="K38" s="9"/>
      <c r="L38" s="7"/>
      <c r="M38" s="8"/>
      <c r="N38" s="8"/>
      <c r="O38" s="8"/>
      <c r="P38" s="8"/>
      <c r="Q38" s="8"/>
      <c r="R38" s="8"/>
      <c r="S38" s="205"/>
      <c r="T38" s="9"/>
      <c r="U38" s="8"/>
      <c r="V38" s="9"/>
      <c r="W38" s="7"/>
      <c r="X38" s="8"/>
      <c r="Y38" s="8"/>
      <c r="Z38" s="8"/>
      <c r="AA38" s="8"/>
      <c r="AB38" s="8"/>
      <c r="AC38" s="205"/>
      <c r="AD38" s="9"/>
      <c r="AE38" s="7"/>
      <c r="AF38" s="8"/>
      <c r="AG38" s="8"/>
      <c r="AH38" s="8"/>
      <c r="AI38" s="8"/>
      <c r="AJ38" s="8"/>
      <c r="AK38" s="10"/>
      <c r="AL38" s="113"/>
      <c r="AM38" s="14"/>
      <c r="AN38" s="113"/>
      <c r="AO38" s="14"/>
      <c r="AP38" s="105"/>
      <c r="AQ38" s="109"/>
    </row>
    <row r="39" spans="3:43" x14ac:dyDescent="0.25">
      <c r="C39" s="7"/>
      <c r="D39" s="8"/>
      <c r="E39" s="8"/>
      <c r="F39" s="8"/>
      <c r="G39" s="9"/>
      <c r="H39" s="7"/>
      <c r="I39" s="8"/>
      <c r="J39" s="8"/>
      <c r="K39" s="9"/>
      <c r="L39" s="7"/>
      <c r="M39" s="8"/>
      <c r="N39" s="8"/>
      <c r="O39" s="8"/>
      <c r="P39" s="8"/>
      <c r="Q39" s="8"/>
      <c r="R39" s="8"/>
      <c r="S39" s="205"/>
      <c r="T39" s="9"/>
      <c r="U39" s="8"/>
      <c r="V39" s="9"/>
      <c r="W39" s="7"/>
      <c r="X39" s="8"/>
      <c r="Y39" s="8"/>
      <c r="Z39" s="8"/>
      <c r="AA39" s="8"/>
      <c r="AB39" s="8"/>
      <c r="AC39" s="205"/>
      <c r="AD39" s="9"/>
      <c r="AE39" s="7"/>
      <c r="AF39" s="8"/>
      <c r="AG39" s="8"/>
      <c r="AH39" s="8"/>
      <c r="AI39" s="8"/>
      <c r="AJ39" s="8"/>
      <c r="AK39" s="10"/>
      <c r="AL39" s="113"/>
      <c r="AM39" s="14"/>
      <c r="AN39" s="113"/>
      <c r="AO39" s="14"/>
      <c r="AP39" s="105"/>
      <c r="AQ39" s="109"/>
    </row>
    <row r="40" spans="3:43" x14ac:dyDescent="0.25">
      <c r="C40" s="7"/>
      <c r="D40" s="8"/>
      <c r="E40" s="8"/>
      <c r="F40" s="8"/>
      <c r="G40" s="9"/>
      <c r="H40" s="7"/>
      <c r="I40" s="8"/>
      <c r="J40" s="8"/>
      <c r="K40" s="9"/>
      <c r="L40" s="7"/>
      <c r="M40" s="8"/>
      <c r="N40" s="8"/>
      <c r="O40" s="8"/>
      <c r="P40" s="8"/>
      <c r="Q40" s="8"/>
      <c r="R40" s="8"/>
      <c r="S40" s="205"/>
      <c r="T40" s="9"/>
      <c r="U40" s="8"/>
      <c r="V40" s="9"/>
      <c r="W40" s="7"/>
      <c r="X40" s="8"/>
      <c r="Y40" s="8"/>
      <c r="Z40" s="8"/>
      <c r="AA40" s="8"/>
      <c r="AB40" s="8"/>
      <c r="AC40" s="205"/>
      <c r="AD40" s="9"/>
      <c r="AE40" s="7"/>
      <c r="AF40" s="8"/>
      <c r="AG40" s="8"/>
      <c r="AH40" s="8"/>
      <c r="AI40" s="8"/>
      <c r="AJ40" s="8"/>
      <c r="AK40" s="10"/>
      <c r="AL40" s="113"/>
      <c r="AM40" s="14"/>
      <c r="AN40" s="113"/>
      <c r="AO40" s="14"/>
      <c r="AP40" s="105"/>
      <c r="AQ40" s="109"/>
    </row>
    <row r="41" spans="3:43" x14ac:dyDescent="0.25">
      <c r="C41" s="7"/>
      <c r="D41" s="8"/>
      <c r="E41" s="8"/>
      <c r="F41" s="8"/>
      <c r="G41" s="9"/>
      <c r="H41" s="7"/>
      <c r="I41" s="8"/>
      <c r="J41" s="8"/>
      <c r="K41" s="9"/>
      <c r="L41" s="7"/>
      <c r="M41" s="8"/>
      <c r="N41" s="8"/>
      <c r="O41" s="8"/>
      <c r="P41" s="8"/>
      <c r="Q41" s="8"/>
      <c r="R41" s="8"/>
      <c r="S41" s="205"/>
      <c r="T41" s="9"/>
      <c r="U41" s="8"/>
      <c r="V41" s="9"/>
      <c r="W41" s="7"/>
      <c r="X41" s="8"/>
      <c r="Y41" s="8"/>
      <c r="Z41" s="8"/>
      <c r="AA41" s="8"/>
      <c r="AB41" s="8"/>
      <c r="AC41" s="205"/>
      <c r="AD41" s="9"/>
      <c r="AE41" s="7"/>
      <c r="AF41" s="8"/>
      <c r="AG41" s="8"/>
      <c r="AH41" s="8"/>
      <c r="AI41" s="8"/>
      <c r="AJ41" s="8"/>
      <c r="AK41" s="10"/>
      <c r="AL41" s="113"/>
      <c r="AM41" s="14"/>
      <c r="AN41" s="113"/>
      <c r="AO41" s="14"/>
      <c r="AP41" s="105"/>
      <c r="AQ41" s="109"/>
    </row>
    <row r="42" spans="3:43" x14ac:dyDescent="0.25">
      <c r="C42" s="7"/>
      <c r="D42" s="8"/>
      <c r="E42" s="8"/>
      <c r="F42" s="8"/>
      <c r="G42" s="9"/>
      <c r="H42" s="7"/>
      <c r="I42" s="8"/>
      <c r="J42" s="8"/>
      <c r="K42" s="9"/>
      <c r="L42" s="7"/>
      <c r="M42" s="8"/>
      <c r="N42" s="8"/>
      <c r="O42" s="8"/>
      <c r="P42" s="8"/>
      <c r="Q42" s="8"/>
      <c r="R42" s="8"/>
      <c r="S42" s="205"/>
      <c r="T42" s="9"/>
      <c r="U42" s="8"/>
      <c r="V42" s="9"/>
      <c r="W42" s="7"/>
      <c r="X42" s="8"/>
      <c r="Y42" s="8"/>
      <c r="Z42" s="8"/>
      <c r="AA42" s="8"/>
      <c r="AB42" s="8"/>
      <c r="AC42" s="205"/>
      <c r="AD42" s="9"/>
      <c r="AE42" s="7"/>
      <c r="AF42" s="8"/>
      <c r="AG42" s="8"/>
      <c r="AH42" s="8"/>
      <c r="AI42" s="8"/>
      <c r="AJ42" s="8"/>
      <c r="AK42" s="10"/>
      <c r="AL42" s="113"/>
      <c r="AM42" s="14"/>
      <c r="AN42" s="113"/>
      <c r="AO42" s="14"/>
      <c r="AP42" s="105"/>
      <c r="AQ42" s="109"/>
    </row>
    <row r="43" spans="3:43" x14ac:dyDescent="0.25">
      <c r="C43" s="7"/>
      <c r="D43" s="8"/>
      <c r="E43" s="8"/>
      <c r="F43" s="8"/>
      <c r="G43" s="9"/>
      <c r="H43" s="7"/>
      <c r="I43" s="8"/>
      <c r="J43" s="8"/>
      <c r="K43" s="9"/>
      <c r="L43" s="7"/>
      <c r="M43" s="8"/>
      <c r="N43" s="8"/>
      <c r="O43" s="8"/>
      <c r="P43" s="8"/>
      <c r="Q43" s="8"/>
      <c r="R43" s="8"/>
      <c r="S43" s="205"/>
      <c r="T43" s="9"/>
      <c r="U43" s="8"/>
      <c r="V43" s="9"/>
      <c r="W43" s="7"/>
      <c r="X43" s="8"/>
      <c r="Y43" s="8"/>
      <c r="Z43" s="8"/>
      <c r="AA43" s="8"/>
      <c r="AB43" s="8"/>
      <c r="AC43" s="205"/>
      <c r="AD43" s="9"/>
      <c r="AE43" s="7"/>
      <c r="AF43" s="8"/>
      <c r="AG43" s="8"/>
      <c r="AH43" s="8"/>
      <c r="AI43" s="8"/>
      <c r="AJ43" s="8"/>
      <c r="AK43" s="10"/>
      <c r="AL43" s="113"/>
      <c r="AM43" s="14"/>
      <c r="AN43" s="113"/>
      <c r="AO43" s="14"/>
      <c r="AP43" s="105"/>
      <c r="AQ43" s="109"/>
    </row>
    <row r="44" spans="3:43" x14ac:dyDescent="0.25">
      <c r="C44" s="7"/>
      <c r="D44" s="8"/>
      <c r="E44" s="8"/>
      <c r="F44" s="8"/>
      <c r="G44" s="9"/>
      <c r="H44" s="7"/>
      <c r="I44" s="8"/>
      <c r="J44" s="8"/>
      <c r="K44" s="9"/>
      <c r="L44" s="7"/>
      <c r="M44" s="8"/>
      <c r="N44" s="8"/>
      <c r="O44" s="8"/>
      <c r="P44" s="8"/>
      <c r="Q44" s="8"/>
      <c r="R44" s="8"/>
      <c r="S44" s="205"/>
      <c r="T44" s="9"/>
      <c r="U44" s="8"/>
      <c r="V44" s="9"/>
      <c r="W44" s="7"/>
      <c r="X44" s="8"/>
      <c r="Y44" s="8"/>
      <c r="Z44" s="8"/>
      <c r="AA44" s="8"/>
      <c r="AB44" s="8"/>
      <c r="AC44" s="205"/>
      <c r="AD44" s="9"/>
      <c r="AE44" s="7"/>
      <c r="AF44" s="8"/>
      <c r="AG44" s="8"/>
      <c r="AH44" s="8"/>
      <c r="AI44" s="8"/>
      <c r="AJ44" s="8"/>
      <c r="AK44" s="10"/>
      <c r="AL44" s="113"/>
      <c r="AM44" s="14"/>
      <c r="AN44" s="113"/>
      <c r="AO44" s="14"/>
      <c r="AP44" s="105"/>
      <c r="AQ44" s="109"/>
    </row>
    <row r="45" spans="3:43" x14ac:dyDescent="0.25">
      <c r="C45" s="7"/>
      <c r="D45" s="8"/>
      <c r="E45" s="8"/>
      <c r="F45" s="8"/>
      <c r="G45" s="9"/>
      <c r="H45" s="7"/>
      <c r="I45" s="8"/>
      <c r="J45" s="8"/>
      <c r="K45" s="9"/>
      <c r="L45" s="7"/>
      <c r="M45" s="8"/>
      <c r="N45" s="8"/>
      <c r="O45" s="8"/>
      <c r="P45" s="8"/>
      <c r="Q45" s="8"/>
      <c r="R45" s="8"/>
      <c r="S45" s="205"/>
      <c r="T45" s="9"/>
      <c r="U45" s="8"/>
      <c r="V45" s="9"/>
      <c r="W45" s="7"/>
      <c r="X45" s="8"/>
      <c r="Y45" s="8"/>
      <c r="Z45" s="8"/>
      <c r="AA45" s="8"/>
      <c r="AB45" s="8"/>
      <c r="AC45" s="205"/>
      <c r="AD45" s="9"/>
      <c r="AE45" s="7"/>
      <c r="AF45" s="8"/>
      <c r="AG45" s="8"/>
      <c r="AH45" s="8"/>
      <c r="AI45" s="8"/>
      <c r="AJ45" s="8"/>
      <c r="AK45" s="10"/>
      <c r="AL45" s="113"/>
      <c r="AM45" s="14"/>
      <c r="AN45" s="113"/>
      <c r="AO45" s="14"/>
      <c r="AP45" s="105"/>
      <c r="AQ45" s="109"/>
    </row>
    <row r="46" spans="3:43" x14ac:dyDescent="0.25">
      <c r="C46" s="7"/>
      <c r="D46" s="8"/>
      <c r="E46" s="8"/>
      <c r="F46" s="8"/>
      <c r="G46" s="9"/>
      <c r="H46" s="7"/>
      <c r="I46" s="8"/>
      <c r="J46" s="8"/>
      <c r="K46" s="9"/>
      <c r="L46" s="7"/>
      <c r="M46" s="8"/>
      <c r="N46" s="8"/>
      <c r="O46" s="8"/>
      <c r="P46" s="8"/>
      <c r="Q46" s="8"/>
      <c r="R46" s="8"/>
      <c r="S46" s="205"/>
      <c r="T46" s="9"/>
      <c r="U46" s="8"/>
      <c r="V46" s="9"/>
      <c r="W46" s="7"/>
      <c r="X46" s="8"/>
      <c r="Y46" s="8"/>
      <c r="Z46" s="8"/>
      <c r="AA46" s="8"/>
      <c r="AB46" s="8"/>
      <c r="AC46" s="205"/>
      <c r="AD46" s="9"/>
      <c r="AE46" s="7"/>
      <c r="AF46" s="8"/>
      <c r="AG46" s="8"/>
      <c r="AH46" s="8"/>
      <c r="AI46" s="8"/>
      <c r="AJ46" s="8"/>
      <c r="AK46" s="10"/>
      <c r="AL46" s="113"/>
      <c r="AM46" s="14"/>
      <c r="AN46" s="113"/>
      <c r="AO46" s="14"/>
      <c r="AP46" s="105"/>
      <c r="AQ46" s="109"/>
    </row>
    <row r="47" spans="3:43" x14ac:dyDescent="0.25">
      <c r="C47" s="7"/>
      <c r="D47" s="8"/>
      <c r="E47" s="8"/>
      <c r="F47" s="8"/>
      <c r="G47" s="9"/>
      <c r="H47" s="7"/>
      <c r="I47" s="8"/>
      <c r="J47" s="8"/>
      <c r="K47" s="9"/>
      <c r="L47" s="7"/>
      <c r="M47" s="8"/>
      <c r="N47" s="8"/>
      <c r="O47" s="8"/>
      <c r="P47" s="8"/>
      <c r="Q47" s="8"/>
      <c r="R47" s="8"/>
      <c r="S47" s="205"/>
      <c r="T47" s="9"/>
      <c r="U47" s="8"/>
      <c r="V47" s="9"/>
      <c r="W47" s="7"/>
      <c r="X47" s="8"/>
      <c r="Y47" s="8"/>
      <c r="Z47" s="8"/>
      <c r="AA47" s="8"/>
      <c r="AB47" s="8"/>
      <c r="AC47" s="205"/>
      <c r="AD47" s="9"/>
      <c r="AE47" s="7"/>
      <c r="AF47" s="8"/>
      <c r="AG47" s="8"/>
      <c r="AH47" s="8"/>
      <c r="AI47" s="8"/>
      <c r="AJ47" s="8"/>
      <c r="AK47" s="10"/>
      <c r="AL47" s="113"/>
      <c r="AM47" s="14"/>
      <c r="AN47" s="113"/>
      <c r="AO47" s="14"/>
      <c r="AP47" s="105"/>
      <c r="AQ47" s="109"/>
    </row>
    <row r="48" spans="3:43" x14ac:dyDescent="0.25">
      <c r="C48" s="7"/>
      <c r="D48" s="8"/>
      <c r="E48" s="8"/>
      <c r="F48" s="8"/>
      <c r="G48" s="9"/>
      <c r="H48" s="7"/>
      <c r="I48" s="8"/>
      <c r="J48" s="8"/>
      <c r="K48" s="9"/>
      <c r="L48" s="7"/>
      <c r="M48" s="8"/>
      <c r="N48" s="8"/>
      <c r="O48" s="8"/>
      <c r="P48" s="8"/>
      <c r="Q48" s="8"/>
      <c r="R48" s="8"/>
      <c r="S48" s="205"/>
      <c r="T48" s="9"/>
      <c r="U48" s="8"/>
      <c r="V48" s="9"/>
      <c r="W48" s="7"/>
      <c r="X48" s="8"/>
      <c r="Y48" s="8"/>
      <c r="Z48" s="8"/>
      <c r="AA48" s="8"/>
      <c r="AB48" s="8"/>
      <c r="AC48" s="205"/>
      <c r="AD48" s="9"/>
      <c r="AE48" s="7"/>
      <c r="AF48" s="8"/>
      <c r="AG48" s="8"/>
      <c r="AH48" s="8"/>
      <c r="AI48" s="8"/>
      <c r="AJ48" s="8"/>
      <c r="AK48" s="10"/>
      <c r="AL48" s="113"/>
      <c r="AM48" s="14"/>
      <c r="AN48" s="113"/>
      <c r="AO48" s="14"/>
      <c r="AP48" s="105"/>
      <c r="AQ48" s="109"/>
    </row>
    <row r="49" spans="3:43" x14ac:dyDescent="0.25">
      <c r="C49" s="7"/>
      <c r="D49" s="8"/>
      <c r="E49" s="8"/>
      <c r="F49" s="8"/>
      <c r="G49" s="8"/>
      <c r="H49" s="8"/>
      <c r="I49" s="8"/>
      <c r="J49" s="8"/>
      <c r="K49" s="9"/>
      <c r="L49" s="7"/>
      <c r="M49" s="8"/>
      <c r="N49" s="8"/>
      <c r="O49" s="8"/>
      <c r="P49" s="8"/>
      <c r="Q49" s="8"/>
      <c r="R49" s="8"/>
      <c r="S49" s="205"/>
      <c r="T49" s="9"/>
      <c r="U49" s="8"/>
      <c r="V49" s="9"/>
      <c r="W49" s="7"/>
      <c r="X49" s="8"/>
      <c r="Y49" s="8"/>
      <c r="Z49" s="8"/>
      <c r="AA49" s="8"/>
      <c r="AB49" s="8"/>
      <c r="AC49" s="205"/>
      <c r="AD49" s="9"/>
      <c r="AE49" s="7"/>
      <c r="AF49" s="8"/>
      <c r="AG49" s="8"/>
      <c r="AH49" s="8"/>
      <c r="AI49" s="8"/>
      <c r="AJ49" s="8"/>
      <c r="AK49" s="10"/>
      <c r="AL49" s="113"/>
      <c r="AM49" s="14"/>
      <c r="AN49" s="113"/>
      <c r="AO49" s="14"/>
      <c r="AP49" s="105"/>
      <c r="AQ49" s="109"/>
    </row>
    <row r="50" spans="3:43" x14ac:dyDescent="0.25">
      <c r="C50" s="7"/>
      <c r="D50" s="8"/>
      <c r="E50" s="8"/>
      <c r="F50" s="8"/>
      <c r="G50" s="8"/>
      <c r="H50" s="8"/>
      <c r="I50" s="8"/>
      <c r="J50" s="8"/>
      <c r="K50" s="9"/>
      <c r="L50" s="7"/>
      <c r="M50" s="8"/>
      <c r="N50" s="8"/>
      <c r="O50" s="8"/>
      <c r="P50" s="8"/>
      <c r="Q50" s="8"/>
      <c r="R50" s="8"/>
      <c r="S50" s="205"/>
      <c r="T50" s="9"/>
      <c r="U50" s="8"/>
      <c r="V50" s="9"/>
      <c r="W50" s="7"/>
      <c r="X50" s="8"/>
      <c r="Y50" s="8"/>
      <c r="Z50" s="8"/>
      <c r="AA50" s="8"/>
      <c r="AB50" s="8"/>
      <c r="AC50" s="205"/>
      <c r="AD50" s="9"/>
      <c r="AE50" s="7"/>
      <c r="AF50" s="8"/>
      <c r="AG50" s="8"/>
      <c r="AH50" s="8"/>
      <c r="AI50" s="8"/>
      <c r="AJ50" s="8"/>
      <c r="AK50" s="10"/>
      <c r="AL50" s="113"/>
      <c r="AM50" s="14"/>
      <c r="AN50" s="113"/>
      <c r="AO50" s="14"/>
      <c r="AP50" s="105"/>
      <c r="AQ50" s="109"/>
    </row>
    <row r="51" spans="3:43" x14ac:dyDescent="0.25">
      <c r="C51" s="7"/>
      <c r="D51" s="8"/>
      <c r="E51" s="8"/>
      <c r="F51" s="8"/>
      <c r="G51" s="8"/>
      <c r="H51" s="8"/>
      <c r="I51" s="8"/>
      <c r="J51" s="8"/>
      <c r="K51" s="9"/>
      <c r="L51" s="7"/>
      <c r="M51" s="8"/>
      <c r="N51" s="8"/>
      <c r="O51" s="8"/>
      <c r="P51" s="8"/>
      <c r="Q51" s="8"/>
      <c r="R51" s="8"/>
      <c r="S51" s="205"/>
      <c r="T51" s="9"/>
      <c r="U51" s="8"/>
      <c r="V51" s="9"/>
      <c r="W51" s="7"/>
      <c r="X51" s="8"/>
      <c r="Y51" s="8"/>
      <c r="Z51" s="8"/>
      <c r="AA51" s="8"/>
      <c r="AB51" s="8"/>
      <c r="AC51" s="205"/>
      <c r="AD51" s="9"/>
      <c r="AE51" s="7"/>
      <c r="AF51" s="8"/>
      <c r="AG51" s="8"/>
      <c r="AH51" s="8"/>
      <c r="AI51" s="8"/>
      <c r="AJ51" s="8"/>
      <c r="AK51" s="10"/>
      <c r="AL51" s="113"/>
      <c r="AM51" s="14"/>
      <c r="AN51" s="113"/>
      <c r="AO51" s="14"/>
      <c r="AP51" s="105"/>
      <c r="AQ51" s="109"/>
    </row>
    <row r="52" spans="3:43" x14ac:dyDescent="0.25">
      <c r="C52" s="7"/>
      <c r="D52" s="8"/>
      <c r="E52" s="8"/>
      <c r="F52" s="8"/>
      <c r="G52" s="8"/>
      <c r="H52" s="8"/>
      <c r="I52" s="8"/>
      <c r="J52" s="8"/>
      <c r="K52" s="9"/>
      <c r="L52" s="7"/>
      <c r="M52" s="8"/>
      <c r="N52" s="8"/>
      <c r="O52" s="8"/>
      <c r="P52" s="8"/>
      <c r="Q52" s="8"/>
      <c r="R52" s="8"/>
      <c r="S52" s="205"/>
      <c r="T52" s="9"/>
      <c r="U52" s="8"/>
      <c r="V52" s="9"/>
      <c r="W52" s="7"/>
      <c r="X52" s="8"/>
      <c r="Y52" s="8"/>
      <c r="Z52" s="8"/>
      <c r="AA52" s="8"/>
      <c r="AB52" s="8"/>
      <c r="AC52" s="205"/>
      <c r="AD52" s="9"/>
      <c r="AE52" s="7"/>
      <c r="AF52" s="8"/>
      <c r="AG52" s="8"/>
      <c r="AH52" s="8"/>
      <c r="AI52" s="8"/>
      <c r="AJ52" s="8"/>
      <c r="AK52" s="10"/>
      <c r="AL52" s="113"/>
      <c r="AM52" s="14"/>
      <c r="AN52" s="113"/>
      <c r="AO52" s="14"/>
      <c r="AP52" s="105"/>
      <c r="AQ52" s="109"/>
    </row>
    <row r="53" spans="3:43" x14ac:dyDescent="0.25">
      <c r="C53" s="7"/>
      <c r="D53" s="8"/>
      <c r="E53" s="8"/>
      <c r="F53" s="8"/>
      <c r="G53" s="8"/>
      <c r="H53" s="8"/>
      <c r="I53" s="8"/>
      <c r="J53" s="8"/>
      <c r="K53" s="9"/>
      <c r="L53" s="7"/>
      <c r="M53" s="8"/>
      <c r="N53" s="8"/>
      <c r="O53" s="8"/>
      <c r="P53" s="8"/>
      <c r="Q53" s="8"/>
      <c r="R53" s="8"/>
      <c r="S53" s="205"/>
      <c r="T53" s="9"/>
      <c r="U53" s="8"/>
      <c r="V53" s="9"/>
      <c r="W53" s="7"/>
      <c r="X53" s="8"/>
      <c r="Y53" s="8"/>
      <c r="Z53" s="8"/>
      <c r="AA53" s="8"/>
      <c r="AB53" s="8"/>
      <c r="AC53" s="205"/>
      <c r="AD53" s="9"/>
      <c r="AE53" s="7"/>
      <c r="AF53" s="8"/>
      <c r="AG53" s="8"/>
      <c r="AH53" s="8"/>
      <c r="AI53" s="8"/>
      <c r="AJ53" s="8"/>
      <c r="AK53" s="10"/>
      <c r="AL53" s="113"/>
      <c r="AM53" s="14"/>
      <c r="AN53" s="113"/>
      <c r="AO53" s="14"/>
      <c r="AP53" s="105"/>
      <c r="AQ53" s="109"/>
    </row>
    <row r="54" spans="3:43" x14ac:dyDescent="0.25">
      <c r="C54" s="7"/>
      <c r="D54" s="8"/>
      <c r="E54" s="8"/>
      <c r="F54" s="8"/>
      <c r="G54" s="8"/>
      <c r="H54" s="8"/>
      <c r="I54" s="8"/>
      <c r="J54" s="8"/>
      <c r="K54" s="9"/>
      <c r="L54" s="7"/>
      <c r="M54" s="8"/>
      <c r="N54" s="8"/>
      <c r="O54" s="8"/>
      <c r="P54" s="8"/>
      <c r="Q54" s="8"/>
      <c r="R54" s="8"/>
      <c r="S54" s="205"/>
      <c r="T54" s="9"/>
      <c r="U54" s="8"/>
      <c r="V54" s="9"/>
      <c r="W54" s="7"/>
      <c r="X54" s="8"/>
      <c r="Y54" s="8"/>
      <c r="Z54" s="8"/>
      <c r="AA54" s="8"/>
      <c r="AB54" s="8"/>
      <c r="AC54" s="205"/>
      <c r="AD54" s="9"/>
      <c r="AE54" s="7"/>
      <c r="AF54" s="8"/>
      <c r="AG54" s="8"/>
      <c r="AH54" s="8"/>
      <c r="AI54" s="8"/>
      <c r="AJ54" s="8"/>
      <c r="AK54" s="10"/>
      <c r="AL54" s="113"/>
      <c r="AM54" s="14"/>
      <c r="AN54" s="113"/>
      <c r="AO54" s="14"/>
      <c r="AP54" s="105"/>
      <c r="AQ54" s="109"/>
    </row>
    <row r="55" spans="3:43" x14ac:dyDescent="0.25">
      <c r="C55" s="7"/>
      <c r="D55" s="8"/>
      <c r="E55" s="8"/>
      <c r="F55" s="8"/>
      <c r="G55" s="8"/>
      <c r="H55" s="8"/>
      <c r="I55" s="8"/>
      <c r="J55" s="8"/>
      <c r="K55" s="8"/>
      <c r="L55" s="8"/>
      <c r="M55" s="8"/>
      <c r="N55" s="8"/>
      <c r="O55" s="8"/>
      <c r="P55" s="8"/>
      <c r="Q55" s="8"/>
      <c r="R55" s="8"/>
      <c r="S55" s="205"/>
      <c r="T55" s="9"/>
      <c r="U55" s="8"/>
      <c r="V55" s="8"/>
      <c r="W55" s="8"/>
      <c r="X55" s="8"/>
      <c r="Y55" s="8"/>
      <c r="Z55" s="8"/>
      <c r="AA55" s="8"/>
      <c r="AB55" s="8"/>
      <c r="AC55" s="205"/>
      <c r="AD55" s="9"/>
      <c r="AE55" s="7"/>
      <c r="AF55" s="8"/>
      <c r="AG55" s="8"/>
      <c r="AH55" s="8"/>
      <c r="AI55" s="8"/>
      <c r="AJ55" s="8"/>
      <c r="AK55" s="10"/>
      <c r="AL55" s="113"/>
      <c r="AM55" s="14"/>
      <c r="AN55" s="113"/>
      <c r="AO55" s="14"/>
      <c r="AP55" s="105"/>
      <c r="AQ55" s="109"/>
    </row>
    <row r="56" spans="3:43" x14ac:dyDescent="0.25">
      <c r="C56" s="7"/>
      <c r="D56" s="8"/>
      <c r="E56" s="8"/>
      <c r="F56" s="8"/>
      <c r="G56" s="8"/>
      <c r="H56" s="8"/>
      <c r="I56" s="8"/>
      <c r="J56" s="8"/>
      <c r="K56" s="8"/>
      <c r="L56" s="8"/>
      <c r="M56" s="8"/>
      <c r="N56" s="8"/>
      <c r="O56" s="8"/>
      <c r="P56" s="8"/>
      <c r="Q56" s="8"/>
      <c r="R56" s="8"/>
      <c r="S56" s="205"/>
      <c r="T56" s="9"/>
      <c r="U56" s="8"/>
      <c r="V56" s="8"/>
      <c r="W56" s="8"/>
      <c r="X56" s="8"/>
      <c r="Y56" s="8"/>
      <c r="Z56" s="8"/>
      <c r="AA56" s="8"/>
      <c r="AB56" s="8"/>
      <c r="AC56" s="205"/>
      <c r="AD56" s="9"/>
      <c r="AE56" s="7"/>
      <c r="AF56" s="8"/>
      <c r="AG56" s="8"/>
      <c r="AH56" s="8"/>
      <c r="AI56" s="8"/>
      <c r="AJ56" s="8"/>
      <c r="AK56" s="10"/>
      <c r="AL56" s="113"/>
      <c r="AM56" s="14"/>
      <c r="AN56" s="113"/>
      <c r="AO56" s="14"/>
      <c r="AP56" s="105"/>
      <c r="AQ56" s="109"/>
    </row>
    <row r="57" spans="3:43" x14ac:dyDescent="0.25">
      <c r="C57" s="7"/>
      <c r="D57" s="8"/>
      <c r="E57" s="8"/>
      <c r="F57" s="8"/>
      <c r="G57" s="8"/>
      <c r="H57" s="8"/>
      <c r="I57" s="8"/>
      <c r="J57" s="8"/>
      <c r="K57" s="8"/>
      <c r="L57" s="8"/>
      <c r="M57" s="8"/>
      <c r="N57" s="8"/>
      <c r="O57" s="8"/>
      <c r="P57" s="8"/>
      <c r="Q57" s="8"/>
      <c r="R57" s="8"/>
      <c r="S57" s="205"/>
      <c r="T57" s="9"/>
      <c r="U57" s="8"/>
      <c r="V57" s="8"/>
      <c r="W57" s="8"/>
      <c r="X57" s="8"/>
      <c r="Y57" s="8"/>
      <c r="Z57" s="8"/>
      <c r="AA57" s="8"/>
      <c r="AB57" s="8"/>
      <c r="AC57" s="205"/>
      <c r="AD57" s="9"/>
      <c r="AE57" s="7"/>
      <c r="AF57" s="8"/>
      <c r="AG57" s="8"/>
      <c r="AH57" s="8"/>
      <c r="AI57" s="8"/>
      <c r="AJ57" s="8"/>
      <c r="AK57" s="10"/>
      <c r="AL57" s="113"/>
      <c r="AM57" s="14"/>
      <c r="AN57" s="113"/>
      <c r="AO57" s="14"/>
      <c r="AP57" s="105"/>
      <c r="AQ57" s="109"/>
    </row>
    <row r="58" spans="3:43" x14ac:dyDescent="0.25">
      <c r="C58" s="7"/>
      <c r="D58" s="8"/>
      <c r="E58" s="8"/>
      <c r="F58" s="8"/>
      <c r="G58" s="8"/>
      <c r="H58" s="8"/>
      <c r="I58" s="8"/>
      <c r="J58" s="8"/>
      <c r="K58" s="8"/>
      <c r="L58" s="8"/>
      <c r="M58" s="8"/>
      <c r="N58" s="8"/>
      <c r="O58" s="8"/>
      <c r="P58" s="8"/>
      <c r="Q58" s="8"/>
      <c r="R58" s="8"/>
      <c r="S58" s="205"/>
      <c r="T58" s="9"/>
      <c r="U58" s="8"/>
      <c r="V58" s="8"/>
      <c r="W58" s="8"/>
      <c r="X58" s="8"/>
      <c r="Y58" s="8"/>
      <c r="Z58" s="8"/>
      <c r="AA58" s="8"/>
      <c r="AB58" s="8"/>
      <c r="AC58" s="205"/>
      <c r="AD58" s="9"/>
      <c r="AE58" s="7"/>
      <c r="AF58" s="8"/>
      <c r="AG58" s="8"/>
      <c r="AH58" s="8"/>
      <c r="AI58" s="8"/>
      <c r="AJ58" s="8"/>
      <c r="AK58" s="10"/>
      <c r="AL58" s="113"/>
      <c r="AM58" s="14"/>
      <c r="AN58" s="113"/>
      <c r="AO58" s="14"/>
      <c r="AP58" s="105"/>
      <c r="AQ58" s="109"/>
    </row>
    <row r="59" spans="3:43" x14ac:dyDescent="0.25">
      <c r="C59" s="7"/>
      <c r="D59" s="8"/>
      <c r="E59" s="8"/>
      <c r="F59" s="8"/>
      <c r="G59" s="8"/>
      <c r="H59" s="8"/>
      <c r="I59" s="8"/>
      <c r="J59" s="8"/>
      <c r="K59" s="8"/>
      <c r="L59" s="8"/>
      <c r="M59" s="8"/>
      <c r="N59" s="8"/>
      <c r="O59" s="8"/>
      <c r="P59" s="8"/>
      <c r="Q59" s="8"/>
      <c r="R59" s="8"/>
      <c r="S59" s="205"/>
      <c r="T59" s="9"/>
      <c r="U59" s="8"/>
      <c r="V59" s="8"/>
      <c r="W59" s="8"/>
      <c r="X59" s="8"/>
      <c r="Y59" s="8"/>
      <c r="Z59" s="8"/>
      <c r="AA59" s="8"/>
      <c r="AB59" s="8"/>
      <c r="AC59" s="205"/>
      <c r="AD59" s="9"/>
      <c r="AE59" s="7"/>
      <c r="AF59" s="8"/>
      <c r="AG59" s="8"/>
      <c r="AH59" s="8"/>
      <c r="AI59" s="8"/>
      <c r="AJ59" s="8"/>
      <c r="AK59" s="10"/>
      <c r="AL59" s="113"/>
      <c r="AM59" s="14"/>
      <c r="AN59" s="113"/>
      <c r="AO59" s="14"/>
      <c r="AP59" s="105"/>
      <c r="AQ59" s="109"/>
    </row>
    <row r="60" spans="3:43" x14ac:dyDescent="0.25">
      <c r="C60" s="7"/>
      <c r="D60" s="8"/>
      <c r="E60" s="8"/>
      <c r="F60" s="8"/>
      <c r="G60" s="8"/>
      <c r="H60" s="8"/>
      <c r="I60" s="8"/>
      <c r="J60" s="8"/>
      <c r="K60" s="8"/>
      <c r="L60" s="8"/>
      <c r="M60" s="8"/>
      <c r="N60" s="8"/>
      <c r="O60" s="8"/>
      <c r="P60" s="8"/>
      <c r="Q60" s="8"/>
      <c r="R60" s="8"/>
      <c r="S60" s="205"/>
      <c r="T60" s="9"/>
      <c r="U60" s="8"/>
      <c r="V60" s="8"/>
      <c r="W60" s="8"/>
      <c r="X60" s="8"/>
      <c r="Y60" s="8"/>
      <c r="Z60" s="8"/>
      <c r="AA60" s="8"/>
      <c r="AB60" s="8"/>
      <c r="AC60" s="205"/>
      <c r="AD60" s="9"/>
      <c r="AE60" s="7"/>
      <c r="AF60" s="8"/>
      <c r="AG60" s="8"/>
      <c r="AH60" s="8"/>
      <c r="AI60" s="8"/>
      <c r="AJ60" s="8"/>
      <c r="AK60" s="10"/>
      <c r="AL60" s="113"/>
      <c r="AM60" s="14"/>
      <c r="AN60" s="113"/>
      <c r="AO60" s="14"/>
      <c r="AP60" s="105"/>
      <c r="AQ60" s="109"/>
    </row>
    <row r="61" spans="3:43" x14ac:dyDescent="0.25">
      <c r="C61" s="7"/>
      <c r="D61" s="8"/>
      <c r="E61" s="8"/>
      <c r="F61" s="8"/>
      <c r="G61" s="8"/>
      <c r="H61" s="8"/>
      <c r="I61" s="8"/>
      <c r="J61" s="8"/>
      <c r="K61" s="8"/>
      <c r="L61" s="8"/>
      <c r="M61" s="8"/>
      <c r="N61" s="8"/>
      <c r="O61" s="8"/>
      <c r="P61" s="8"/>
      <c r="Q61" s="8"/>
      <c r="R61" s="8"/>
      <c r="S61" s="205"/>
      <c r="T61" s="9"/>
      <c r="U61" s="8"/>
      <c r="V61" s="8"/>
      <c r="W61" s="8"/>
      <c r="X61" s="8"/>
      <c r="Y61" s="8"/>
      <c r="Z61" s="8"/>
      <c r="AA61" s="8"/>
      <c r="AB61" s="8"/>
      <c r="AC61" s="205"/>
      <c r="AD61" s="9"/>
      <c r="AE61" s="7"/>
      <c r="AF61" s="8"/>
      <c r="AG61" s="8"/>
      <c r="AH61" s="8"/>
      <c r="AI61" s="8"/>
      <c r="AJ61" s="8"/>
      <c r="AK61" s="10"/>
      <c r="AL61" s="113"/>
      <c r="AM61" s="14"/>
      <c r="AN61" s="113"/>
      <c r="AO61" s="14"/>
      <c r="AP61" s="105"/>
      <c r="AQ61" s="109"/>
    </row>
    <row r="62" spans="3:43" x14ac:dyDescent="0.25">
      <c r="C62" s="7"/>
      <c r="D62" s="8"/>
      <c r="E62" s="8"/>
      <c r="F62" s="8"/>
      <c r="G62" s="8"/>
      <c r="H62" s="8"/>
      <c r="I62" s="8"/>
      <c r="J62" s="8"/>
      <c r="K62" s="8"/>
      <c r="L62" s="8"/>
      <c r="M62" s="8"/>
      <c r="N62" s="8"/>
      <c r="O62" s="8"/>
      <c r="P62" s="8"/>
      <c r="Q62" s="8"/>
      <c r="R62" s="8"/>
      <c r="S62" s="205"/>
      <c r="T62" s="9"/>
      <c r="U62" s="8"/>
      <c r="V62" s="8"/>
      <c r="W62" s="8"/>
      <c r="X62" s="8"/>
      <c r="Y62" s="8"/>
      <c r="Z62" s="8"/>
      <c r="AA62" s="8"/>
      <c r="AB62" s="8"/>
      <c r="AC62" s="205"/>
      <c r="AD62" s="9"/>
      <c r="AE62" s="7"/>
      <c r="AF62" s="8"/>
      <c r="AG62" s="8"/>
      <c r="AH62" s="8"/>
      <c r="AI62" s="8"/>
      <c r="AJ62" s="8"/>
      <c r="AK62" s="10"/>
      <c r="AL62" s="113"/>
      <c r="AM62" s="14"/>
      <c r="AN62" s="113"/>
      <c r="AO62" s="14"/>
      <c r="AP62" s="105"/>
      <c r="AQ62" s="109"/>
    </row>
    <row r="63" spans="3:43" x14ac:dyDescent="0.25">
      <c r="C63" s="7"/>
      <c r="D63" s="8"/>
      <c r="E63" s="8"/>
      <c r="F63" s="8"/>
      <c r="G63" s="8"/>
      <c r="H63" s="8"/>
      <c r="I63" s="8"/>
      <c r="J63" s="8"/>
      <c r="K63" s="8"/>
      <c r="L63" s="8"/>
      <c r="M63" s="8"/>
      <c r="N63" s="8"/>
      <c r="O63" s="8"/>
      <c r="P63" s="8"/>
      <c r="Q63" s="8"/>
      <c r="R63" s="8"/>
      <c r="S63" s="205"/>
      <c r="T63" s="9"/>
      <c r="U63" s="8"/>
      <c r="V63" s="8"/>
      <c r="W63" s="8"/>
      <c r="X63" s="8"/>
      <c r="Y63" s="8"/>
      <c r="Z63" s="8"/>
      <c r="AA63" s="8"/>
      <c r="AB63" s="8"/>
      <c r="AC63" s="205"/>
      <c r="AD63" s="9"/>
      <c r="AE63" s="7"/>
      <c r="AF63" s="8"/>
      <c r="AG63" s="8"/>
      <c r="AH63" s="8"/>
      <c r="AI63" s="8"/>
      <c r="AJ63" s="8"/>
      <c r="AK63" s="10"/>
      <c r="AL63" s="113"/>
      <c r="AM63" s="14"/>
      <c r="AN63" s="113"/>
      <c r="AO63" s="14"/>
      <c r="AP63" s="105"/>
      <c r="AQ63" s="109"/>
    </row>
    <row r="64" spans="3:43" x14ac:dyDescent="0.25">
      <c r="C64" s="7"/>
      <c r="D64" s="8"/>
      <c r="E64" s="8"/>
      <c r="F64" s="8"/>
      <c r="G64" s="8"/>
      <c r="H64" s="8"/>
      <c r="I64" s="8"/>
      <c r="J64" s="8"/>
      <c r="K64" s="8"/>
      <c r="L64" s="8"/>
      <c r="M64" s="8"/>
      <c r="N64" s="8"/>
      <c r="O64" s="8"/>
      <c r="P64" s="8"/>
      <c r="Q64" s="8"/>
      <c r="R64" s="8"/>
      <c r="S64" s="205"/>
      <c r="T64" s="9"/>
      <c r="U64" s="8"/>
      <c r="V64" s="8"/>
      <c r="W64" s="8"/>
      <c r="X64" s="8"/>
      <c r="Y64" s="8"/>
      <c r="Z64" s="8"/>
      <c r="AA64" s="8"/>
      <c r="AB64" s="8"/>
      <c r="AC64" s="205"/>
      <c r="AD64" s="9"/>
      <c r="AE64" s="7"/>
      <c r="AF64" s="8"/>
      <c r="AG64" s="8"/>
      <c r="AH64" s="8"/>
      <c r="AI64" s="8"/>
      <c r="AJ64" s="8"/>
      <c r="AK64" s="10"/>
      <c r="AL64" s="113"/>
      <c r="AM64" s="14"/>
      <c r="AN64" s="113"/>
      <c r="AO64" s="14"/>
      <c r="AP64" s="105"/>
      <c r="AQ64" s="109"/>
    </row>
    <row r="65" spans="3:43" x14ac:dyDescent="0.25">
      <c r="C65" s="7"/>
      <c r="D65" s="8"/>
      <c r="E65" s="8"/>
      <c r="F65" s="8"/>
      <c r="G65" s="8"/>
      <c r="H65" s="8"/>
      <c r="I65" s="8"/>
      <c r="J65" s="8"/>
      <c r="K65" s="8"/>
      <c r="L65" s="8"/>
      <c r="M65" s="8"/>
      <c r="N65" s="8"/>
      <c r="O65" s="8"/>
      <c r="P65" s="8"/>
      <c r="Q65" s="8"/>
      <c r="R65" s="8"/>
      <c r="S65" s="205"/>
      <c r="T65" s="9"/>
      <c r="U65" s="8"/>
      <c r="V65" s="8"/>
      <c r="W65" s="8"/>
      <c r="X65" s="8"/>
      <c r="Y65" s="8"/>
      <c r="Z65" s="8"/>
      <c r="AA65" s="8"/>
      <c r="AB65" s="8"/>
      <c r="AC65" s="205"/>
      <c r="AD65" s="9"/>
      <c r="AE65" s="7"/>
      <c r="AF65" s="8"/>
      <c r="AG65" s="8"/>
      <c r="AH65" s="8"/>
      <c r="AI65" s="8"/>
      <c r="AJ65" s="8"/>
      <c r="AK65" s="10"/>
      <c r="AL65" s="113"/>
      <c r="AM65" s="14"/>
      <c r="AN65" s="113"/>
      <c r="AO65" s="14"/>
      <c r="AP65" s="105"/>
      <c r="AQ65" s="109"/>
    </row>
    <row r="66" spans="3:43" x14ac:dyDescent="0.25">
      <c r="C66" s="7"/>
      <c r="D66" s="8"/>
      <c r="E66" s="8"/>
      <c r="F66" s="8"/>
      <c r="G66" s="8"/>
      <c r="H66" s="8"/>
      <c r="I66" s="8"/>
      <c r="J66" s="8"/>
      <c r="K66" s="8"/>
      <c r="L66" s="8"/>
      <c r="M66" s="8"/>
      <c r="N66" s="8"/>
      <c r="O66" s="8"/>
      <c r="P66" s="8"/>
      <c r="Q66" s="8"/>
      <c r="R66" s="8"/>
      <c r="S66" s="205"/>
      <c r="T66" s="9"/>
      <c r="U66" s="8"/>
      <c r="V66" s="8"/>
      <c r="W66" s="8"/>
      <c r="X66" s="8"/>
      <c r="Y66" s="8"/>
      <c r="Z66" s="8"/>
      <c r="AA66" s="8"/>
      <c r="AB66" s="8"/>
      <c r="AC66" s="205"/>
      <c r="AD66" s="9"/>
      <c r="AE66" s="7"/>
      <c r="AF66" s="8"/>
      <c r="AG66" s="8"/>
      <c r="AH66" s="8"/>
      <c r="AI66" s="8"/>
      <c r="AJ66" s="8"/>
      <c r="AK66" s="10"/>
      <c r="AL66" s="113"/>
      <c r="AM66" s="14"/>
      <c r="AN66" s="113"/>
      <c r="AO66" s="14"/>
      <c r="AP66" s="105"/>
      <c r="AQ66" s="109"/>
    </row>
    <row r="67" spans="3:43" x14ac:dyDescent="0.25">
      <c r="C67" s="7"/>
      <c r="D67" s="8"/>
      <c r="E67" s="8"/>
      <c r="F67" s="8"/>
      <c r="G67" s="8"/>
      <c r="H67" s="8"/>
      <c r="I67" s="8"/>
      <c r="J67" s="8"/>
      <c r="K67" s="8"/>
      <c r="L67" s="8"/>
      <c r="M67" s="8"/>
      <c r="N67" s="8"/>
      <c r="O67" s="8"/>
      <c r="P67" s="8"/>
      <c r="Q67" s="8"/>
      <c r="R67" s="8"/>
      <c r="S67" s="205"/>
      <c r="T67" s="9"/>
      <c r="U67" s="8"/>
      <c r="V67" s="8"/>
      <c r="W67" s="8"/>
      <c r="X67" s="8"/>
      <c r="Y67" s="8"/>
      <c r="Z67" s="8"/>
      <c r="AA67" s="8"/>
      <c r="AB67" s="8"/>
      <c r="AC67" s="205"/>
      <c r="AD67" s="9"/>
      <c r="AE67" s="7"/>
      <c r="AF67" s="8"/>
      <c r="AG67" s="8"/>
      <c r="AH67" s="8"/>
      <c r="AI67" s="8"/>
      <c r="AJ67" s="8"/>
      <c r="AK67" s="10"/>
      <c r="AL67" s="113"/>
      <c r="AM67" s="14"/>
      <c r="AN67" s="113"/>
      <c r="AO67" s="14"/>
      <c r="AP67" s="105"/>
      <c r="AQ67" s="109"/>
    </row>
    <row r="68" spans="3:43" x14ac:dyDescent="0.25">
      <c r="C68" s="7"/>
      <c r="D68" s="8"/>
      <c r="E68" s="8"/>
      <c r="F68" s="8"/>
      <c r="G68" s="8"/>
      <c r="H68" s="8"/>
      <c r="I68" s="8"/>
      <c r="J68" s="8"/>
      <c r="K68" s="8"/>
      <c r="L68" s="8"/>
      <c r="M68" s="8"/>
      <c r="N68" s="8"/>
      <c r="O68" s="8"/>
      <c r="P68" s="8"/>
      <c r="Q68" s="8"/>
      <c r="R68" s="8"/>
      <c r="S68" s="205"/>
      <c r="T68" s="9"/>
      <c r="U68" s="8"/>
      <c r="V68" s="8"/>
      <c r="W68" s="8"/>
      <c r="X68" s="8"/>
      <c r="Y68" s="8"/>
      <c r="Z68" s="8"/>
      <c r="AA68" s="8"/>
      <c r="AB68" s="8"/>
      <c r="AC68" s="205"/>
      <c r="AD68" s="9"/>
      <c r="AE68" s="7"/>
      <c r="AF68" s="8"/>
      <c r="AG68" s="8"/>
      <c r="AH68" s="8"/>
      <c r="AI68" s="8"/>
      <c r="AJ68" s="8"/>
      <c r="AK68" s="10"/>
      <c r="AL68" s="113"/>
      <c r="AM68" s="14"/>
      <c r="AN68" s="113"/>
      <c r="AO68" s="14"/>
      <c r="AP68" s="105"/>
      <c r="AQ68" s="109"/>
    </row>
    <row r="69" spans="3:43" x14ac:dyDescent="0.25">
      <c r="C69" s="7"/>
      <c r="D69" s="8"/>
      <c r="E69" s="8"/>
      <c r="F69" s="8"/>
      <c r="G69" s="8"/>
      <c r="H69" s="8"/>
      <c r="I69" s="8"/>
      <c r="J69" s="8"/>
      <c r="K69" s="8"/>
      <c r="L69" s="8"/>
      <c r="M69" s="8"/>
      <c r="N69" s="8"/>
      <c r="O69" s="8"/>
      <c r="P69" s="8"/>
      <c r="Q69" s="8"/>
      <c r="R69" s="8"/>
      <c r="S69" s="205"/>
      <c r="T69" s="9"/>
      <c r="U69" s="8"/>
      <c r="V69" s="8"/>
      <c r="W69" s="8"/>
      <c r="X69" s="8"/>
      <c r="Y69" s="8"/>
      <c r="Z69" s="8"/>
      <c r="AA69" s="8"/>
      <c r="AB69" s="8"/>
      <c r="AC69" s="205"/>
      <c r="AD69" s="9"/>
      <c r="AE69" s="7"/>
      <c r="AF69" s="8"/>
      <c r="AG69" s="8"/>
      <c r="AH69" s="8"/>
      <c r="AI69" s="8"/>
      <c r="AJ69" s="8"/>
      <c r="AK69" s="10"/>
      <c r="AL69" s="113"/>
      <c r="AM69" s="14"/>
      <c r="AN69" s="113"/>
      <c r="AO69" s="14"/>
      <c r="AP69" s="105"/>
      <c r="AQ69" s="109"/>
    </row>
    <row r="70" spans="3:43" x14ac:dyDescent="0.25">
      <c r="C70" s="7"/>
      <c r="D70" s="8"/>
      <c r="E70" s="8"/>
      <c r="F70" s="8"/>
      <c r="G70" s="8"/>
      <c r="H70" s="8"/>
      <c r="I70" s="8"/>
      <c r="J70" s="8"/>
      <c r="K70" s="8"/>
      <c r="L70" s="8"/>
      <c r="M70" s="8"/>
      <c r="N70" s="8"/>
      <c r="O70" s="8"/>
      <c r="P70" s="8"/>
      <c r="Q70" s="8"/>
      <c r="R70" s="8"/>
      <c r="S70" s="205"/>
      <c r="T70" s="9"/>
      <c r="U70" s="8"/>
      <c r="V70" s="8"/>
      <c r="W70" s="8"/>
      <c r="X70" s="8"/>
      <c r="Y70" s="8"/>
      <c r="Z70" s="8"/>
      <c r="AA70" s="8"/>
      <c r="AB70" s="8"/>
      <c r="AC70" s="205"/>
      <c r="AD70" s="9"/>
      <c r="AE70" s="7"/>
      <c r="AF70" s="8"/>
      <c r="AG70" s="8"/>
      <c r="AH70" s="8"/>
      <c r="AI70" s="8"/>
      <c r="AJ70" s="8"/>
      <c r="AK70" s="10"/>
      <c r="AL70" s="113"/>
      <c r="AM70" s="14"/>
      <c r="AN70" s="113"/>
      <c r="AO70" s="14"/>
      <c r="AP70" s="105"/>
      <c r="AQ70" s="109"/>
    </row>
    <row r="71" spans="3:43" x14ac:dyDescent="0.25">
      <c r="C71" s="7"/>
      <c r="D71" s="8"/>
      <c r="E71" s="8"/>
      <c r="F71" s="8"/>
      <c r="G71" s="8"/>
      <c r="H71" s="8"/>
      <c r="I71" s="8"/>
      <c r="J71" s="8"/>
      <c r="K71" s="8"/>
      <c r="L71" s="8"/>
      <c r="M71" s="8"/>
      <c r="N71" s="8"/>
      <c r="O71" s="8"/>
      <c r="P71" s="8"/>
      <c r="Q71" s="8"/>
      <c r="R71" s="8"/>
      <c r="S71" s="205"/>
      <c r="T71" s="9"/>
      <c r="U71" s="8"/>
      <c r="V71" s="8"/>
      <c r="W71" s="8"/>
      <c r="X71" s="8"/>
      <c r="Y71" s="8"/>
      <c r="Z71" s="8"/>
      <c r="AA71" s="8"/>
      <c r="AB71" s="8"/>
      <c r="AC71" s="205"/>
      <c r="AD71" s="9"/>
      <c r="AE71" s="7"/>
      <c r="AF71" s="8"/>
      <c r="AG71" s="8"/>
      <c r="AH71" s="8"/>
      <c r="AI71" s="8"/>
      <c r="AJ71" s="8"/>
      <c r="AK71" s="10"/>
      <c r="AL71" s="113"/>
      <c r="AM71" s="14"/>
      <c r="AN71" s="113"/>
      <c r="AO71" s="14"/>
      <c r="AP71" s="105"/>
      <c r="AQ71" s="109"/>
    </row>
    <row r="72" spans="3:43" x14ac:dyDescent="0.25">
      <c r="C72" s="7"/>
      <c r="D72" s="8"/>
      <c r="E72" s="8"/>
      <c r="F72" s="8"/>
      <c r="G72" s="8"/>
      <c r="H72" s="8"/>
      <c r="I72" s="8"/>
      <c r="J72" s="8"/>
      <c r="K72" s="8"/>
      <c r="L72" s="8"/>
      <c r="M72" s="8"/>
      <c r="N72" s="8"/>
      <c r="O72" s="8"/>
      <c r="P72" s="8"/>
      <c r="Q72" s="8"/>
      <c r="R72" s="8"/>
      <c r="S72" s="205"/>
      <c r="T72" s="9"/>
      <c r="U72" s="8"/>
      <c r="V72" s="8"/>
      <c r="W72" s="8"/>
      <c r="X72" s="8"/>
      <c r="Y72" s="8"/>
      <c r="Z72" s="8"/>
      <c r="AA72" s="8"/>
      <c r="AB72" s="8"/>
      <c r="AC72" s="205"/>
      <c r="AD72" s="9"/>
      <c r="AE72" s="7"/>
      <c r="AF72" s="8"/>
      <c r="AG72" s="8"/>
      <c r="AH72" s="8"/>
      <c r="AI72" s="8"/>
      <c r="AJ72" s="8"/>
      <c r="AK72" s="10"/>
      <c r="AL72" s="113"/>
      <c r="AM72" s="14"/>
      <c r="AN72" s="113"/>
      <c r="AO72" s="14"/>
      <c r="AP72" s="105"/>
      <c r="AQ72" s="109"/>
    </row>
    <row r="73" spans="3:43" x14ac:dyDescent="0.25">
      <c r="C73" s="7"/>
      <c r="D73" s="8"/>
      <c r="E73" s="8"/>
      <c r="F73" s="8"/>
      <c r="G73" s="8"/>
      <c r="H73" s="8"/>
      <c r="I73" s="8"/>
      <c r="J73" s="8"/>
      <c r="K73" s="8"/>
      <c r="L73" s="8"/>
      <c r="M73" s="8"/>
      <c r="N73" s="8"/>
      <c r="O73" s="8"/>
      <c r="P73" s="8"/>
      <c r="Q73" s="8"/>
      <c r="R73" s="8"/>
      <c r="S73" s="205"/>
      <c r="T73" s="9"/>
      <c r="U73" s="8"/>
      <c r="V73" s="8"/>
      <c r="W73" s="8"/>
      <c r="X73" s="8"/>
      <c r="Y73" s="8"/>
      <c r="Z73" s="8"/>
      <c r="AA73" s="8"/>
      <c r="AB73" s="8"/>
      <c r="AC73" s="205"/>
      <c r="AD73" s="9"/>
      <c r="AE73" s="7"/>
      <c r="AF73" s="8"/>
      <c r="AG73" s="8"/>
      <c r="AH73" s="8"/>
      <c r="AI73" s="8"/>
      <c r="AJ73" s="8"/>
      <c r="AK73" s="10"/>
      <c r="AL73" s="113"/>
      <c r="AM73" s="14"/>
      <c r="AN73" s="113"/>
      <c r="AO73" s="14"/>
      <c r="AP73" s="105"/>
      <c r="AQ73" s="109"/>
    </row>
    <row r="74" spans="3:43" x14ac:dyDescent="0.25">
      <c r="C74" s="7"/>
      <c r="D74" s="8"/>
      <c r="E74" s="8"/>
      <c r="F74" s="8"/>
      <c r="G74" s="8"/>
      <c r="H74" s="8"/>
      <c r="I74" s="8"/>
      <c r="J74" s="8"/>
      <c r="K74" s="8"/>
      <c r="L74" s="8"/>
      <c r="M74" s="8"/>
      <c r="N74" s="8"/>
      <c r="O74" s="8"/>
      <c r="P74" s="8"/>
      <c r="Q74" s="8"/>
      <c r="R74" s="8"/>
      <c r="S74" s="205"/>
      <c r="T74" s="9"/>
      <c r="U74" s="8"/>
      <c r="V74" s="8"/>
      <c r="W74" s="8"/>
      <c r="X74" s="8"/>
      <c r="Y74" s="8"/>
      <c r="Z74" s="8"/>
      <c r="AA74" s="8"/>
      <c r="AB74" s="8"/>
      <c r="AC74" s="205"/>
      <c r="AD74" s="9"/>
      <c r="AE74" s="7"/>
      <c r="AF74" s="8"/>
      <c r="AG74" s="8"/>
      <c r="AH74" s="8"/>
      <c r="AI74" s="8"/>
      <c r="AJ74" s="8"/>
      <c r="AK74" s="10"/>
      <c r="AL74" s="113"/>
      <c r="AM74" s="14"/>
      <c r="AN74" s="113"/>
      <c r="AO74" s="14"/>
      <c r="AP74" s="105"/>
      <c r="AQ74" s="109"/>
    </row>
    <row r="75" spans="3:43" x14ac:dyDescent="0.25">
      <c r="C75" s="7"/>
      <c r="D75" s="8"/>
      <c r="E75" s="8"/>
      <c r="F75" s="8"/>
      <c r="G75" s="8"/>
      <c r="H75" s="8"/>
      <c r="I75" s="8"/>
      <c r="J75" s="8"/>
      <c r="K75" s="8"/>
      <c r="L75" s="8"/>
      <c r="M75" s="8"/>
      <c r="N75" s="8"/>
      <c r="O75" s="8"/>
      <c r="P75" s="8"/>
      <c r="Q75" s="8"/>
      <c r="R75" s="8"/>
      <c r="S75" s="205"/>
      <c r="T75" s="9"/>
      <c r="U75" s="8"/>
      <c r="V75" s="8"/>
      <c r="W75" s="8"/>
      <c r="X75" s="8"/>
      <c r="Y75" s="8"/>
      <c r="Z75" s="8"/>
      <c r="AA75" s="8"/>
      <c r="AB75" s="8"/>
      <c r="AC75" s="205"/>
      <c r="AD75" s="9"/>
      <c r="AE75" s="7"/>
      <c r="AF75" s="8"/>
      <c r="AG75" s="8"/>
      <c r="AH75" s="8"/>
      <c r="AI75" s="8"/>
      <c r="AJ75" s="8"/>
      <c r="AK75" s="10"/>
      <c r="AL75" s="113"/>
      <c r="AM75" s="14"/>
      <c r="AN75" s="113"/>
      <c r="AO75" s="14"/>
      <c r="AP75" s="105"/>
      <c r="AQ75" s="109"/>
    </row>
    <row r="76" spans="3:43" x14ac:dyDescent="0.25">
      <c r="C76" s="7"/>
      <c r="D76" s="8"/>
      <c r="E76" s="8"/>
      <c r="F76" s="8"/>
      <c r="G76" s="8"/>
      <c r="H76" s="8"/>
      <c r="I76" s="8"/>
      <c r="J76" s="8"/>
      <c r="K76" s="8"/>
      <c r="L76" s="8"/>
      <c r="M76" s="8"/>
      <c r="N76" s="8"/>
      <c r="O76" s="8"/>
      <c r="P76" s="8"/>
      <c r="Q76" s="8"/>
      <c r="R76" s="8"/>
      <c r="S76" s="205"/>
      <c r="T76" s="9"/>
      <c r="U76" s="8"/>
      <c r="V76" s="8"/>
      <c r="W76" s="8"/>
      <c r="X76" s="8"/>
      <c r="Y76" s="8"/>
      <c r="Z76" s="8"/>
      <c r="AA76" s="8"/>
      <c r="AB76" s="8"/>
      <c r="AC76" s="205"/>
      <c r="AD76" s="9"/>
      <c r="AE76" s="7"/>
      <c r="AF76" s="8"/>
      <c r="AG76" s="8"/>
      <c r="AH76" s="8"/>
      <c r="AI76" s="8"/>
      <c r="AJ76" s="8"/>
      <c r="AK76" s="10"/>
      <c r="AL76" s="113"/>
      <c r="AM76" s="14"/>
      <c r="AN76" s="113"/>
      <c r="AO76" s="14"/>
      <c r="AP76" s="105"/>
      <c r="AQ76" s="109"/>
    </row>
    <row r="77" spans="3:43" x14ac:dyDescent="0.25">
      <c r="C77" s="7"/>
      <c r="D77" s="8"/>
      <c r="E77" s="8"/>
      <c r="F77" s="8"/>
      <c r="G77" s="8"/>
      <c r="H77" s="8"/>
      <c r="I77" s="8"/>
      <c r="J77" s="8"/>
      <c r="K77" s="8"/>
      <c r="L77" s="8"/>
      <c r="M77" s="8"/>
      <c r="N77" s="8"/>
      <c r="O77" s="8"/>
      <c r="P77" s="8"/>
      <c r="Q77" s="8"/>
      <c r="R77" s="8"/>
      <c r="S77" s="205"/>
      <c r="T77" s="9"/>
      <c r="U77" s="8"/>
      <c r="V77" s="8"/>
      <c r="W77" s="8"/>
      <c r="X77" s="8"/>
      <c r="Y77" s="8"/>
      <c r="Z77" s="8"/>
      <c r="AA77" s="8"/>
      <c r="AB77" s="8"/>
      <c r="AC77" s="205"/>
      <c r="AD77" s="9"/>
      <c r="AE77" s="7"/>
      <c r="AF77" s="8"/>
      <c r="AG77" s="8"/>
      <c r="AH77" s="8"/>
      <c r="AI77" s="8"/>
      <c r="AJ77" s="8"/>
      <c r="AK77" s="10"/>
      <c r="AL77" s="113"/>
      <c r="AM77" s="14"/>
      <c r="AN77" s="113"/>
      <c r="AO77" s="14"/>
      <c r="AP77" s="105"/>
      <c r="AQ77" s="109"/>
    </row>
    <row r="78" spans="3:43" x14ac:dyDescent="0.25">
      <c r="C78" s="7"/>
      <c r="D78" s="8"/>
      <c r="E78" s="8"/>
      <c r="F78" s="8"/>
      <c r="G78" s="8"/>
      <c r="H78" s="8"/>
      <c r="I78" s="8"/>
      <c r="J78" s="8"/>
      <c r="K78" s="8"/>
      <c r="L78" s="8"/>
      <c r="M78" s="8"/>
      <c r="N78" s="8"/>
      <c r="O78" s="8"/>
      <c r="P78" s="8"/>
      <c r="Q78" s="8"/>
      <c r="R78" s="8"/>
      <c r="S78" s="205"/>
      <c r="T78" s="9"/>
      <c r="U78" s="8"/>
      <c r="V78" s="8"/>
      <c r="W78" s="8"/>
      <c r="X78" s="8"/>
      <c r="Y78" s="8"/>
      <c r="Z78" s="8"/>
      <c r="AA78" s="8"/>
      <c r="AB78" s="8"/>
      <c r="AC78" s="205"/>
      <c r="AD78" s="9"/>
      <c r="AE78" s="7"/>
      <c r="AF78" s="8"/>
      <c r="AG78" s="8"/>
      <c r="AH78" s="8"/>
      <c r="AI78" s="8"/>
      <c r="AJ78" s="8"/>
      <c r="AK78" s="10"/>
      <c r="AL78" s="113"/>
      <c r="AM78" s="14"/>
      <c r="AN78" s="113"/>
      <c r="AO78" s="14"/>
      <c r="AP78" s="105"/>
      <c r="AQ78" s="109"/>
    </row>
    <row r="79" spans="3:43" x14ac:dyDescent="0.25">
      <c r="C79" s="7"/>
      <c r="D79" s="8"/>
      <c r="E79" s="8"/>
      <c r="F79" s="8"/>
      <c r="G79" s="8"/>
      <c r="H79" s="8"/>
      <c r="I79" s="8"/>
      <c r="J79" s="8"/>
      <c r="K79" s="8"/>
      <c r="L79" s="8"/>
      <c r="M79" s="8"/>
      <c r="N79" s="8"/>
      <c r="O79" s="8"/>
      <c r="P79" s="8"/>
      <c r="Q79" s="8"/>
      <c r="R79" s="8"/>
      <c r="S79" s="205"/>
      <c r="T79" s="9"/>
      <c r="U79" s="8"/>
      <c r="V79" s="8"/>
      <c r="W79" s="8"/>
      <c r="X79" s="8"/>
      <c r="Y79" s="8"/>
      <c r="Z79" s="8"/>
      <c r="AA79" s="8"/>
      <c r="AB79" s="8"/>
      <c r="AC79" s="205"/>
      <c r="AD79" s="9"/>
      <c r="AE79" s="7"/>
      <c r="AF79" s="8"/>
      <c r="AG79" s="8"/>
      <c r="AH79" s="8"/>
      <c r="AI79" s="8"/>
      <c r="AJ79" s="8"/>
      <c r="AK79" s="10"/>
      <c r="AL79" s="113"/>
      <c r="AM79" s="14"/>
      <c r="AN79" s="113"/>
      <c r="AO79" s="14"/>
      <c r="AP79" s="105"/>
      <c r="AQ79" s="109"/>
    </row>
    <row r="80" spans="3:43" x14ac:dyDescent="0.25">
      <c r="C80" s="7"/>
      <c r="D80" s="8"/>
      <c r="E80" s="8"/>
      <c r="F80" s="8"/>
      <c r="G80" s="8"/>
      <c r="H80" s="8"/>
      <c r="I80" s="8"/>
      <c r="J80" s="8"/>
      <c r="K80" s="8"/>
      <c r="L80" s="8"/>
      <c r="M80" s="8"/>
      <c r="N80" s="8"/>
      <c r="O80" s="8"/>
      <c r="P80" s="8"/>
      <c r="Q80" s="8"/>
      <c r="R80" s="8"/>
      <c r="S80" s="205"/>
      <c r="T80" s="9"/>
      <c r="U80" s="8"/>
      <c r="V80" s="8"/>
      <c r="W80" s="8"/>
      <c r="X80" s="8"/>
      <c r="Y80" s="8"/>
      <c r="Z80" s="8"/>
      <c r="AA80" s="8"/>
      <c r="AB80" s="8"/>
      <c r="AC80" s="205"/>
      <c r="AD80" s="9"/>
      <c r="AE80" s="7"/>
      <c r="AF80" s="8"/>
      <c r="AG80" s="8"/>
      <c r="AH80" s="8"/>
      <c r="AI80" s="8"/>
      <c r="AJ80" s="8"/>
      <c r="AK80" s="10"/>
      <c r="AL80" s="113"/>
      <c r="AM80" s="14"/>
      <c r="AN80" s="113"/>
      <c r="AO80" s="14"/>
      <c r="AP80" s="105"/>
      <c r="AQ80" s="109"/>
    </row>
    <row r="81" spans="3:43" x14ac:dyDescent="0.25">
      <c r="C81" s="7"/>
      <c r="D81" s="8"/>
      <c r="E81" s="8"/>
      <c r="F81" s="8"/>
      <c r="G81" s="8"/>
      <c r="H81" s="8"/>
      <c r="I81" s="8"/>
      <c r="J81" s="8"/>
      <c r="K81" s="8"/>
      <c r="L81" s="8"/>
      <c r="M81" s="8"/>
      <c r="N81" s="8"/>
      <c r="O81" s="8"/>
      <c r="P81" s="8"/>
      <c r="Q81" s="8"/>
      <c r="R81" s="8"/>
      <c r="S81" s="205"/>
      <c r="T81" s="9"/>
      <c r="U81" s="8"/>
      <c r="V81" s="8"/>
      <c r="W81" s="8"/>
      <c r="X81" s="8"/>
      <c r="Y81" s="8"/>
      <c r="Z81" s="8"/>
      <c r="AA81" s="8"/>
      <c r="AB81" s="8"/>
      <c r="AC81" s="205"/>
      <c r="AD81" s="9"/>
      <c r="AE81" s="7"/>
      <c r="AF81" s="8"/>
      <c r="AG81" s="8"/>
      <c r="AH81" s="8"/>
      <c r="AI81" s="8"/>
      <c r="AJ81" s="8"/>
      <c r="AK81" s="10"/>
      <c r="AL81" s="113"/>
      <c r="AM81" s="14"/>
      <c r="AN81" s="113"/>
      <c r="AO81" s="14"/>
      <c r="AP81" s="105"/>
      <c r="AQ81" s="109"/>
    </row>
    <row r="82" spans="3:43" x14ac:dyDescent="0.25">
      <c r="C82" s="7"/>
      <c r="D82" s="8"/>
      <c r="E82" s="8"/>
      <c r="F82" s="8"/>
      <c r="G82" s="8"/>
      <c r="H82" s="8"/>
      <c r="I82" s="8"/>
      <c r="J82" s="8"/>
      <c r="K82" s="8"/>
      <c r="L82" s="8"/>
      <c r="M82" s="8"/>
      <c r="N82" s="8"/>
      <c r="O82" s="8"/>
      <c r="P82" s="8"/>
      <c r="Q82" s="8"/>
      <c r="R82" s="8"/>
      <c r="S82" s="205"/>
      <c r="T82" s="9"/>
      <c r="U82" s="8"/>
      <c r="V82" s="8"/>
      <c r="W82" s="8"/>
      <c r="X82" s="8"/>
      <c r="Y82" s="8"/>
      <c r="Z82" s="8"/>
      <c r="AA82" s="8"/>
      <c r="AB82" s="8"/>
      <c r="AC82" s="205"/>
      <c r="AD82" s="9"/>
      <c r="AE82" s="7"/>
      <c r="AF82" s="8"/>
      <c r="AG82" s="8"/>
      <c r="AH82" s="8"/>
      <c r="AI82" s="8"/>
      <c r="AJ82" s="8"/>
      <c r="AK82" s="10"/>
      <c r="AL82" s="113"/>
      <c r="AM82" s="14"/>
      <c r="AN82" s="113"/>
      <c r="AO82" s="14"/>
      <c r="AP82" s="105"/>
      <c r="AQ82" s="109"/>
    </row>
    <row r="83" spans="3:43" x14ac:dyDescent="0.25">
      <c r="C83" s="7"/>
      <c r="D83" s="8"/>
      <c r="E83" s="8"/>
      <c r="F83" s="8"/>
      <c r="G83" s="8"/>
      <c r="H83" s="8"/>
      <c r="I83" s="8"/>
      <c r="J83" s="8"/>
      <c r="K83" s="8"/>
      <c r="L83" s="8"/>
      <c r="M83" s="8"/>
      <c r="N83" s="8"/>
      <c r="O83" s="8"/>
      <c r="P83" s="8"/>
      <c r="Q83" s="8"/>
      <c r="R83" s="8"/>
      <c r="S83" s="205"/>
      <c r="T83" s="9"/>
      <c r="U83" s="8"/>
      <c r="V83" s="8"/>
      <c r="W83" s="8"/>
      <c r="X83" s="8"/>
      <c r="Y83" s="8"/>
      <c r="Z83" s="8"/>
      <c r="AA83" s="8"/>
      <c r="AB83" s="8"/>
      <c r="AC83" s="205"/>
      <c r="AD83" s="9"/>
      <c r="AE83" s="7"/>
      <c r="AF83" s="8"/>
      <c r="AG83" s="8"/>
      <c r="AH83" s="8"/>
      <c r="AI83" s="8"/>
      <c r="AJ83" s="8"/>
      <c r="AK83" s="10"/>
      <c r="AL83" s="113"/>
      <c r="AM83" s="14"/>
      <c r="AN83" s="113"/>
      <c r="AO83" s="14"/>
      <c r="AP83" s="105"/>
      <c r="AQ83" s="109"/>
    </row>
    <row r="84" spans="3:43" x14ac:dyDescent="0.25">
      <c r="C84" s="7"/>
      <c r="D84" s="8"/>
      <c r="E84" s="8"/>
      <c r="F84" s="8"/>
      <c r="G84" s="8"/>
      <c r="H84" s="8"/>
      <c r="I84" s="8"/>
      <c r="J84" s="8"/>
      <c r="K84" s="8"/>
      <c r="L84" s="8"/>
      <c r="M84" s="8"/>
      <c r="N84" s="8"/>
      <c r="O84" s="8"/>
      <c r="P84" s="8"/>
      <c r="Q84" s="8"/>
      <c r="R84" s="8"/>
      <c r="S84" s="205"/>
      <c r="T84" s="9"/>
      <c r="U84" s="8"/>
      <c r="V84" s="8"/>
      <c r="W84" s="8"/>
      <c r="X84" s="8"/>
      <c r="Y84" s="8"/>
      <c r="Z84" s="8"/>
      <c r="AA84" s="8"/>
      <c r="AB84" s="8"/>
      <c r="AC84" s="205"/>
      <c r="AD84" s="9"/>
      <c r="AE84" s="7"/>
      <c r="AF84" s="8"/>
      <c r="AG84" s="8"/>
      <c r="AH84" s="8"/>
      <c r="AI84" s="8"/>
      <c r="AJ84" s="8"/>
      <c r="AK84" s="10"/>
      <c r="AL84" s="113"/>
      <c r="AM84" s="14"/>
      <c r="AN84" s="113"/>
      <c r="AO84" s="14"/>
      <c r="AP84" s="105"/>
      <c r="AQ84" s="109"/>
    </row>
    <row r="85" spans="3:43" x14ac:dyDescent="0.25">
      <c r="C85" s="7"/>
      <c r="D85" s="8"/>
      <c r="E85" s="8"/>
      <c r="F85" s="8"/>
      <c r="G85" s="8"/>
      <c r="H85" s="8"/>
      <c r="I85" s="8"/>
      <c r="J85" s="8"/>
      <c r="K85" s="8"/>
      <c r="L85" s="8"/>
      <c r="M85" s="8"/>
      <c r="N85" s="8"/>
      <c r="O85" s="8"/>
      <c r="P85" s="8"/>
      <c r="Q85" s="8"/>
      <c r="R85" s="8"/>
      <c r="S85" s="205"/>
      <c r="T85" s="9"/>
      <c r="U85" s="8"/>
      <c r="V85" s="8"/>
      <c r="W85" s="8"/>
      <c r="X85" s="8"/>
      <c r="Y85" s="8"/>
      <c r="Z85" s="8"/>
      <c r="AA85" s="8"/>
      <c r="AB85" s="8"/>
      <c r="AC85" s="205"/>
      <c r="AD85" s="9"/>
      <c r="AE85" s="7"/>
      <c r="AF85" s="8"/>
      <c r="AG85" s="8"/>
      <c r="AH85" s="8"/>
      <c r="AI85" s="8"/>
      <c r="AJ85" s="8"/>
      <c r="AK85" s="10"/>
      <c r="AL85" s="113"/>
      <c r="AM85" s="14"/>
      <c r="AN85" s="113"/>
      <c r="AO85" s="14"/>
      <c r="AP85" s="105"/>
      <c r="AQ85" s="109"/>
    </row>
    <row r="86" spans="3:43" x14ac:dyDescent="0.25">
      <c r="C86" s="7"/>
      <c r="D86" s="8"/>
      <c r="E86" s="8"/>
      <c r="F86" s="8"/>
      <c r="G86" s="8"/>
      <c r="H86" s="8"/>
      <c r="I86" s="8"/>
      <c r="J86" s="8"/>
      <c r="K86" s="8"/>
      <c r="L86" s="8"/>
      <c r="M86" s="8"/>
      <c r="N86" s="8"/>
      <c r="O86" s="8"/>
      <c r="P86" s="8"/>
      <c r="Q86" s="8"/>
      <c r="R86" s="8"/>
      <c r="S86" s="205"/>
      <c r="T86" s="9"/>
      <c r="U86" s="8"/>
      <c r="V86" s="8"/>
      <c r="W86" s="8"/>
      <c r="X86" s="8"/>
      <c r="Y86" s="8"/>
      <c r="Z86" s="8"/>
      <c r="AA86" s="8"/>
      <c r="AB86" s="8"/>
      <c r="AC86" s="205"/>
      <c r="AD86" s="9"/>
      <c r="AE86" s="7"/>
      <c r="AF86" s="8"/>
      <c r="AG86" s="8"/>
      <c r="AH86" s="8"/>
      <c r="AI86" s="8"/>
      <c r="AJ86" s="8"/>
      <c r="AK86" s="10"/>
      <c r="AL86" s="113"/>
      <c r="AM86" s="14"/>
      <c r="AN86" s="113"/>
      <c r="AO86" s="14"/>
      <c r="AP86" s="105"/>
      <c r="AQ86" s="109"/>
    </row>
    <row r="87" spans="3:43" x14ac:dyDescent="0.25">
      <c r="C87" s="7"/>
      <c r="D87" s="8"/>
      <c r="E87" s="8"/>
      <c r="F87" s="8"/>
      <c r="G87" s="8"/>
      <c r="H87" s="8"/>
      <c r="I87" s="8"/>
      <c r="J87" s="8"/>
      <c r="K87" s="8"/>
      <c r="L87" s="8"/>
      <c r="M87" s="8"/>
      <c r="N87" s="8"/>
      <c r="O87" s="8"/>
      <c r="P87" s="8"/>
      <c r="Q87" s="8"/>
      <c r="R87" s="8"/>
      <c r="S87" s="205"/>
      <c r="T87" s="9"/>
      <c r="U87" s="8"/>
      <c r="V87" s="8"/>
      <c r="W87" s="8"/>
      <c r="X87" s="8"/>
      <c r="Y87" s="8"/>
      <c r="Z87" s="8"/>
      <c r="AA87" s="8"/>
      <c r="AB87" s="8"/>
      <c r="AC87" s="205"/>
      <c r="AD87" s="9"/>
      <c r="AE87" s="7"/>
      <c r="AF87" s="8"/>
      <c r="AG87" s="8"/>
      <c r="AH87" s="8"/>
      <c r="AI87" s="8"/>
      <c r="AJ87" s="8"/>
      <c r="AK87" s="10"/>
      <c r="AL87" s="113"/>
      <c r="AM87" s="14"/>
      <c r="AN87" s="113"/>
      <c r="AO87" s="14"/>
      <c r="AP87" s="105"/>
      <c r="AQ87" s="109"/>
    </row>
    <row r="88" spans="3:43" x14ac:dyDescent="0.25">
      <c r="C88" s="7"/>
      <c r="D88" s="8"/>
      <c r="E88" s="8"/>
      <c r="F88" s="8"/>
      <c r="G88" s="8"/>
      <c r="H88" s="8"/>
      <c r="I88" s="8"/>
      <c r="J88" s="8"/>
      <c r="K88" s="8"/>
      <c r="L88" s="8"/>
      <c r="M88" s="8"/>
      <c r="N88" s="8"/>
      <c r="O88" s="8"/>
      <c r="P88" s="8"/>
      <c r="Q88" s="8"/>
      <c r="R88" s="8"/>
      <c r="S88" s="205"/>
      <c r="T88" s="9"/>
      <c r="U88" s="8"/>
      <c r="V88" s="8"/>
      <c r="W88" s="8"/>
      <c r="X88" s="8"/>
      <c r="Y88" s="8"/>
      <c r="Z88" s="8"/>
      <c r="AA88" s="8"/>
      <c r="AB88" s="8"/>
      <c r="AC88" s="205"/>
      <c r="AD88" s="9"/>
      <c r="AE88" s="7"/>
      <c r="AF88" s="8"/>
      <c r="AG88" s="8"/>
      <c r="AH88" s="8"/>
      <c r="AI88" s="8"/>
      <c r="AJ88" s="8"/>
      <c r="AK88" s="10"/>
      <c r="AL88" s="113"/>
      <c r="AM88" s="14"/>
      <c r="AN88" s="113"/>
      <c r="AO88" s="14"/>
      <c r="AP88" s="105"/>
      <c r="AQ88" s="109"/>
    </row>
    <row r="89" spans="3:43" x14ac:dyDescent="0.25">
      <c r="C89" s="7"/>
      <c r="D89" s="8"/>
      <c r="E89" s="8"/>
      <c r="F89" s="8"/>
      <c r="G89" s="8"/>
      <c r="H89" s="8"/>
      <c r="I89" s="8"/>
      <c r="J89" s="8"/>
      <c r="K89" s="8"/>
      <c r="L89" s="8"/>
      <c r="M89" s="8"/>
      <c r="N89" s="8"/>
      <c r="O89" s="8"/>
      <c r="P89" s="8"/>
      <c r="Q89" s="8"/>
      <c r="R89" s="8"/>
      <c r="S89" s="205"/>
      <c r="T89" s="9"/>
      <c r="U89" s="8"/>
      <c r="V89" s="8"/>
      <c r="W89" s="8"/>
      <c r="X89" s="8"/>
      <c r="Y89" s="8"/>
      <c r="Z89" s="8"/>
      <c r="AA89" s="8"/>
      <c r="AB89" s="8"/>
      <c r="AC89" s="205"/>
      <c r="AD89" s="9"/>
      <c r="AE89" s="7"/>
      <c r="AF89" s="8"/>
      <c r="AG89" s="8"/>
      <c r="AH89" s="8"/>
      <c r="AI89" s="8"/>
      <c r="AJ89" s="8"/>
      <c r="AK89" s="10"/>
      <c r="AL89" s="113"/>
      <c r="AM89" s="14"/>
      <c r="AN89" s="113"/>
      <c r="AO89" s="14"/>
      <c r="AP89" s="105"/>
      <c r="AQ89" s="109"/>
    </row>
    <row r="90" spans="3:43" x14ac:dyDescent="0.25">
      <c r="C90" s="7"/>
      <c r="D90" s="8"/>
      <c r="E90" s="8"/>
      <c r="F90" s="8"/>
      <c r="G90" s="8"/>
      <c r="H90" s="8"/>
      <c r="I90" s="8"/>
      <c r="J90" s="8"/>
      <c r="K90" s="8"/>
      <c r="L90" s="8"/>
      <c r="M90" s="8"/>
      <c r="N90" s="8"/>
      <c r="O90" s="8"/>
      <c r="P90" s="8"/>
      <c r="Q90" s="8"/>
      <c r="R90" s="8"/>
      <c r="S90" s="205"/>
      <c r="T90" s="9"/>
      <c r="U90" s="8"/>
      <c r="V90" s="8"/>
      <c r="W90" s="8"/>
      <c r="X90" s="8"/>
      <c r="Y90" s="8"/>
      <c r="Z90" s="8"/>
      <c r="AA90" s="8"/>
      <c r="AB90" s="8"/>
      <c r="AC90" s="205"/>
      <c r="AD90" s="9"/>
      <c r="AE90" s="7"/>
      <c r="AF90" s="8"/>
      <c r="AG90" s="8"/>
      <c r="AH90" s="8"/>
      <c r="AI90" s="8"/>
      <c r="AJ90" s="8"/>
      <c r="AK90" s="10"/>
      <c r="AL90" s="113"/>
      <c r="AM90" s="14"/>
      <c r="AN90" s="113"/>
      <c r="AO90" s="14"/>
      <c r="AP90" s="105"/>
      <c r="AQ90" s="109"/>
    </row>
    <row r="91" spans="3:43" x14ac:dyDescent="0.25">
      <c r="C91" s="7"/>
      <c r="D91" s="8"/>
      <c r="E91" s="8"/>
      <c r="F91" s="8"/>
      <c r="G91" s="8"/>
      <c r="H91" s="8"/>
      <c r="I91" s="8"/>
      <c r="J91" s="8"/>
      <c r="K91" s="8"/>
      <c r="L91" s="8"/>
      <c r="M91" s="8"/>
      <c r="N91" s="8"/>
      <c r="O91" s="8"/>
      <c r="P91" s="8"/>
      <c r="Q91" s="8"/>
      <c r="R91" s="8"/>
      <c r="S91" s="205"/>
      <c r="T91" s="9"/>
      <c r="U91" s="8"/>
      <c r="V91" s="8"/>
      <c r="W91" s="8"/>
      <c r="X91" s="8"/>
      <c r="Y91" s="8"/>
      <c r="Z91" s="8"/>
      <c r="AA91" s="8"/>
      <c r="AB91" s="8"/>
      <c r="AC91" s="205"/>
      <c r="AD91" s="9"/>
      <c r="AE91" s="7"/>
      <c r="AF91" s="8"/>
      <c r="AG91" s="8"/>
      <c r="AH91" s="8"/>
      <c r="AI91" s="8"/>
      <c r="AJ91" s="8"/>
      <c r="AK91" s="10"/>
      <c r="AL91" s="113"/>
      <c r="AM91" s="14"/>
      <c r="AN91" s="113"/>
      <c r="AO91" s="14"/>
      <c r="AP91" s="105"/>
      <c r="AQ91" s="109"/>
    </row>
    <row r="92" spans="3:43" x14ac:dyDescent="0.25">
      <c r="C92" s="7"/>
      <c r="D92" s="8"/>
      <c r="E92" s="8"/>
      <c r="F92" s="8"/>
      <c r="G92" s="8"/>
      <c r="H92" s="8"/>
      <c r="I92" s="8"/>
      <c r="J92" s="8"/>
      <c r="K92" s="8"/>
      <c r="L92" s="8"/>
      <c r="M92" s="8"/>
      <c r="N92" s="8"/>
      <c r="O92" s="8"/>
      <c r="P92" s="8"/>
      <c r="Q92" s="8"/>
      <c r="R92" s="8"/>
      <c r="S92" s="205"/>
      <c r="T92" s="9"/>
      <c r="U92" s="8"/>
      <c r="V92" s="8"/>
      <c r="W92" s="8"/>
      <c r="X92" s="8"/>
      <c r="Y92" s="8"/>
      <c r="Z92" s="8"/>
      <c r="AA92" s="8"/>
      <c r="AB92" s="8"/>
      <c r="AC92" s="205"/>
      <c r="AD92" s="9"/>
      <c r="AE92" s="7"/>
      <c r="AF92" s="8"/>
      <c r="AG92" s="8"/>
      <c r="AH92" s="8"/>
      <c r="AI92" s="8"/>
      <c r="AJ92" s="8"/>
      <c r="AK92" s="10"/>
      <c r="AL92" s="113"/>
      <c r="AM92" s="14"/>
      <c r="AN92" s="113"/>
      <c r="AO92" s="14"/>
      <c r="AP92" s="105"/>
      <c r="AQ92" s="109"/>
    </row>
    <row r="93" spans="3:43" x14ac:dyDescent="0.25">
      <c r="C93" s="7"/>
      <c r="D93" s="8"/>
      <c r="E93" s="8"/>
      <c r="F93" s="8"/>
      <c r="G93" s="8"/>
      <c r="H93" s="8"/>
      <c r="I93" s="8"/>
      <c r="J93" s="8"/>
      <c r="K93" s="8"/>
      <c r="L93" s="8"/>
      <c r="M93" s="8"/>
      <c r="N93" s="8"/>
      <c r="O93" s="8"/>
      <c r="P93" s="8"/>
      <c r="Q93" s="8"/>
      <c r="R93" s="8"/>
      <c r="S93" s="205"/>
      <c r="T93" s="9"/>
      <c r="U93" s="8"/>
      <c r="V93" s="8"/>
      <c r="W93" s="8"/>
      <c r="X93" s="8"/>
      <c r="Y93" s="8"/>
      <c r="Z93" s="8"/>
      <c r="AA93" s="8"/>
      <c r="AB93" s="8"/>
      <c r="AC93" s="205"/>
      <c r="AD93" s="9"/>
      <c r="AE93" s="7"/>
      <c r="AF93" s="8"/>
      <c r="AG93" s="8"/>
      <c r="AH93" s="8"/>
      <c r="AI93" s="8"/>
      <c r="AJ93" s="8"/>
      <c r="AK93" s="10"/>
      <c r="AL93" s="113"/>
      <c r="AM93" s="14"/>
      <c r="AN93" s="113"/>
      <c r="AO93" s="14"/>
      <c r="AP93" s="105"/>
      <c r="AQ93" s="109"/>
    </row>
    <row r="94" spans="3:43" x14ac:dyDescent="0.25">
      <c r="C94" s="7"/>
      <c r="D94" s="8"/>
      <c r="E94" s="8"/>
      <c r="F94" s="8"/>
      <c r="G94" s="8"/>
      <c r="H94" s="8"/>
      <c r="I94" s="8"/>
      <c r="J94" s="8"/>
      <c r="K94" s="8"/>
      <c r="L94" s="8"/>
      <c r="M94" s="8"/>
      <c r="N94" s="8"/>
      <c r="O94" s="8"/>
      <c r="P94" s="8"/>
      <c r="Q94" s="8"/>
      <c r="R94" s="8"/>
      <c r="S94" s="205"/>
      <c r="T94" s="9"/>
      <c r="U94" s="8"/>
      <c r="V94" s="8"/>
      <c r="W94" s="8"/>
      <c r="X94" s="8"/>
      <c r="Y94" s="8"/>
      <c r="Z94" s="8"/>
      <c r="AA94" s="8"/>
      <c r="AB94" s="8"/>
      <c r="AC94" s="205"/>
      <c r="AD94" s="9"/>
      <c r="AE94" s="7"/>
      <c r="AF94" s="8"/>
      <c r="AG94" s="8"/>
      <c r="AH94" s="8"/>
      <c r="AI94" s="8"/>
      <c r="AJ94" s="8"/>
      <c r="AK94" s="10"/>
      <c r="AL94" s="113"/>
      <c r="AM94" s="14"/>
      <c r="AN94" s="113"/>
      <c r="AO94" s="14"/>
      <c r="AP94" s="105"/>
      <c r="AQ94" s="109"/>
    </row>
    <row r="95" spans="3:43" x14ac:dyDescent="0.25">
      <c r="C95" s="7"/>
      <c r="D95" s="8"/>
      <c r="E95" s="8"/>
      <c r="F95" s="8"/>
      <c r="G95" s="8"/>
      <c r="H95" s="8"/>
      <c r="I95" s="8"/>
      <c r="J95" s="8"/>
      <c r="K95" s="8"/>
      <c r="L95" s="8"/>
      <c r="M95" s="8"/>
      <c r="N95" s="8"/>
      <c r="O95" s="8"/>
      <c r="P95" s="8"/>
      <c r="Q95" s="8"/>
      <c r="R95" s="8"/>
      <c r="S95" s="205"/>
      <c r="T95" s="9"/>
      <c r="U95" s="8"/>
      <c r="V95" s="8"/>
      <c r="W95" s="8"/>
      <c r="X95" s="8"/>
      <c r="Y95" s="8"/>
      <c r="Z95" s="8"/>
      <c r="AA95" s="8"/>
      <c r="AB95" s="8"/>
      <c r="AC95" s="205"/>
      <c r="AD95" s="9"/>
      <c r="AE95" s="7"/>
      <c r="AF95" s="8"/>
      <c r="AG95" s="8"/>
      <c r="AH95" s="8"/>
      <c r="AI95" s="8"/>
      <c r="AJ95" s="8"/>
      <c r="AK95" s="10"/>
      <c r="AL95" s="113"/>
      <c r="AM95" s="14"/>
      <c r="AN95" s="113"/>
      <c r="AO95" s="14"/>
      <c r="AP95" s="105"/>
      <c r="AQ95" s="109"/>
    </row>
    <row r="96" spans="3:43" x14ac:dyDescent="0.25">
      <c r="C96" s="7"/>
      <c r="D96" s="8"/>
      <c r="E96" s="8"/>
      <c r="F96" s="8"/>
      <c r="G96" s="8"/>
      <c r="H96" s="8"/>
      <c r="I96" s="8"/>
      <c r="J96" s="8"/>
      <c r="K96" s="8"/>
      <c r="L96" s="8"/>
      <c r="M96" s="8"/>
      <c r="N96" s="8"/>
      <c r="O96" s="8"/>
      <c r="P96" s="8"/>
      <c r="Q96" s="8"/>
      <c r="R96" s="8"/>
      <c r="S96" s="205"/>
      <c r="T96" s="9"/>
      <c r="U96" s="8"/>
      <c r="V96" s="8"/>
      <c r="W96" s="8"/>
      <c r="X96" s="8"/>
      <c r="Y96" s="8"/>
      <c r="Z96" s="8"/>
      <c r="AA96" s="8"/>
      <c r="AB96" s="8"/>
      <c r="AC96" s="205"/>
      <c r="AD96" s="9"/>
      <c r="AE96" s="7"/>
      <c r="AF96" s="8"/>
      <c r="AG96" s="8"/>
      <c r="AH96" s="8"/>
      <c r="AI96" s="8"/>
      <c r="AJ96" s="8"/>
      <c r="AK96" s="10"/>
      <c r="AL96" s="113"/>
      <c r="AM96" s="14"/>
      <c r="AN96" s="113"/>
      <c r="AO96" s="14"/>
      <c r="AP96" s="105"/>
      <c r="AQ96" s="109"/>
    </row>
    <row r="97" spans="3:43" x14ac:dyDescent="0.25">
      <c r="C97" s="12"/>
      <c r="D97" s="13"/>
      <c r="E97" s="13"/>
      <c r="F97" s="13"/>
      <c r="G97" s="13"/>
      <c r="H97" s="13"/>
      <c r="I97" s="13"/>
      <c r="J97" s="13"/>
      <c r="K97" s="13"/>
      <c r="L97" s="13"/>
      <c r="M97" s="13"/>
      <c r="N97" s="13"/>
      <c r="O97" s="13"/>
      <c r="P97" s="13"/>
      <c r="Q97" s="13"/>
      <c r="R97" s="13"/>
      <c r="S97" s="206"/>
      <c r="T97" s="14"/>
      <c r="U97" s="13"/>
      <c r="V97" s="13"/>
      <c r="W97" s="13"/>
      <c r="X97" s="13"/>
      <c r="Y97" s="13"/>
      <c r="Z97" s="13"/>
      <c r="AA97" s="13"/>
      <c r="AB97" s="13"/>
      <c r="AC97" s="206"/>
      <c r="AD97" s="14"/>
      <c r="AE97" s="12"/>
      <c r="AF97" s="13"/>
      <c r="AG97" s="13"/>
      <c r="AH97" s="13"/>
      <c r="AI97" s="13"/>
      <c r="AJ97" s="13"/>
      <c r="AK97" s="15"/>
      <c r="AL97" s="113"/>
      <c r="AM97" s="14"/>
      <c r="AN97" s="113"/>
      <c r="AO97" s="14"/>
      <c r="AP97" s="105"/>
      <c r="AQ97" s="109"/>
    </row>
    <row r="98" spans="3:43" x14ac:dyDescent="0.25">
      <c r="C98" s="12"/>
      <c r="D98" s="13"/>
      <c r="E98" s="13"/>
      <c r="F98" s="13"/>
      <c r="G98" s="13"/>
      <c r="H98" s="13"/>
      <c r="I98" s="13"/>
      <c r="J98" s="13"/>
      <c r="K98" s="13"/>
      <c r="L98" s="13"/>
      <c r="M98" s="13"/>
      <c r="N98" s="13"/>
      <c r="O98" s="13"/>
      <c r="P98" s="13"/>
      <c r="Q98" s="13"/>
      <c r="R98" s="13"/>
      <c r="S98" s="206"/>
      <c r="T98" s="14"/>
      <c r="U98" s="13"/>
      <c r="V98" s="13"/>
      <c r="W98" s="13"/>
      <c r="X98" s="13"/>
      <c r="Y98" s="13"/>
      <c r="Z98" s="13"/>
      <c r="AA98" s="13"/>
      <c r="AB98" s="13"/>
      <c r="AC98" s="206"/>
      <c r="AD98" s="14"/>
      <c r="AE98" s="12"/>
      <c r="AF98" s="13"/>
      <c r="AG98" s="13"/>
      <c r="AH98" s="13"/>
      <c r="AI98" s="13"/>
      <c r="AJ98" s="13"/>
      <c r="AK98" s="15"/>
      <c r="AL98" s="113"/>
      <c r="AM98" s="14"/>
      <c r="AN98" s="113"/>
      <c r="AO98" s="14"/>
      <c r="AP98" s="105"/>
      <c r="AQ98" s="109"/>
    </row>
    <row r="99" spans="3:43" x14ac:dyDescent="0.25">
      <c r="C99" s="12"/>
      <c r="D99" s="13"/>
      <c r="E99" s="13"/>
      <c r="F99" s="13"/>
      <c r="G99" s="13"/>
      <c r="H99" s="13"/>
      <c r="I99" s="13"/>
      <c r="J99" s="13"/>
      <c r="K99" s="13"/>
      <c r="L99" s="13"/>
      <c r="M99" s="13"/>
      <c r="N99" s="13"/>
      <c r="O99" s="13"/>
      <c r="P99" s="13"/>
      <c r="Q99" s="13"/>
      <c r="R99" s="13"/>
      <c r="S99" s="206"/>
      <c r="T99" s="14"/>
      <c r="U99" s="13"/>
      <c r="V99" s="13"/>
      <c r="W99" s="13"/>
      <c r="X99" s="13"/>
      <c r="Y99" s="13"/>
      <c r="Z99" s="13"/>
      <c r="AA99" s="13"/>
      <c r="AB99" s="13"/>
      <c r="AC99" s="206"/>
      <c r="AD99" s="14"/>
      <c r="AE99" s="12"/>
      <c r="AF99" s="13"/>
      <c r="AG99" s="13"/>
      <c r="AH99" s="13"/>
      <c r="AI99" s="13"/>
      <c r="AJ99" s="13"/>
      <c r="AK99" s="15"/>
      <c r="AL99" s="113"/>
      <c r="AM99" s="14"/>
      <c r="AN99" s="113"/>
      <c r="AO99" s="14"/>
      <c r="AP99" s="105"/>
      <c r="AQ99" s="109"/>
    </row>
    <row r="100" spans="3:43" x14ac:dyDescent="0.25">
      <c r="C100" s="12"/>
      <c r="D100" s="13"/>
      <c r="E100" s="13"/>
      <c r="F100" s="13"/>
      <c r="G100" s="13"/>
      <c r="H100" s="13"/>
      <c r="I100" s="13"/>
      <c r="J100" s="13"/>
      <c r="K100" s="13"/>
      <c r="L100" s="13"/>
      <c r="M100" s="13"/>
      <c r="N100" s="13"/>
      <c r="O100" s="13"/>
      <c r="P100" s="13"/>
      <c r="Q100" s="13"/>
      <c r="R100" s="13"/>
      <c r="S100" s="206"/>
      <c r="T100" s="14"/>
      <c r="U100" s="13"/>
      <c r="V100" s="13"/>
      <c r="W100" s="13"/>
      <c r="X100" s="13"/>
      <c r="Y100" s="13"/>
      <c r="Z100" s="13"/>
      <c r="AA100" s="13"/>
      <c r="AB100" s="13"/>
      <c r="AC100" s="206"/>
      <c r="AD100" s="14"/>
      <c r="AE100" s="12"/>
      <c r="AF100" s="13"/>
      <c r="AG100" s="13"/>
      <c r="AH100" s="13"/>
      <c r="AI100" s="13"/>
      <c r="AJ100" s="13"/>
      <c r="AK100" s="15"/>
      <c r="AL100" s="113"/>
      <c r="AM100" s="14"/>
      <c r="AN100" s="113"/>
      <c r="AO100" s="14"/>
      <c r="AP100" s="105"/>
      <c r="AQ100" s="109"/>
    </row>
    <row r="101" spans="3:43" x14ac:dyDescent="0.25">
      <c r="C101" s="12"/>
      <c r="D101" s="13"/>
      <c r="E101" s="13"/>
      <c r="F101" s="13"/>
      <c r="G101" s="13"/>
      <c r="H101" s="13"/>
      <c r="I101" s="13"/>
      <c r="J101" s="13"/>
      <c r="K101" s="13"/>
      <c r="L101" s="13"/>
      <c r="M101" s="13"/>
      <c r="N101" s="13"/>
      <c r="O101" s="13"/>
      <c r="P101" s="13"/>
      <c r="Q101" s="13"/>
      <c r="R101" s="13"/>
      <c r="S101" s="206"/>
      <c r="T101" s="14"/>
      <c r="U101" s="13"/>
      <c r="V101" s="13"/>
      <c r="W101" s="13"/>
      <c r="X101" s="13"/>
      <c r="Y101" s="13"/>
      <c r="Z101" s="13"/>
      <c r="AA101" s="13"/>
      <c r="AB101" s="13"/>
      <c r="AC101" s="206"/>
      <c r="AD101" s="14"/>
      <c r="AE101" s="12"/>
      <c r="AF101" s="13"/>
      <c r="AG101" s="13"/>
      <c r="AH101" s="13"/>
      <c r="AI101" s="13"/>
      <c r="AJ101" s="13"/>
      <c r="AK101" s="15"/>
      <c r="AL101" s="113"/>
      <c r="AM101" s="14"/>
      <c r="AN101" s="113"/>
      <c r="AO101" s="14"/>
      <c r="AP101" s="105"/>
      <c r="AQ101" s="109"/>
    </row>
    <row r="102" spans="3:43" x14ac:dyDescent="0.25">
      <c r="C102" s="12"/>
      <c r="D102" s="13"/>
      <c r="E102" s="13"/>
      <c r="F102" s="13"/>
      <c r="G102" s="13"/>
      <c r="H102" s="13"/>
      <c r="I102" s="13"/>
      <c r="J102" s="13"/>
      <c r="K102" s="13"/>
      <c r="L102" s="13"/>
      <c r="M102" s="13"/>
      <c r="N102" s="13"/>
      <c r="O102" s="13"/>
      <c r="P102" s="13"/>
      <c r="Q102" s="13"/>
      <c r="R102" s="13"/>
      <c r="S102" s="206"/>
      <c r="T102" s="14"/>
      <c r="U102" s="13"/>
      <c r="V102" s="13"/>
      <c r="W102" s="13"/>
      <c r="X102" s="13"/>
      <c r="Y102" s="13"/>
      <c r="Z102" s="13"/>
      <c r="AA102" s="13"/>
      <c r="AB102" s="13"/>
      <c r="AC102" s="206"/>
      <c r="AD102" s="14"/>
      <c r="AE102" s="12"/>
      <c r="AF102" s="13"/>
      <c r="AG102" s="13"/>
      <c r="AH102" s="13"/>
      <c r="AI102" s="13"/>
      <c r="AJ102" s="13"/>
      <c r="AK102" s="15"/>
      <c r="AL102" s="113"/>
      <c r="AM102" s="14"/>
      <c r="AN102" s="113"/>
      <c r="AO102" s="14"/>
      <c r="AP102" s="105"/>
      <c r="AQ102" s="109"/>
    </row>
    <row r="103" spans="3:43" x14ac:dyDescent="0.25">
      <c r="C103" s="12"/>
      <c r="D103" s="13"/>
      <c r="E103" s="13"/>
      <c r="F103" s="13"/>
      <c r="G103" s="13"/>
      <c r="H103" s="13"/>
      <c r="I103" s="13"/>
      <c r="J103" s="13"/>
      <c r="K103" s="13"/>
      <c r="L103" s="13"/>
      <c r="M103" s="13"/>
      <c r="N103" s="13"/>
      <c r="O103" s="13"/>
      <c r="P103" s="13"/>
      <c r="Q103" s="13"/>
      <c r="R103" s="13"/>
      <c r="S103" s="206"/>
      <c r="T103" s="14"/>
      <c r="U103" s="13"/>
      <c r="V103" s="13"/>
      <c r="W103" s="13"/>
      <c r="X103" s="13"/>
      <c r="Y103" s="13"/>
      <c r="Z103" s="13"/>
      <c r="AA103" s="13"/>
      <c r="AB103" s="13"/>
      <c r="AC103" s="206"/>
      <c r="AD103" s="14"/>
      <c r="AE103" s="12"/>
      <c r="AF103" s="13"/>
      <c r="AG103" s="13"/>
      <c r="AH103" s="13"/>
      <c r="AI103" s="13"/>
      <c r="AJ103" s="13"/>
      <c r="AK103" s="15"/>
      <c r="AL103" s="113"/>
      <c r="AM103" s="14"/>
      <c r="AN103" s="113"/>
      <c r="AO103" s="14"/>
      <c r="AP103" s="105"/>
      <c r="AQ103" s="109"/>
    </row>
    <row r="104" spans="3:43" x14ac:dyDescent="0.25">
      <c r="C104" s="12"/>
      <c r="D104" s="13"/>
      <c r="E104" s="13"/>
      <c r="F104" s="13"/>
      <c r="G104" s="13"/>
      <c r="H104" s="13"/>
      <c r="I104" s="13"/>
      <c r="J104" s="13"/>
      <c r="K104" s="13"/>
      <c r="L104" s="13"/>
      <c r="M104" s="13"/>
      <c r="N104" s="13"/>
      <c r="O104" s="13"/>
      <c r="P104" s="13"/>
      <c r="Q104" s="13"/>
      <c r="R104" s="13"/>
      <c r="S104" s="206"/>
      <c r="T104" s="14"/>
      <c r="U104" s="13"/>
      <c r="V104" s="13"/>
      <c r="W104" s="13"/>
      <c r="X104" s="13"/>
      <c r="Y104" s="13"/>
      <c r="Z104" s="13"/>
      <c r="AA104" s="13"/>
      <c r="AB104" s="13"/>
      <c r="AC104" s="206"/>
      <c r="AD104" s="14"/>
      <c r="AE104" s="12"/>
      <c r="AF104" s="13"/>
      <c r="AG104" s="13"/>
      <c r="AH104" s="13"/>
      <c r="AI104" s="13"/>
      <c r="AJ104" s="13"/>
      <c r="AK104" s="15"/>
      <c r="AL104" s="113"/>
      <c r="AM104" s="14"/>
      <c r="AN104" s="113"/>
      <c r="AO104" s="14"/>
      <c r="AP104" s="105"/>
      <c r="AQ104" s="109"/>
    </row>
    <row r="105" spans="3:43" x14ac:dyDescent="0.25">
      <c r="C105" s="12"/>
      <c r="D105" s="13"/>
      <c r="E105" s="13"/>
      <c r="F105" s="13"/>
      <c r="G105" s="13"/>
      <c r="H105" s="13"/>
      <c r="I105" s="13"/>
      <c r="J105" s="13"/>
      <c r="K105" s="13"/>
      <c r="L105" s="13"/>
      <c r="M105" s="13"/>
      <c r="N105" s="13"/>
      <c r="O105" s="13"/>
      <c r="P105" s="13"/>
      <c r="Q105" s="13"/>
      <c r="R105" s="13"/>
      <c r="S105" s="206"/>
      <c r="T105" s="14"/>
      <c r="U105" s="13"/>
      <c r="V105" s="13"/>
      <c r="W105" s="13"/>
      <c r="X105" s="13"/>
      <c r="Y105" s="13"/>
      <c r="Z105" s="13"/>
      <c r="AA105" s="13"/>
      <c r="AB105" s="13"/>
      <c r="AC105" s="206"/>
      <c r="AD105" s="14"/>
      <c r="AE105" s="12"/>
      <c r="AF105" s="13"/>
      <c r="AG105" s="13"/>
      <c r="AH105" s="13"/>
      <c r="AI105" s="13"/>
      <c r="AJ105" s="13"/>
      <c r="AK105" s="15"/>
      <c r="AL105" s="113"/>
      <c r="AM105" s="14"/>
      <c r="AN105" s="113"/>
      <c r="AO105" s="14"/>
      <c r="AP105" s="105"/>
      <c r="AQ105" s="109"/>
    </row>
    <row r="106" spans="3:43" x14ac:dyDescent="0.25">
      <c r="C106" s="12"/>
      <c r="D106" s="13"/>
      <c r="E106" s="13"/>
      <c r="F106" s="13"/>
      <c r="G106" s="13"/>
      <c r="H106" s="13"/>
      <c r="I106" s="13"/>
      <c r="J106" s="13"/>
      <c r="K106" s="13"/>
      <c r="L106" s="13"/>
      <c r="M106" s="13"/>
      <c r="N106" s="13"/>
      <c r="O106" s="13"/>
      <c r="P106" s="13"/>
      <c r="Q106" s="13"/>
      <c r="R106" s="13"/>
      <c r="S106" s="206"/>
      <c r="T106" s="14"/>
      <c r="U106" s="13"/>
      <c r="V106" s="13"/>
      <c r="W106" s="13"/>
      <c r="X106" s="13"/>
      <c r="Y106" s="13"/>
      <c r="Z106" s="13"/>
      <c r="AA106" s="13"/>
      <c r="AB106" s="13"/>
      <c r="AC106" s="206"/>
      <c r="AD106" s="14"/>
      <c r="AE106" s="12"/>
      <c r="AF106" s="13"/>
      <c r="AG106" s="13"/>
      <c r="AH106" s="13"/>
      <c r="AI106" s="13"/>
      <c r="AJ106" s="13"/>
      <c r="AK106" s="15"/>
      <c r="AL106" s="113"/>
      <c r="AM106" s="14"/>
      <c r="AN106" s="113"/>
      <c r="AO106" s="14"/>
      <c r="AP106" s="105"/>
      <c r="AQ106" s="109"/>
    </row>
    <row r="107" spans="3:43" x14ac:dyDescent="0.25">
      <c r="C107" s="12"/>
      <c r="D107" s="13"/>
      <c r="E107" s="13"/>
      <c r="F107" s="13"/>
      <c r="G107" s="13"/>
      <c r="H107" s="13"/>
      <c r="I107" s="13"/>
      <c r="J107" s="13"/>
      <c r="K107" s="13"/>
      <c r="L107" s="13"/>
      <c r="M107" s="13"/>
      <c r="N107" s="13"/>
      <c r="O107" s="13"/>
      <c r="P107" s="13"/>
      <c r="Q107" s="13"/>
      <c r="R107" s="13"/>
      <c r="S107" s="206"/>
      <c r="T107" s="14"/>
      <c r="U107" s="13"/>
      <c r="V107" s="13"/>
      <c r="W107" s="13"/>
      <c r="X107" s="13"/>
      <c r="Y107" s="13"/>
      <c r="Z107" s="13"/>
      <c r="AA107" s="13"/>
      <c r="AB107" s="13"/>
      <c r="AC107" s="206"/>
      <c r="AD107" s="14"/>
      <c r="AE107" s="12"/>
      <c r="AF107" s="13"/>
      <c r="AG107" s="13"/>
      <c r="AH107" s="13"/>
      <c r="AI107" s="13"/>
      <c r="AJ107" s="13"/>
      <c r="AK107" s="15"/>
      <c r="AL107" s="113"/>
      <c r="AM107" s="14"/>
      <c r="AN107" s="113"/>
      <c r="AO107" s="14"/>
      <c r="AP107" s="105"/>
      <c r="AQ107" s="109"/>
    </row>
    <row r="108" spans="3:43" x14ac:dyDescent="0.25">
      <c r="C108" s="12"/>
      <c r="D108" s="13"/>
      <c r="E108" s="13"/>
      <c r="F108" s="13"/>
      <c r="G108" s="13"/>
      <c r="H108" s="13"/>
      <c r="I108" s="13"/>
      <c r="J108" s="13"/>
      <c r="K108" s="13"/>
      <c r="L108" s="13"/>
      <c r="M108" s="13"/>
      <c r="N108" s="13"/>
      <c r="O108" s="13"/>
      <c r="P108" s="13"/>
      <c r="Q108" s="13"/>
      <c r="R108" s="13"/>
      <c r="S108" s="206"/>
      <c r="T108" s="14"/>
      <c r="U108" s="13"/>
      <c r="V108" s="13"/>
      <c r="W108" s="13"/>
      <c r="X108" s="13"/>
      <c r="Y108" s="13"/>
      <c r="Z108" s="13"/>
      <c r="AA108" s="13"/>
      <c r="AB108" s="13"/>
      <c r="AC108" s="206"/>
      <c r="AD108" s="14"/>
      <c r="AE108" s="12"/>
      <c r="AF108" s="13"/>
      <c r="AG108" s="13"/>
      <c r="AH108" s="13"/>
      <c r="AI108" s="13"/>
      <c r="AJ108" s="13"/>
      <c r="AK108" s="15"/>
      <c r="AL108" s="113"/>
      <c r="AM108" s="14"/>
      <c r="AN108" s="113"/>
      <c r="AO108" s="14"/>
      <c r="AP108" s="105"/>
      <c r="AQ108" s="109"/>
    </row>
    <row r="109" spans="3:43" x14ac:dyDescent="0.25">
      <c r="C109" s="12"/>
      <c r="D109" s="13"/>
      <c r="E109" s="13"/>
      <c r="F109" s="13"/>
      <c r="G109" s="13"/>
      <c r="H109" s="13"/>
      <c r="I109" s="13"/>
      <c r="J109" s="13"/>
      <c r="K109" s="13"/>
      <c r="L109" s="13"/>
      <c r="M109" s="13"/>
      <c r="N109" s="13"/>
      <c r="O109" s="13"/>
      <c r="P109" s="13"/>
      <c r="Q109" s="13"/>
      <c r="R109" s="13"/>
      <c r="S109" s="206"/>
      <c r="T109" s="14"/>
      <c r="U109" s="13"/>
      <c r="V109" s="13"/>
      <c r="W109" s="13"/>
      <c r="X109" s="13"/>
      <c r="Y109" s="13"/>
      <c r="Z109" s="13"/>
      <c r="AA109" s="13"/>
      <c r="AB109" s="13"/>
      <c r="AC109" s="206"/>
      <c r="AD109" s="14"/>
      <c r="AE109" s="12"/>
      <c r="AF109" s="13"/>
      <c r="AG109" s="13"/>
      <c r="AH109" s="13"/>
      <c r="AI109" s="13"/>
      <c r="AJ109" s="13"/>
      <c r="AK109" s="15"/>
      <c r="AL109" s="113"/>
      <c r="AM109" s="14"/>
      <c r="AN109" s="113"/>
      <c r="AO109" s="14"/>
      <c r="AP109" s="105"/>
      <c r="AQ109" s="109"/>
    </row>
    <row r="110" spans="3:43" x14ac:dyDescent="0.25">
      <c r="C110" s="12"/>
      <c r="D110" s="13"/>
      <c r="E110" s="13"/>
      <c r="F110" s="13"/>
      <c r="G110" s="13"/>
      <c r="H110" s="13"/>
      <c r="I110" s="13"/>
      <c r="J110" s="13"/>
      <c r="K110" s="13"/>
      <c r="L110" s="13"/>
      <c r="M110" s="13"/>
      <c r="N110" s="13"/>
      <c r="O110" s="13"/>
      <c r="P110" s="13"/>
      <c r="Q110" s="13"/>
      <c r="R110" s="13"/>
      <c r="S110" s="206"/>
      <c r="T110" s="14"/>
      <c r="U110" s="13"/>
      <c r="V110" s="13"/>
      <c r="W110" s="13"/>
      <c r="X110" s="13"/>
      <c r="Y110" s="13"/>
      <c r="Z110" s="13"/>
      <c r="AA110" s="13"/>
      <c r="AB110" s="13"/>
      <c r="AC110" s="206"/>
      <c r="AD110" s="14"/>
      <c r="AE110" s="12"/>
      <c r="AF110" s="13"/>
      <c r="AG110" s="13"/>
      <c r="AH110" s="13"/>
      <c r="AI110" s="13"/>
      <c r="AJ110" s="13"/>
      <c r="AK110" s="15"/>
      <c r="AL110" s="113"/>
      <c r="AM110" s="14"/>
      <c r="AN110" s="113"/>
      <c r="AO110" s="14"/>
      <c r="AP110" s="105"/>
      <c r="AQ110" s="109"/>
    </row>
    <row r="111" spans="3:43" x14ac:dyDescent="0.25">
      <c r="C111" s="12"/>
      <c r="D111" s="13"/>
      <c r="E111" s="13"/>
      <c r="F111" s="13"/>
      <c r="G111" s="13"/>
      <c r="H111" s="13"/>
      <c r="I111" s="13"/>
      <c r="J111" s="13"/>
      <c r="K111" s="13"/>
      <c r="L111" s="13"/>
      <c r="M111" s="13"/>
      <c r="N111" s="13"/>
      <c r="O111" s="13"/>
      <c r="P111" s="13"/>
      <c r="Q111" s="13"/>
      <c r="R111" s="13"/>
      <c r="S111" s="206"/>
      <c r="T111" s="14"/>
      <c r="U111" s="13"/>
      <c r="V111" s="13"/>
      <c r="W111" s="13"/>
      <c r="X111" s="13"/>
      <c r="Y111" s="13"/>
      <c r="Z111" s="13"/>
      <c r="AA111" s="13"/>
      <c r="AB111" s="13"/>
      <c r="AC111" s="206"/>
      <c r="AD111" s="14"/>
      <c r="AE111" s="12"/>
      <c r="AF111" s="13"/>
      <c r="AG111" s="13"/>
      <c r="AH111" s="13"/>
      <c r="AI111" s="13"/>
      <c r="AJ111" s="13"/>
      <c r="AK111" s="15"/>
      <c r="AL111" s="113"/>
      <c r="AM111" s="14"/>
      <c r="AN111" s="113"/>
      <c r="AO111" s="14"/>
      <c r="AP111" s="105"/>
      <c r="AQ111" s="109"/>
    </row>
    <row r="112" spans="3:43" x14ac:dyDescent="0.25">
      <c r="C112" s="12"/>
      <c r="D112" s="13"/>
      <c r="E112" s="13"/>
      <c r="F112" s="13"/>
      <c r="G112" s="13"/>
      <c r="H112" s="13"/>
      <c r="I112" s="13"/>
      <c r="J112" s="13"/>
      <c r="K112" s="13"/>
      <c r="L112" s="13"/>
      <c r="M112" s="13"/>
      <c r="N112" s="13"/>
      <c r="O112" s="13"/>
      <c r="P112" s="13"/>
      <c r="Q112" s="13"/>
      <c r="R112" s="13"/>
      <c r="S112" s="206"/>
      <c r="T112" s="14"/>
      <c r="U112" s="13"/>
      <c r="V112" s="13"/>
      <c r="W112" s="13"/>
      <c r="X112" s="13"/>
      <c r="Y112" s="13"/>
      <c r="Z112" s="13"/>
      <c r="AA112" s="13"/>
      <c r="AB112" s="13"/>
      <c r="AC112" s="206"/>
      <c r="AD112" s="14"/>
      <c r="AE112" s="12"/>
      <c r="AF112" s="13"/>
      <c r="AG112" s="13"/>
      <c r="AH112" s="13"/>
      <c r="AI112" s="13"/>
      <c r="AJ112" s="13"/>
      <c r="AK112" s="15"/>
      <c r="AL112" s="113"/>
      <c r="AM112" s="14"/>
      <c r="AN112" s="113"/>
      <c r="AO112" s="14"/>
      <c r="AP112" s="105"/>
      <c r="AQ112" s="109"/>
    </row>
    <row r="113" spans="3:43" x14ac:dyDescent="0.25">
      <c r="C113" s="12"/>
      <c r="D113" s="13"/>
      <c r="E113" s="13"/>
      <c r="F113" s="13"/>
      <c r="G113" s="13"/>
      <c r="H113" s="13"/>
      <c r="I113" s="13"/>
      <c r="J113" s="13"/>
      <c r="K113" s="13"/>
      <c r="L113" s="13"/>
      <c r="M113" s="13"/>
      <c r="N113" s="13"/>
      <c r="O113" s="13"/>
      <c r="P113" s="13"/>
      <c r="Q113" s="13"/>
      <c r="R113" s="13"/>
      <c r="S113" s="206"/>
      <c r="T113" s="14"/>
      <c r="U113" s="13"/>
      <c r="V113" s="13"/>
      <c r="W113" s="13"/>
      <c r="X113" s="13"/>
      <c r="Y113" s="13"/>
      <c r="Z113" s="13"/>
      <c r="AA113" s="13"/>
      <c r="AB113" s="13"/>
      <c r="AC113" s="206"/>
      <c r="AD113" s="14"/>
      <c r="AE113" s="12"/>
      <c r="AF113" s="13"/>
      <c r="AG113" s="13"/>
      <c r="AH113" s="13"/>
      <c r="AI113" s="13"/>
      <c r="AJ113" s="13"/>
      <c r="AK113" s="15"/>
      <c r="AL113" s="113"/>
      <c r="AM113" s="14"/>
      <c r="AN113" s="113"/>
      <c r="AO113" s="14"/>
      <c r="AP113" s="105"/>
      <c r="AQ113" s="109"/>
    </row>
    <row r="114" spans="3:43" x14ac:dyDescent="0.25">
      <c r="C114" s="12"/>
      <c r="D114" s="13"/>
      <c r="E114" s="13"/>
      <c r="F114" s="13"/>
      <c r="G114" s="13"/>
      <c r="H114" s="13"/>
      <c r="I114" s="13"/>
      <c r="J114" s="13"/>
      <c r="K114" s="13"/>
      <c r="L114" s="13"/>
      <c r="M114" s="13"/>
      <c r="N114" s="13"/>
      <c r="O114" s="13"/>
      <c r="P114" s="13"/>
      <c r="Q114" s="13"/>
      <c r="R114" s="13"/>
      <c r="S114" s="206"/>
      <c r="T114" s="14"/>
      <c r="U114" s="13"/>
      <c r="V114" s="13"/>
      <c r="W114" s="13"/>
      <c r="X114" s="13"/>
      <c r="Y114" s="13"/>
      <c r="Z114" s="13"/>
      <c r="AA114" s="13"/>
      <c r="AB114" s="13"/>
      <c r="AC114" s="206"/>
      <c r="AD114" s="14"/>
      <c r="AE114" s="12"/>
      <c r="AF114" s="13"/>
      <c r="AG114" s="13"/>
      <c r="AH114" s="13"/>
      <c r="AI114" s="13"/>
      <c r="AJ114" s="13"/>
      <c r="AK114" s="15"/>
      <c r="AL114" s="113"/>
      <c r="AM114" s="14"/>
      <c r="AN114" s="113"/>
      <c r="AO114" s="14"/>
      <c r="AP114" s="105"/>
      <c r="AQ114" s="109"/>
    </row>
    <row r="115" spans="3:43" x14ac:dyDescent="0.25">
      <c r="C115" s="12"/>
      <c r="D115" s="13"/>
      <c r="E115" s="13"/>
      <c r="F115" s="13"/>
      <c r="G115" s="13"/>
      <c r="H115" s="13"/>
      <c r="I115" s="13"/>
      <c r="J115" s="13"/>
      <c r="K115" s="13"/>
      <c r="L115" s="13"/>
      <c r="M115" s="13"/>
      <c r="N115" s="13"/>
      <c r="O115" s="13"/>
      <c r="P115" s="13"/>
      <c r="Q115" s="13"/>
      <c r="R115" s="13"/>
      <c r="S115" s="206"/>
      <c r="T115" s="14"/>
      <c r="U115" s="13"/>
      <c r="V115" s="13"/>
      <c r="W115" s="13"/>
      <c r="X115" s="13"/>
      <c r="Y115" s="13"/>
      <c r="Z115" s="13"/>
      <c r="AA115" s="13"/>
      <c r="AB115" s="13"/>
      <c r="AC115" s="206"/>
      <c r="AD115" s="14"/>
      <c r="AE115" s="12"/>
      <c r="AF115" s="13"/>
      <c r="AG115" s="13"/>
      <c r="AH115" s="13"/>
      <c r="AI115" s="13"/>
      <c r="AJ115" s="13"/>
      <c r="AK115" s="15"/>
      <c r="AL115" s="113"/>
      <c r="AM115" s="14"/>
      <c r="AN115" s="113"/>
      <c r="AO115" s="14"/>
      <c r="AP115" s="105"/>
      <c r="AQ115" s="109"/>
    </row>
    <row r="116" spans="3:43" x14ac:dyDescent="0.25">
      <c r="C116" s="12"/>
      <c r="D116" s="13"/>
      <c r="E116" s="13"/>
      <c r="F116" s="13"/>
      <c r="G116" s="13"/>
      <c r="H116" s="13"/>
      <c r="I116" s="13"/>
      <c r="J116" s="13"/>
      <c r="K116" s="13"/>
      <c r="L116" s="13"/>
      <c r="M116" s="13"/>
      <c r="N116" s="13"/>
      <c r="O116" s="13"/>
      <c r="P116" s="13"/>
      <c r="Q116" s="13"/>
      <c r="R116" s="13"/>
      <c r="S116" s="206"/>
      <c r="T116" s="14"/>
      <c r="U116" s="13"/>
      <c r="V116" s="13"/>
      <c r="W116" s="13"/>
      <c r="X116" s="13"/>
      <c r="Y116" s="13"/>
      <c r="Z116" s="13"/>
      <c r="AA116" s="13"/>
      <c r="AB116" s="13"/>
      <c r="AC116" s="206"/>
      <c r="AD116" s="14"/>
      <c r="AE116" s="12"/>
      <c r="AF116" s="13"/>
      <c r="AG116" s="13"/>
      <c r="AH116" s="13"/>
      <c r="AI116" s="13"/>
      <c r="AJ116" s="13"/>
      <c r="AK116" s="15"/>
      <c r="AL116" s="113"/>
      <c r="AM116" s="14"/>
      <c r="AN116" s="113"/>
      <c r="AO116" s="14"/>
      <c r="AP116" s="105"/>
      <c r="AQ116" s="109"/>
    </row>
    <row r="117" spans="3:43" x14ac:dyDescent="0.25">
      <c r="AL117" s="113"/>
      <c r="AM117" s="14"/>
      <c r="AN117" s="113"/>
      <c r="AO117" s="14"/>
      <c r="AP117" s="105"/>
      <c r="AQ117" s="109"/>
    </row>
    <row r="118" spans="3:43" x14ac:dyDescent="0.25">
      <c r="AL118" s="113"/>
      <c r="AM118" s="14"/>
      <c r="AN118" s="113"/>
      <c r="AO118" s="14"/>
      <c r="AP118" s="105"/>
      <c r="AQ118" s="109"/>
    </row>
    <row r="119" spans="3:43" x14ac:dyDescent="0.25">
      <c r="AL119" s="113"/>
      <c r="AM119" s="14"/>
      <c r="AN119" s="113"/>
      <c r="AO119" s="14"/>
      <c r="AP119" s="105"/>
      <c r="AQ119" s="109"/>
    </row>
    <row r="120" spans="3:43" x14ac:dyDescent="0.25">
      <c r="AL120" s="113"/>
      <c r="AM120" s="14"/>
      <c r="AN120" s="113"/>
      <c r="AO120" s="14"/>
      <c r="AP120" s="105"/>
      <c r="AQ120" s="109"/>
    </row>
    <row r="121" spans="3:43" x14ac:dyDescent="0.25">
      <c r="AL121" s="113"/>
      <c r="AM121" s="14"/>
      <c r="AN121" s="113"/>
      <c r="AO121" s="14"/>
      <c r="AP121" s="105"/>
      <c r="AQ121" s="109"/>
    </row>
    <row r="122" spans="3:43" x14ac:dyDescent="0.25">
      <c r="AL122" s="113"/>
      <c r="AM122" s="14"/>
      <c r="AN122" s="113"/>
      <c r="AO122" s="14"/>
      <c r="AP122" s="105"/>
      <c r="AQ122" s="109"/>
    </row>
    <row r="123" spans="3:43" x14ac:dyDescent="0.25">
      <c r="AL123" s="113"/>
      <c r="AM123" s="14"/>
      <c r="AN123" s="113"/>
      <c r="AO123" s="14"/>
      <c r="AP123" s="105"/>
      <c r="AQ123" s="109"/>
    </row>
    <row r="124" spans="3:43" x14ac:dyDescent="0.25">
      <c r="AL124" s="113"/>
      <c r="AM124" s="14"/>
      <c r="AN124" s="113"/>
      <c r="AO124" s="14"/>
      <c r="AP124" s="105"/>
      <c r="AQ124" s="109"/>
    </row>
    <row r="125" spans="3:43" x14ac:dyDescent="0.25">
      <c r="AL125" s="113"/>
      <c r="AM125" s="14"/>
      <c r="AN125" s="113"/>
      <c r="AO125" s="14"/>
      <c r="AP125" s="105"/>
      <c r="AQ125" s="109"/>
    </row>
    <row r="126" spans="3:43" x14ac:dyDescent="0.25">
      <c r="AL126" s="113"/>
      <c r="AM126" s="14"/>
      <c r="AN126" s="113"/>
      <c r="AO126" s="14"/>
      <c r="AP126" s="105"/>
      <c r="AQ126" s="109"/>
    </row>
    <row r="127" spans="3:43" x14ac:dyDescent="0.25">
      <c r="AL127" s="113"/>
      <c r="AM127" s="14"/>
      <c r="AN127" s="113"/>
      <c r="AO127" s="14"/>
      <c r="AP127" s="105"/>
      <c r="AQ127" s="109"/>
    </row>
    <row r="128" spans="3:43" x14ac:dyDescent="0.25">
      <c r="AL128" s="113"/>
      <c r="AM128" s="14"/>
      <c r="AN128" s="113"/>
      <c r="AO128" s="14"/>
      <c r="AP128" s="105"/>
      <c r="AQ128" s="109"/>
    </row>
    <row r="129" spans="38:43" x14ac:dyDescent="0.25">
      <c r="AL129" s="113"/>
      <c r="AM129" s="14"/>
      <c r="AN129" s="113"/>
      <c r="AO129" s="14"/>
      <c r="AP129" s="105"/>
      <c r="AQ129" s="109"/>
    </row>
    <row r="130" spans="38:43" x14ac:dyDescent="0.25">
      <c r="AL130" s="111"/>
      <c r="AM130" s="112"/>
      <c r="AN130" s="123"/>
      <c r="AO130" s="124"/>
      <c r="AP130" s="110"/>
      <c r="AQ130" s="112"/>
    </row>
    <row r="131" spans="38:43" x14ac:dyDescent="0.25">
      <c r="AN131" s="125"/>
      <c r="AO131" s="126"/>
    </row>
    <row r="132" spans="38:43" x14ac:dyDescent="0.25">
      <c r="AN132" s="125"/>
      <c r="AO132" s="126"/>
    </row>
    <row r="133" spans="38:43" x14ac:dyDescent="0.25">
      <c r="AN133" s="125"/>
      <c r="AO133" s="126"/>
    </row>
    <row r="134" spans="38:43" x14ac:dyDescent="0.25">
      <c r="AN134" s="125"/>
      <c r="AO134" s="126"/>
    </row>
    <row r="135" spans="38:43" x14ac:dyDescent="0.25">
      <c r="AN135" s="125"/>
      <c r="AO135" s="126"/>
    </row>
    <row r="136" spans="38:43" x14ac:dyDescent="0.25">
      <c r="AN136" s="125"/>
      <c r="AO136" s="126"/>
    </row>
    <row r="137" spans="38:43" x14ac:dyDescent="0.25">
      <c r="AN137" s="125"/>
      <c r="AO137" s="126"/>
    </row>
    <row r="138" spans="38:43" x14ac:dyDescent="0.25">
      <c r="AN138" s="125"/>
      <c r="AO138" s="126"/>
    </row>
    <row r="139" spans="38:43" x14ac:dyDescent="0.25">
      <c r="AN139" s="125"/>
      <c r="AO139" s="126"/>
    </row>
    <row r="140" spans="38:43" x14ac:dyDescent="0.25">
      <c r="AN140" s="125"/>
      <c r="AO140" s="126"/>
    </row>
    <row r="141" spans="38:43" x14ac:dyDescent="0.25">
      <c r="AN141" s="125"/>
      <c r="AO141" s="126"/>
    </row>
    <row r="142" spans="38:43" x14ac:dyDescent="0.25">
      <c r="AN142" s="125"/>
      <c r="AO142" s="126"/>
    </row>
    <row r="143" spans="38:43" x14ac:dyDescent="0.25">
      <c r="AN143" s="125"/>
      <c r="AO143" s="126"/>
    </row>
    <row r="144" spans="38:43" x14ac:dyDescent="0.25">
      <c r="AN144" s="125"/>
      <c r="AO144" s="126"/>
    </row>
    <row r="145" spans="40:41" x14ac:dyDescent="0.25">
      <c r="AN145" s="125"/>
      <c r="AO145" s="126"/>
    </row>
    <row r="146" spans="40:41" x14ac:dyDescent="0.25">
      <c r="AN146" s="125"/>
      <c r="AO146" s="126"/>
    </row>
    <row r="147" spans="40:41" x14ac:dyDescent="0.25">
      <c r="AN147" s="125"/>
      <c r="AO147" s="126"/>
    </row>
    <row r="148" spans="40:41" x14ac:dyDescent="0.25">
      <c r="AN148" s="125"/>
      <c r="AO148" s="126"/>
    </row>
    <row r="149" spans="40:41" x14ac:dyDescent="0.25">
      <c r="AN149" s="125"/>
      <c r="AO149" s="126"/>
    </row>
    <row r="150" spans="40:41" x14ac:dyDescent="0.25">
      <c r="AN150" s="125"/>
      <c r="AO150" s="126"/>
    </row>
    <row r="151" spans="40:41" x14ac:dyDescent="0.25">
      <c r="AN151" s="125"/>
      <c r="AO151" s="126"/>
    </row>
    <row r="152" spans="40:41" x14ac:dyDescent="0.25">
      <c r="AN152" s="125"/>
      <c r="AO152" s="126"/>
    </row>
    <row r="153" spans="40:41" x14ac:dyDescent="0.25">
      <c r="AN153" s="125"/>
      <c r="AO153" s="126"/>
    </row>
    <row r="154" spans="40:41" x14ac:dyDescent="0.25">
      <c r="AN154" s="125"/>
      <c r="AO154" s="126"/>
    </row>
    <row r="155" spans="40:41" x14ac:dyDescent="0.25">
      <c r="AN155" s="125"/>
      <c r="AO155" s="126"/>
    </row>
    <row r="156" spans="40:41" x14ac:dyDescent="0.25">
      <c r="AN156" s="125"/>
      <c r="AO156" s="126"/>
    </row>
    <row r="157" spans="40:41" x14ac:dyDescent="0.25">
      <c r="AN157" s="125"/>
      <c r="AO157" s="126"/>
    </row>
    <row r="158" spans="40:41" x14ac:dyDescent="0.25">
      <c r="AN158" s="125"/>
      <c r="AO158" s="126"/>
    </row>
    <row r="159" spans="40:41" x14ac:dyDescent="0.25">
      <c r="AN159" s="125"/>
      <c r="AO159" s="126"/>
    </row>
    <row r="160" spans="40:41" x14ac:dyDescent="0.25">
      <c r="AN160" s="125"/>
      <c r="AO160" s="126"/>
    </row>
    <row r="161" spans="40:41" x14ac:dyDescent="0.25">
      <c r="AN161" s="125"/>
      <c r="AO161" s="126"/>
    </row>
    <row r="162" spans="40:41" x14ac:dyDescent="0.25">
      <c r="AN162" s="125"/>
      <c r="AO162" s="126"/>
    </row>
    <row r="163" spans="40:41" x14ac:dyDescent="0.25">
      <c r="AN163" s="125"/>
      <c r="AO163" s="126"/>
    </row>
    <row r="164" spans="40:41" x14ac:dyDescent="0.25">
      <c r="AN164" s="125"/>
      <c r="AO164" s="126"/>
    </row>
    <row r="165" spans="40:41" x14ac:dyDescent="0.25">
      <c r="AN165" s="125"/>
      <c r="AO165" s="126"/>
    </row>
    <row r="166" spans="40:41" x14ac:dyDescent="0.25">
      <c r="AN166" s="125"/>
      <c r="AO166" s="126"/>
    </row>
    <row r="167" spans="40:41" x14ac:dyDescent="0.25">
      <c r="AN167" s="125"/>
      <c r="AO167" s="126"/>
    </row>
    <row r="168" spans="40:41" x14ac:dyDescent="0.25">
      <c r="AN168" s="125"/>
      <c r="AO168" s="126"/>
    </row>
    <row r="169" spans="40:41" x14ac:dyDescent="0.25">
      <c r="AN169" s="125"/>
      <c r="AO169" s="126"/>
    </row>
    <row r="170" spans="40:41" x14ac:dyDescent="0.25">
      <c r="AN170" s="125"/>
      <c r="AO170" s="126"/>
    </row>
    <row r="171" spans="40:41" x14ac:dyDescent="0.25">
      <c r="AN171" s="125"/>
      <c r="AO171" s="126"/>
    </row>
    <row r="172" spans="40:41" x14ac:dyDescent="0.25">
      <c r="AN172" s="125"/>
      <c r="AO172" s="126"/>
    </row>
    <row r="173" spans="40:41" x14ac:dyDescent="0.25">
      <c r="AN173" s="125"/>
      <c r="AO173" s="126"/>
    </row>
    <row r="174" spans="40:41" x14ac:dyDescent="0.25">
      <c r="AN174" s="125"/>
      <c r="AO174" s="126"/>
    </row>
    <row r="175" spans="40:41" x14ac:dyDescent="0.25">
      <c r="AN175" s="125"/>
      <c r="AO175" s="126"/>
    </row>
    <row r="176" spans="40:41" x14ac:dyDescent="0.25">
      <c r="AN176" s="125"/>
      <c r="AO176" s="126"/>
    </row>
    <row r="177" spans="40:41" x14ac:dyDescent="0.25">
      <c r="AN177" s="125"/>
      <c r="AO177" s="126"/>
    </row>
    <row r="178" spans="40:41" x14ac:dyDescent="0.25">
      <c r="AN178" s="125"/>
      <c r="AO178" s="126"/>
    </row>
    <row r="179" spans="40:41" x14ac:dyDescent="0.25">
      <c r="AN179" s="125"/>
      <c r="AO179" s="126"/>
    </row>
    <row r="180" spans="40:41" x14ac:dyDescent="0.25">
      <c r="AN180" s="125"/>
      <c r="AO180" s="126"/>
    </row>
    <row r="181" spans="40:41" x14ac:dyDescent="0.25">
      <c r="AN181" s="125"/>
      <c r="AO181" s="126"/>
    </row>
    <row r="182" spans="40:41" x14ac:dyDescent="0.25">
      <c r="AN182" s="125"/>
      <c r="AO182" s="126"/>
    </row>
    <row r="183" spans="40:41" x14ac:dyDescent="0.25">
      <c r="AN183" s="125"/>
      <c r="AO183" s="126"/>
    </row>
    <row r="184" spans="40:41" x14ac:dyDescent="0.25">
      <c r="AN184" s="125"/>
      <c r="AO184" s="126"/>
    </row>
    <row r="185" spans="40:41" x14ac:dyDescent="0.25">
      <c r="AN185" s="125"/>
      <c r="AO185" s="126"/>
    </row>
    <row r="186" spans="40:41" x14ac:dyDescent="0.25">
      <c r="AN186" s="125"/>
      <c r="AO186" s="126"/>
    </row>
  </sheetData>
  <mergeCells count="7">
    <mergeCell ref="AL1:AO1"/>
    <mergeCell ref="C1:G1"/>
    <mergeCell ref="H1:K1"/>
    <mergeCell ref="L1:T1"/>
    <mergeCell ref="U1:V1"/>
    <mergeCell ref="AE1:AK1"/>
    <mergeCell ref="W1:AD1"/>
  </mergeCells>
  <hyperlinks>
    <hyperlink ref="A1" location="Contents!A1" display="CONTENTS"/>
    <hyperlink ref="B4" r:id="rId1"/>
    <hyperlink ref="B5" r:id="rId2"/>
    <hyperlink ref="B8" r:id="rId3"/>
    <hyperlink ref="A2" r:id="rId4"/>
    <hyperlink ref="B9" r:id="rId5"/>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0"/>
  <sheetViews>
    <sheetView zoomScaleNormal="100" workbookViewId="0">
      <pane xSplit="2" ySplit="1" topLeftCell="Q2" activePane="bottomRight" state="frozen"/>
      <selection pane="topRight" activeCell="C1" sqref="C1"/>
      <selection pane="bottomLeft" activeCell="A2" sqref="A2"/>
      <selection pane="bottomRight"/>
    </sheetView>
  </sheetViews>
  <sheetFormatPr defaultRowHeight="15" x14ac:dyDescent="0.25"/>
  <cols>
    <col min="1" max="1" width="32.85546875" style="208" customWidth="1"/>
    <col min="2" max="2" width="38.7109375" style="2" customWidth="1"/>
    <col min="3" max="3" width="4.28515625" customWidth="1"/>
  </cols>
  <sheetData>
    <row r="1" spans="1:2" s="1" customFormat="1" ht="20.25" thickBot="1" x14ac:dyDescent="0.35">
      <c r="A1" s="207" t="s">
        <v>0</v>
      </c>
      <c r="B1" s="487" t="s">
        <v>274</v>
      </c>
    </row>
    <row r="2" spans="1:2" ht="15.75" thickTop="1" x14ac:dyDescent="0.25"/>
    <row r="3" spans="1:2" ht="20.25" thickBot="1" x14ac:dyDescent="0.35">
      <c r="A3" s="252" t="s">
        <v>270</v>
      </c>
      <c r="B3" s="288" t="s">
        <v>270</v>
      </c>
    </row>
    <row r="4" spans="1:2" ht="15.75" thickTop="1" x14ac:dyDescent="0.25">
      <c r="A4" s="252" t="s">
        <v>22</v>
      </c>
    </row>
    <row r="5" spans="1:2" x14ac:dyDescent="0.25">
      <c r="A5" s="252" t="s">
        <v>23</v>
      </c>
      <c r="B5" s="168" t="s">
        <v>330</v>
      </c>
    </row>
    <row r="6" spans="1:2" x14ac:dyDescent="0.25">
      <c r="B6" s="168" t="s">
        <v>331</v>
      </c>
    </row>
    <row r="7" spans="1:2" x14ac:dyDescent="0.25">
      <c r="B7" s="168" t="s">
        <v>332</v>
      </c>
    </row>
    <row r="44" spans="1:2" s="318" customFormat="1" x14ac:dyDescent="0.25">
      <c r="A44" s="208"/>
      <c r="B44" s="2"/>
    </row>
    <row r="45" spans="1:2" ht="20.25" thickBot="1" x14ac:dyDescent="0.35">
      <c r="A45" s="252" t="s">
        <v>270</v>
      </c>
      <c r="B45" s="288" t="s">
        <v>275</v>
      </c>
    </row>
    <row r="46" spans="1:2" ht="15.75" thickTop="1" x14ac:dyDescent="0.25">
      <c r="A46" s="252" t="s">
        <v>22</v>
      </c>
    </row>
    <row r="47" spans="1:2" x14ac:dyDescent="0.25">
      <c r="A47" s="252" t="s">
        <v>23</v>
      </c>
      <c r="B47" s="177" t="s">
        <v>333</v>
      </c>
    </row>
    <row r="49" spans="2:2" x14ac:dyDescent="0.25">
      <c r="B49" s="177" t="s">
        <v>334</v>
      </c>
    </row>
    <row r="88" spans="1:2" ht="20.25" thickBot="1" x14ac:dyDescent="0.35">
      <c r="A88" s="252" t="s">
        <v>270</v>
      </c>
      <c r="B88" s="288" t="s">
        <v>23</v>
      </c>
    </row>
    <row r="89" spans="1:2" ht="15.75" thickTop="1" x14ac:dyDescent="0.25">
      <c r="A89" s="252" t="s">
        <v>22</v>
      </c>
    </row>
    <row r="90" spans="1:2" x14ac:dyDescent="0.25">
      <c r="A90" s="252" t="s">
        <v>23</v>
      </c>
    </row>
  </sheetData>
  <hyperlinks>
    <hyperlink ref="A1" location="Contents!A1" display="CONTENTS"/>
    <hyperlink ref="B6" location="Chart_CPS_No_In_Reporting_Agencies" display="No. of CPS in Reporting Agencies"/>
    <hyperlink ref="B7" location="Chart_CPS_No_In_Admin_Regions" display="No. of CPS in Administrative Regions"/>
    <hyperlink ref="B5" location="Chart_CPS_No_CPS_Province_Wide" display="No. of CPS Province Wide"/>
    <hyperlink ref="A3" location="Heading_Chart_Continuous_Palliative_Sedation" display="Continuous Palliative Sedation"/>
    <hyperlink ref="A4" location="Heading_Chart_CPS_100_000_Palliative_Patients" display="CPS Per 100,000 Palliative Patients"/>
    <hyperlink ref="A5" location="Heading_Chart_CPS_Per_100_000_Population" display="CPS Per 100,000 Population"/>
    <hyperlink ref="A45" location="Heading_Chart_Continuous_Palliative_Sedation" display="Continuous Palliative Sedation"/>
    <hyperlink ref="A46" location="Heading_Chart_CPS_100_000_Palliative_Patients" display="CPS Per 100,000 Palliative Patients"/>
    <hyperlink ref="A47" location="Heading_Chart_CPS_Per_100_000_Population" display="CPS Per 100,000 Population"/>
    <hyperlink ref="A88" location="Heading_Chart_Continuous_Palliative_Sedation" display="Continuous Palliative Sedation"/>
    <hyperlink ref="A89" location="Heading_Chart_CPS_100_000_Palliative_Patients" display="CPS Per 100,000 Palliative Patients"/>
    <hyperlink ref="A90" location="Heading_Chart_CPS_Per_100_000_Population" display="CPS Per 100,000 Population"/>
    <hyperlink ref="B47" location="Chart_CPS_Per_100000_Palliative_Patients_Reporting_Agencies" display="4.  In Reporting Agencies"/>
    <hyperlink ref="B49" location="Chart_CPS_Per_100000_Palliative_Patients_Admin_Regions" display="5.  In Administrative Regions"/>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86"/>
  <sheetViews>
    <sheetView workbookViewId="0">
      <pane xSplit="2" ySplit="2" topLeftCell="AI3" activePane="bottomRight" state="frozen"/>
      <selection pane="topRight" activeCell="C1" sqref="C1"/>
      <selection pane="bottomLeft" activeCell="A3" sqref="A3"/>
      <selection pane="bottomRight"/>
    </sheetView>
  </sheetViews>
  <sheetFormatPr defaultRowHeight="15" x14ac:dyDescent="0.25"/>
  <cols>
    <col min="1" max="1" width="27.28515625" style="2" customWidth="1"/>
    <col min="2" max="2" width="23.85546875" style="2" customWidth="1"/>
    <col min="3" max="3" width="11.85546875" customWidth="1"/>
    <col min="4" max="4" width="10.28515625" customWidth="1"/>
    <col min="5" max="5" width="25" customWidth="1"/>
    <col min="9" max="9" width="12.28515625" customWidth="1"/>
    <col min="10" max="11" width="12.7109375" customWidth="1"/>
    <col min="12" max="12" width="11.5703125" customWidth="1"/>
    <col min="13" max="13" width="13.140625" customWidth="1"/>
    <col min="16" max="16" width="15.5703125" customWidth="1"/>
    <col min="17" max="17" width="11.85546875" customWidth="1"/>
    <col min="19" max="19" width="10.5703125" customWidth="1"/>
    <col min="20" max="20" width="28" style="2" customWidth="1"/>
    <col min="21" max="22" width="12.7109375" customWidth="1"/>
    <col min="23" max="23" width="11.5703125" customWidth="1"/>
    <col min="24" max="24" width="13.140625" customWidth="1"/>
    <col min="27" max="27" width="15.5703125" customWidth="1"/>
    <col min="28" max="28" width="11.85546875" customWidth="1"/>
    <col min="29" max="29" width="9.140625" style="53"/>
    <col min="30" max="30" width="10.85546875" style="126" customWidth="1"/>
    <col min="31" max="31" width="12.42578125" customWidth="1"/>
    <col min="33" max="33" width="11.42578125" customWidth="1"/>
    <col min="34" max="34" width="17" customWidth="1"/>
    <col min="35" max="35" width="11.42578125" customWidth="1"/>
    <col min="36" max="36" width="13.140625" customWidth="1"/>
    <col min="37" max="37" width="14.7109375" customWidth="1"/>
    <col min="38" max="38" width="10.140625" customWidth="1"/>
    <col min="39" max="39" width="8.85546875" style="2" customWidth="1"/>
    <col min="40" max="40" width="10.85546875" style="2" customWidth="1"/>
    <col min="41" max="41" width="10" style="2" customWidth="1"/>
    <col min="42" max="42" width="14" style="102" customWidth="1"/>
    <col min="43" max="43" width="15.7109375" style="2" customWidth="1"/>
    <col min="44" max="44" width="16" customWidth="1"/>
  </cols>
  <sheetData>
    <row r="1" spans="1:43" s="1" customFormat="1" ht="20.25" thickBot="1" x14ac:dyDescent="0.35">
      <c r="A1" s="39" t="s">
        <v>0</v>
      </c>
      <c r="B1" s="67" t="s">
        <v>101</v>
      </c>
      <c r="C1" s="664" t="s">
        <v>2</v>
      </c>
      <c r="D1" s="664"/>
      <c r="E1" s="664"/>
      <c r="F1" s="664"/>
      <c r="G1" s="665"/>
      <c r="H1" s="666" t="s">
        <v>3</v>
      </c>
      <c r="I1" s="664"/>
      <c r="J1" s="664"/>
      <c r="K1" s="665"/>
      <c r="L1" s="662" t="s">
        <v>4</v>
      </c>
      <c r="M1" s="663"/>
      <c r="N1" s="663"/>
      <c r="O1" s="663"/>
      <c r="P1" s="663"/>
      <c r="Q1" s="663"/>
      <c r="R1" s="663"/>
      <c r="S1" s="663"/>
      <c r="T1" s="680"/>
      <c r="U1" s="662" t="s">
        <v>70</v>
      </c>
      <c r="V1" s="665"/>
      <c r="W1" s="662" t="s">
        <v>68</v>
      </c>
      <c r="X1" s="663"/>
      <c r="Y1" s="663"/>
      <c r="Z1" s="663"/>
      <c r="AA1" s="663"/>
      <c r="AB1" s="663"/>
      <c r="AC1" s="663"/>
      <c r="AD1" s="680"/>
      <c r="AE1" s="663" t="s">
        <v>5</v>
      </c>
      <c r="AF1" s="663"/>
      <c r="AG1" s="663"/>
      <c r="AH1" s="663"/>
      <c r="AI1" s="663"/>
      <c r="AJ1" s="663"/>
      <c r="AK1" s="681"/>
      <c r="AL1" s="677" t="s">
        <v>71</v>
      </c>
      <c r="AM1" s="678"/>
      <c r="AN1" s="678"/>
      <c r="AO1" s="679"/>
      <c r="AP1" s="100" t="s">
        <v>103</v>
      </c>
      <c r="AQ1" s="82" t="s">
        <v>94</v>
      </c>
    </row>
    <row r="2" spans="1:43" ht="62.25" customHeight="1" thickTop="1" thickBot="1" x14ac:dyDescent="0.3">
      <c r="A2" s="272" t="s">
        <v>154</v>
      </c>
      <c r="B2" s="92"/>
      <c r="C2" s="93" t="s">
        <v>6</v>
      </c>
      <c r="D2" s="93" t="s">
        <v>7</v>
      </c>
      <c r="E2" s="94" t="s">
        <v>8</v>
      </c>
      <c r="F2" s="95" t="s">
        <v>9</v>
      </c>
      <c r="G2" s="96" t="s">
        <v>10</v>
      </c>
      <c r="H2" s="93" t="s">
        <v>11</v>
      </c>
      <c r="I2" s="93" t="s">
        <v>12</v>
      </c>
      <c r="J2" s="94" t="s">
        <v>60</v>
      </c>
      <c r="K2" s="97" t="s">
        <v>69</v>
      </c>
      <c r="L2" s="93" t="s">
        <v>13</v>
      </c>
      <c r="M2" s="93" t="s">
        <v>14</v>
      </c>
      <c r="N2" s="93" t="s">
        <v>15</v>
      </c>
      <c r="O2" s="94" t="s">
        <v>16</v>
      </c>
      <c r="P2" s="93" t="s">
        <v>17</v>
      </c>
      <c r="Q2" s="93" t="s">
        <v>18</v>
      </c>
      <c r="R2" s="93" t="s">
        <v>19</v>
      </c>
      <c r="S2" s="93" t="s">
        <v>155</v>
      </c>
      <c r="T2" s="98" t="s">
        <v>20</v>
      </c>
      <c r="U2" s="94" t="s">
        <v>60</v>
      </c>
      <c r="V2" s="97" t="s">
        <v>69</v>
      </c>
      <c r="W2" s="93" t="s">
        <v>13</v>
      </c>
      <c r="X2" s="93" t="s">
        <v>14</v>
      </c>
      <c r="Y2" s="93" t="s">
        <v>15</v>
      </c>
      <c r="Z2" s="94" t="s">
        <v>16</v>
      </c>
      <c r="AA2" s="93" t="s">
        <v>17</v>
      </c>
      <c r="AB2" s="93" t="s">
        <v>18</v>
      </c>
      <c r="AC2" s="93" t="s">
        <v>19</v>
      </c>
      <c r="AD2" s="98" t="s">
        <v>155</v>
      </c>
      <c r="AE2" s="88" t="s">
        <v>21</v>
      </c>
      <c r="AF2" s="88" t="s">
        <v>22</v>
      </c>
      <c r="AG2" s="89" t="s">
        <v>23</v>
      </c>
      <c r="AH2" s="88" t="s">
        <v>24</v>
      </c>
      <c r="AI2" s="88" t="s">
        <v>25</v>
      </c>
      <c r="AJ2" s="88" t="s">
        <v>26</v>
      </c>
      <c r="AK2" s="90" t="s">
        <v>27</v>
      </c>
      <c r="AL2" s="114" t="s">
        <v>105</v>
      </c>
      <c r="AM2" s="99" t="s">
        <v>106</v>
      </c>
      <c r="AN2" s="115" t="s">
        <v>107</v>
      </c>
      <c r="AO2" s="91" t="s">
        <v>108</v>
      </c>
      <c r="AP2" s="101" t="s">
        <v>104</v>
      </c>
      <c r="AQ2" s="91" t="s">
        <v>102</v>
      </c>
    </row>
    <row r="3" spans="1:43" ht="15.75" thickTop="1" x14ac:dyDescent="0.25">
      <c r="A3" s="2" t="str">
        <f>IF(K3=SUM(L3:S3), " ","Error")</f>
        <v xml:space="preserve"> </v>
      </c>
      <c r="B3" s="78" t="s">
        <v>28</v>
      </c>
      <c r="C3" s="3">
        <f t="shared" ref="C3:L3" si="0">SUM(C4:C5)</f>
        <v>3848</v>
      </c>
      <c r="D3" s="3">
        <f t="shared" si="0"/>
        <v>571</v>
      </c>
      <c r="E3" s="3">
        <f t="shared" si="0"/>
        <v>9</v>
      </c>
      <c r="F3" s="3">
        <f t="shared" si="0"/>
        <v>1002</v>
      </c>
      <c r="G3" s="4">
        <f t="shared" si="0"/>
        <v>164</v>
      </c>
      <c r="H3" s="3">
        <f t="shared" si="0"/>
        <v>27</v>
      </c>
      <c r="I3" s="3">
        <f t="shared" si="0"/>
        <v>25</v>
      </c>
      <c r="J3" s="3">
        <f t="shared" si="0"/>
        <v>22</v>
      </c>
      <c r="K3" s="4">
        <f t="shared" si="0"/>
        <v>3</v>
      </c>
      <c r="L3" s="3">
        <f t="shared" si="0"/>
        <v>0</v>
      </c>
      <c r="M3" s="3">
        <f t="shared" ref="M3:S3" si="1">SUM(M4:M5)</f>
        <v>0</v>
      </c>
      <c r="N3" s="3">
        <f t="shared" si="1"/>
        <v>0</v>
      </c>
      <c r="O3" s="3">
        <f t="shared" si="1"/>
        <v>0</v>
      </c>
      <c r="P3" s="3">
        <f t="shared" si="1"/>
        <v>0</v>
      </c>
      <c r="Q3" s="3">
        <f t="shared" si="1"/>
        <v>0</v>
      </c>
      <c r="R3" s="3">
        <f t="shared" si="1"/>
        <v>0</v>
      </c>
      <c r="S3" s="3">
        <f t="shared" si="1"/>
        <v>3</v>
      </c>
      <c r="T3" s="4"/>
      <c r="U3" s="43">
        <f>IF(I3=0,"NA",J3/I3)</f>
        <v>0.88</v>
      </c>
      <c r="V3" s="45">
        <f>IF(I3=0,"NA",K3/I3)</f>
        <v>0.12</v>
      </c>
      <c r="W3" s="43" t="str">
        <f>+IF(L3=0,"NA",L3/I3)</f>
        <v>NA</v>
      </c>
      <c r="X3" s="43">
        <f>+IF(I3=0,"NA",M3/I3)</f>
        <v>0</v>
      </c>
      <c r="Y3" s="43">
        <f>+IF(I3=0,"NA",N3/I3)</f>
        <v>0</v>
      </c>
      <c r="Z3" s="43">
        <f>+IF(I3=0,"NA",O3/I3)</f>
        <v>0</v>
      </c>
      <c r="AA3" s="43">
        <f>+IF(I3=0,"NA",P3/I3)</f>
        <v>0</v>
      </c>
      <c r="AB3" s="43">
        <f>+IF(I3=0,"NA",Q3/I3)</f>
        <v>0</v>
      </c>
      <c r="AC3" s="297">
        <f>+IF(I3=0,"NA",R3/I3)</f>
        <v>0</v>
      </c>
      <c r="AD3" s="45">
        <f>+IF(I3=0,"NA",S3/I3)</f>
        <v>0.12</v>
      </c>
      <c r="AE3" s="146"/>
      <c r="AF3" s="85">
        <f>IF(C3=0,"NA",(H3/C3)*100000)</f>
        <v>701.66320166320168</v>
      </c>
      <c r="AG3" s="167"/>
      <c r="AH3" s="85">
        <f>IF(C3=0,"NA",(I3/C3)*100000)</f>
        <v>649.68814968814968</v>
      </c>
      <c r="AI3" s="167"/>
      <c r="AJ3" s="85">
        <f>IF(C3=0,"NA",(J3/C3)*100000)</f>
        <v>571.72557172557174</v>
      </c>
      <c r="AK3" s="166"/>
      <c r="AL3" s="119">
        <f>AM3*7</f>
        <v>0.47945205479452052</v>
      </c>
      <c r="AM3" s="120">
        <f>I3/365</f>
        <v>6.8493150684931503E-2</v>
      </c>
      <c r="AN3" s="119">
        <f>AO3*7</f>
        <v>0.42191780821917813</v>
      </c>
      <c r="AO3" s="120">
        <f>J3/365</f>
        <v>6.0273972602739728E-2</v>
      </c>
      <c r="AP3" s="447">
        <f>'Vital Stats'!Q41</f>
        <v>761.07034252473352</v>
      </c>
      <c r="AQ3" s="163"/>
    </row>
    <row r="4" spans="1:43" x14ac:dyDescent="0.25">
      <c r="B4" s="145" t="s">
        <v>29</v>
      </c>
      <c r="C4" s="7">
        <v>2102</v>
      </c>
      <c r="D4" s="8" t="s">
        <v>125</v>
      </c>
      <c r="E4" s="8" t="s">
        <v>125</v>
      </c>
      <c r="F4" s="8" t="s">
        <v>125</v>
      </c>
      <c r="G4" s="9" t="s">
        <v>125</v>
      </c>
      <c r="H4" s="7">
        <v>3</v>
      </c>
      <c r="I4" s="8">
        <v>7</v>
      </c>
      <c r="J4" s="8">
        <v>7</v>
      </c>
      <c r="K4" s="9">
        <v>0</v>
      </c>
      <c r="L4" s="7">
        <v>0</v>
      </c>
      <c r="M4" s="8">
        <v>0</v>
      </c>
      <c r="N4" s="8">
        <v>0</v>
      </c>
      <c r="O4" s="8">
        <v>0</v>
      </c>
      <c r="P4" s="8">
        <v>0</v>
      </c>
      <c r="Q4" s="8">
        <v>0</v>
      </c>
      <c r="R4" s="8">
        <v>0</v>
      </c>
      <c r="S4" s="205">
        <v>0</v>
      </c>
      <c r="T4" s="9"/>
      <c r="U4" s="40">
        <f>IF(I4=0,"NA",J4/I4)</f>
        <v>1</v>
      </c>
      <c r="V4" s="41">
        <f>IF(I4=0,"NA",K4/I4)</f>
        <v>0</v>
      </c>
      <c r="W4" s="42">
        <f>IF(I4=0,"NA",L4/I4)</f>
        <v>0</v>
      </c>
      <c r="X4" s="42">
        <f>IF(I4=0,"NA",M4/I4)</f>
        <v>0</v>
      </c>
      <c r="Y4" s="42">
        <f>IF(I4=0,"NA",N4/I4)</f>
        <v>0</v>
      </c>
      <c r="Z4" s="42">
        <f>IF(I4=0,"NA",O4/I4)</f>
        <v>0</v>
      </c>
      <c r="AA4" s="42">
        <f>IF(I4=0,"NA",P4/I4)</f>
        <v>0</v>
      </c>
      <c r="AB4" s="42">
        <f>IF(I4=0,"NA",Q4/I4)</f>
        <v>0</v>
      </c>
      <c r="AC4" s="298">
        <f>IF(I4=0,"NA",R4/I4)</f>
        <v>0</v>
      </c>
      <c r="AD4" s="44">
        <f>IF(I4=0,"NA",S4/I4)</f>
        <v>0</v>
      </c>
      <c r="AE4" s="147"/>
      <c r="AF4" s="8">
        <f>IF(C4=0,"NA",(H4/C4)*100000)</f>
        <v>142.72121788772597</v>
      </c>
      <c r="AG4" s="149"/>
      <c r="AH4" s="8">
        <f>IF(C4=0,"NA",(I4/C4)*100000)</f>
        <v>333.01617507136064</v>
      </c>
      <c r="AI4" s="149"/>
      <c r="AJ4" s="8">
        <f>IF(C4=0,"NA",(J4/C4)*100000)</f>
        <v>333.01617507136064</v>
      </c>
      <c r="AK4" s="151"/>
      <c r="AL4" s="116">
        <f>AM4*7</f>
        <v>0.26775956284153007</v>
      </c>
      <c r="AM4" s="117">
        <f>I4/_xlfn.DAYS("10 June 2016","10 December 2015")</f>
        <v>3.825136612021858E-2</v>
      </c>
      <c r="AN4" s="116">
        <f>AO4*7</f>
        <v>0.26775956284153007</v>
      </c>
      <c r="AO4" s="117">
        <f>J4/_xlfn.DAYS("10 June 2016","10 December 2015")</f>
        <v>3.825136612021858E-2</v>
      </c>
      <c r="AP4" s="448"/>
      <c r="AQ4" s="164"/>
    </row>
    <row r="5" spans="1:43" x14ac:dyDescent="0.25">
      <c r="B5" s="145" t="s">
        <v>30</v>
      </c>
      <c r="C5" s="7">
        <f>SUM(D5:G5)</f>
        <v>1746</v>
      </c>
      <c r="D5" s="8">
        <v>571</v>
      </c>
      <c r="E5" s="8">
        <v>9</v>
      </c>
      <c r="F5" s="8">
        <v>1002</v>
      </c>
      <c r="G5" s="9">
        <v>164</v>
      </c>
      <c r="H5" s="7">
        <v>24</v>
      </c>
      <c r="I5" s="8">
        <v>18</v>
      </c>
      <c r="J5" s="8">
        <v>15</v>
      </c>
      <c r="K5" s="9">
        <v>3</v>
      </c>
      <c r="L5" s="7">
        <v>0</v>
      </c>
      <c r="M5" s="8">
        <v>0</v>
      </c>
      <c r="N5" s="8">
        <v>0</v>
      </c>
      <c r="O5" s="8">
        <v>0</v>
      </c>
      <c r="P5" s="8">
        <v>0</v>
      </c>
      <c r="Q5" s="8">
        <v>0</v>
      </c>
      <c r="R5" s="8">
        <v>0</v>
      </c>
      <c r="S5" s="205">
        <v>3</v>
      </c>
      <c r="T5" s="9"/>
      <c r="U5" s="40">
        <f>IF(I5=0,"NA",J5/I5)</f>
        <v>0.83333333333333337</v>
      </c>
      <c r="V5" s="41">
        <f>IF(I5=0,"NA",K5/I5)</f>
        <v>0.16666666666666666</v>
      </c>
      <c r="W5" s="42">
        <f>IF(I5=0,"NA",L5/I5)</f>
        <v>0</v>
      </c>
      <c r="X5" s="42">
        <f>IF(I5=0,"NA",M5/I5)</f>
        <v>0</v>
      </c>
      <c r="Y5" s="42">
        <f>IF(I5=0,"NA",N5/I5)</f>
        <v>0</v>
      </c>
      <c r="Z5" s="42">
        <f>IF(I5=0,"NA",O5/I5)</f>
        <v>0</v>
      </c>
      <c r="AA5" s="42">
        <f>IF(I5=0,"NA",P5/I5)</f>
        <v>0</v>
      </c>
      <c r="AB5" s="42">
        <f>IF(I5=0,"NA",Q5/I5)</f>
        <v>0</v>
      </c>
      <c r="AC5" s="298">
        <f>IF(I5=0,"NA",R5/I5)</f>
        <v>0</v>
      </c>
      <c r="AD5" s="44">
        <f>IF(I5=0,"NA",S5/I5)</f>
        <v>0.16666666666666666</v>
      </c>
      <c r="AE5" s="147"/>
      <c r="AF5" s="8">
        <f>IF(C5=0,"NA",(H5/C5)*100000)</f>
        <v>1374.5704467353951</v>
      </c>
      <c r="AG5" s="149"/>
      <c r="AH5" s="8">
        <f>IF(C5=0,"NA",(I5/C5)*100000)</f>
        <v>1030.9278350515465</v>
      </c>
      <c r="AI5" s="149"/>
      <c r="AJ5" s="8">
        <f>IF(C5=0,"NA",(J5/C5)*100000)</f>
        <v>859.10652920962207</v>
      </c>
      <c r="AK5" s="151"/>
      <c r="AL5" s="116">
        <f>AM5*7</f>
        <v>0.68852459016393441</v>
      </c>
      <c r="AM5" s="117">
        <f>I5/_xlfn.DAYS("10 December 2016","10 June 2016")</f>
        <v>9.8360655737704916E-2</v>
      </c>
      <c r="AN5" s="116">
        <f>AO5*7</f>
        <v>0.57377049180327866</v>
      </c>
      <c r="AO5" s="117">
        <f>J5/_xlfn.DAYS("10 December 2016","10 June 2016")</f>
        <v>8.1967213114754092E-2</v>
      </c>
      <c r="AP5" s="448"/>
      <c r="AQ5" s="164"/>
    </row>
    <row r="6" spans="1:43" x14ac:dyDescent="0.25">
      <c r="B6" s="79"/>
      <c r="C6" s="7"/>
      <c r="D6" s="8"/>
      <c r="E6" s="8"/>
      <c r="F6" s="8"/>
      <c r="G6" s="9"/>
      <c r="H6" s="7"/>
      <c r="I6" s="8"/>
      <c r="J6" s="8"/>
      <c r="K6" s="9"/>
      <c r="L6" s="7"/>
      <c r="M6" s="8"/>
      <c r="N6" s="8"/>
      <c r="O6" s="8"/>
      <c r="P6" s="8"/>
      <c r="Q6" s="8"/>
      <c r="R6" s="8"/>
      <c r="S6" s="205"/>
      <c r="T6" s="9"/>
      <c r="U6" s="40"/>
      <c r="V6" s="41"/>
      <c r="W6" s="7"/>
      <c r="X6" s="8"/>
      <c r="Y6" s="8"/>
      <c r="Z6" s="8"/>
      <c r="AA6" s="8"/>
      <c r="AB6" s="8"/>
      <c r="AC6" s="205"/>
      <c r="AD6" s="9"/>
      <c r="AE6" s="7"/>
      <c r="AF6" s="8"/>
      <c r="AG6" s="8"/>
      <c r="AH6" s="8"/>
      <c r="AI6" s="8"/>
      <c r="AJ6" s="8"/>
      <c r="AK6" s="10"/>
      <c r="AL6" s="116"/>
      <c r="AM6" s="117"/>
      <c r="AN6" s="116"/>
      <c r="AO6" s="117"/>
      <c r="AP6" s="448"/>
      <c r="AQ6" s="204"/>
    </row>
    <row r="7" spans="1:43" x14ac:dyDescent="0.25">
      <c r="A7" s="2" t="str">
        <f>IF(K7=SUM(L7:S7), " ","Error")</f>
        <v xml:space="preserve"> </v>
      </c>
      <c r="B7" s="80" t="s">
        <v>31</v>
      </c>
      <c r="C7" s="3">
        <f t="shared" ref="C7:L7" si="2">SUM(C8:C9)</f>
        <v>4125</v>
      </c>
      <c r="D7" s="3">
        <f t="shared" si="2"/>
        <v>1479</v>
      </c>
      <c r="E7" s="3">
        <f t="shared" si="2"/>
        <v>62</v>
      </c>
      <c r="F7" s="3">
        <f t="shared" si="2"/>
        <v>2201</v>
      </c>
      <c r="G7" s="4">
        <f t="shared" si="2"/>
        <v>383</v>
      </c>
      <c r="H7" s="3">
        <f t="shared" si="2"/>
        <v>28</v>
      </c>
      <c r="I7" s="3">
        <f t="shared" si="2"/>
        <v>59</v>
      </c>
      <c r="J7" s="3">
        <f t="shared" si="2"/>
        <v>46</v>
      </c>
      <c r="K7" s="4">
        <f t="shared" si="2"/>
        <v>13</v>
      </c>
      <c r="L7" s="3">
        <f t="shared" si="2"/>
        <v>0</v>
      </c>
      <c r="M7" s="3">
        <f t="shared" ref="M7:S7" si="3">SUM(M8:M9)</f>
        <v>0</v>
      </c>
      <c r="N7" s="3">
        <f t="shared" si="3"/>
        <v>0</v>
      </c>
      <c r="O7" s="3">
        <f t="shared" si="3"/>
        <v>3</v>
      </c>
      <c r="P7" s="3">
        <f t="shared" si="3"/>
        <v>3</v>
      </c>
      <c r="Q7" s="3">
        <f t="shared" si="3"/>
        <v>0</v>
      </c>
      <c r="R7" s="3">
        <f t="shared" si="3"/>
        <v>7</v>
      </c>
      <c r="S7" s="3">
        <f t="shared" si="3"/>
        <v>0</v>
      </c>
      <c r="T7" s="11"/>
      <c r="U7" s="43">
        <f>IF(I7=0,"NA",J7/I7)</f>
        <v>0.77966101694915257</v>
      </c>
      <c r="V7" s="46">
        <f>IF(I7=0,"NA",K7/I7)</f>
        <v>0.22033898305084745</v>
      </c>
      <c r="W7" s="43" t="str">
        <f>+IF(L7=0,"NA",L7/I7)</f>
        <v>NA</v>
      </c>
      <c r="X7" s="43">
        <f>+IF(I7=0,"NA",M7/I7)</f>
        <v>0</v>
      </c>
      <c r="Y7" s="43">
        <f>+IF(I7=0,"NA",N7/I7)</f>
        <v>0</v>
      </c>
      <c r="Z7" s="43">
        <f>+IF(I7=0,"NA",O7/I7)</f>
        <v>5.0847457627118647E-2</v>
      </c>
      <c r="AA7" s="43">
        <f>+IF(I7=0,"NA",P7/I7)</f>
        <v>5.0847457627118647E-2</v>
      </c>
      <c r="AB7" s="43">
        <f>+IF(I7=0,"NA",Q7/I7)</f>
        <v>0</v>
      </c>
      <c r="AC7" s="297">
        <f>+IF(I7=0,"NA",R7/I7)</f>
        <v>0.11864406779661017</v>
      </c>
      <c r="AD7" s="45">
        <f>+IF(I7=0,"NA",S7/I7)</f>
        <v>0</v>
      </c>
      <c r="AE7" s="146"/>
      <c r="AF7" s="5">
        <f>IF(C7=0,"NA",(H7/C7)*100000)</f>
        <v>678.78787878787875</v>
      </c>
      <c r="AG7" s="148"/>
      <c r="AH7" s="5">
        <f>IF(C7=0,"NA",(I7/C7)*100000)</f>
        <v>1430.3030303030303</v>
      </c>
      <c r="AI7" s="148"/>
      <c r="AJ7" s="5">
        <f>IF(C7=0,"NA",(J7/C7)*100000)</f>
        <v>1115.1515151515152</v>
      </c>
      <c r="AK7" s="150"/>
      <c r="AL7" s="121">
        <f>AM7*7</f>
        <v>1.1315068493150684</v>
      </c>
      <c r="AM7" s="118">
        <f>I7/_xlfn.DAYS("10 December 2017","10 December 2016")</f>
        <v>0.16164383561643836</v>
      </c>
      <c r="AN7" s="122">
        <f>AO7*7</f>
        <v>0.88219178082191785</v>
      </c>
      <c r="AO7" s="118">
        <f>J7/_xlfn.DAYS("10 December 2017","10 December 2016")</f>
        <v>0.12602739726027398</v>
      </c>
      <c r="AP7" s="449">
        <f>'Vital Stats'!Q41</f>
        <v>761.07034252473352</v>
      </c>
      <c r="AQ7" s="165"/>
    </row>
    <row r="8" spans="1:43" ht="63.75" x14ac:dyDescent="0.25">
      <c r="B8" s="144" t="s">
        <v>32</v>
      </c>
      <c r="C8" s="7">
        <f>SUM(D8:G8)</f>
        <v>2385</v>
      </c>
      <c r="D8" s="8">
        <v>886</v>
      </c>
      <c r="E8" s="8">
        <v>13</v>
      </c>
      <c r="F8" s="8">
        <v>1245</v>
      </c>
      <c r="G8" s="9">
        <v>241</v>
      </c>
      <c r="H8" s="7">
        <v>16</v>
      </c>
      <c r="I8" s="8">
        <v>28</v>
      </c>
      <c r="J8" s="8">
        <v>21</v>
      </c>
      <c r="K8" s="9">
        <v>7</v>
      </c>
      <c r="L8" s="7">
        <v>0</v>
      </c>
      <c r="M8" s="8">
        <v>0</v>
      </c>
      <c r="N8" s="8">
        <v>0</v>
      </c>
      <c r="O8" s="8">
        <v>0</v>
      </c>
      <c r="P8" s="8">
        <v>0</v>
      </c>
      <c r="Q8" s="8">
        <v>0</v>
      </c>
      <c r="R8" s="8">
        <v>7</v>
      </c>
      <c r="S8" s="205">
        <v>0</v>
      </c>
      <c r="T8" s="273" t="s">
        <v>175</v>
      </c>
      <c r="U8" s="40">
        <f>IF(I8=0,"NA",J8/I8)</f>
        <v>0.75</v>
      </c>
      <c r="V8" s="41">
        <f>IF(I8=0,"NA",K8/I8)</f>
        <v>0.25</v>
      </c>
      <c r="W8" s="42">
        <f>IF(I8=0,"NA",L8/I8)</f>
        <v>0</v>
      </c>
      <c r="X8" s="42">
        <f>IF(I8=0,"NA",M8/I8)</f>
        <v>0</v>
      </c>
      <c r="Y8" s="42">
        <f>IF(I8=0,"NA",N8/I8)</f>
        <v>0</v>
      </c>
      <c r="Z8" s="42">
        <f>IF(I8=0,"NA",O8/I8)</f>
        <v>0</v>
      </c>
      <c r="AA8" s="42">
        <f>IF(I8=0,"NA",P8/I8)</f>
        <v>0</v>
      </c>
      <c r="AB8" s="42">
        <f>IF(I8=0,"NA",Q8/I8)</f>
        <v>0</v>
      </c>
      <c r="AC8" s="298">
        <f>IF(I8=0,"NA",R8/I8)</f>
        <v>0.25</v>
      </c>
      <c r="AD8" s="44">
        <f>IF(I8=0,"NA",S8/I8)</f>
        <v>0</v>
      </c>
      <c r="AE8" s="147"/>
      <c r="AF8" s="8">
        <f>IF(C8=0,"NA",(H8/C8)*100000)</f>
        <v>670.85953878406701</v>
      </c>
      <c r="AG8" s="149"/>
      <c r="AH8" s="8">
        <f>IF(C8=0,"NA",(I8/C8)*100000)</f>
        <v>1174.0041928721175</v>
      </c>
      <c r="AI8" s="149"/>
      <c r="AJ8" s="8">
        <f>IF(C8=0,"NA",(J8/C8)*100000)</f>
        <v>880.50314465408803</v>
      </c>
      <c r="AK8" s="151"/>
      <c r="AL8" s="116">
        <f>AM8*7</f>
        <v>1.0769230769230771</v>
      </c>
      <c r="AM8" s="117">
        <f>I8/_xlfn.DAYS("10 June 2017","10 December 2016")</f>
        <v>0.15384615384615385</v>
      </c>
      <c r="AN8" s="116">
        <f>AO8*7</f>
        <v>0.80769230769230771</v>
      </c>
      <c r="AO8" s="117">
        <f>J8/_xlfn.DAYS("10 June 2017","10 December 2016")</f>
        <v>0.11538461538461539</v>
      </c>
      <c r="AP8" s="448"/>
      <c r="AQ8" s="164"/>
    </row>
    <row r="9" spans="1:43" x14ac:dyDescent="0.25">
      <c r="B9" s="144" t="s">
        <v>33</v>
      </c>
      <c r="C9" s="7">
        <f>SUM(D9:G9)</f>
        <v>1740</v>
      </c>
      <c r="D9" s="8">
        <v>593</v>
      </c>
      <c r="E9" s="8">
        <v>49</v>
      </c>
      <c r="F9" s="8">
        <v>956</v>
      </c>
      <c r="G9" s="9">
        <v>142</v>
      </c>
      <c r="H9" s="7">
        <v>12</v>
      </c>
      <c r="I9" s="8">
        <v>31</v>
      </c>
      <c r="J9" s="8">
        <v>25</v>
      </c>
      <c r="K9" s="9">
        <v>6</v>
      </c>
      <c r="L9" s="7">
        <v>0</v>
      </c>
      <c r="M9" s="8">
        <v>0</v>
      </c>
      <c r="N9" s="8">
        <v>0</v>
      </c>
      <c r="O9" s="8">
        <v>3</v>
      </c>
      <c r="P9" s="8">
        <v>3</v>
      </c>
      <c r="Q9" s="8">
        <v>0</v>
      </c>
      <c r="R9" s="8">
        <v>0</v>
      </c>
      <c r="S9" s="205">
        <v>0</v>
      </c>
      <c r="T9" s="9"/>
      <c r="U9" s="40">
        <f>IF(I9=0,"NA",J9/I9)</f>
        <v>0.80645161290322576</v>
      </c>
      <c r="V9" s="41">
        <f>IF(I9=0,"NA",K9/I9)</f>
        <v>0.19354838709677419</v>
      </c>
      <c r="W9" s="42">
        <f>IF(I9=0,"NA",L9/I9)</f>
        <v>0</v>
      </c>
      <c r="X9" s="42">
        <f>IF(I9=0,"NA",M9/I9)</f>
        <v>0</v>
      </c>
      <c r="Y9" s="42">
        <f>IF(I9=0,"NA",N9/I9)</f>
        <v>0</v>
      </c>
      <c r="Z9" s="42">
        <f>IF(I9=0,"NA",O9/I9)</f>
        <v>9.6774193548387094E-2</v>
      </c>
      <c r="AA9" s="42">
        <f>IF(I9=0,"NA",P9/I9)</f>
        <v>9.6774193548387094E-2</v>
      </c>
      <c r="AB9" s="42">
        <f>IF(I9=0,"NA",Q9/I9)</f>
        <v>0</v>
      </c>
      <c r="AC9" s="298">
        <f>IF(I9=0,"NA",R9/I9)</f>
        <v>0</v>
      </c>
      <c r="AD9" s="44">
        <f>IF(I9=0,"NA",S9/I9)</f>
        <v>0</v>
      </c>
      <c r="AE9" s="147"/>
      <c r="AF9" s="8">
        <f>IF(C9=0,"NA",(H9/C9)*100000)</f>
        <v>689.65517241379314</v>
      </c>
      <c r="AG9" s="149"/>
      <c r="AH9" s="8">
        <f>IF(C9=0,"NA",(I9/C9)*100000)</f>
        <v>1781.6091954022988</v>
      </c>
      <c r="AI9" s="149"/>
      <c r="AJ9" s="8">
        <f>IF(C9=0,"NA",(J9/C9)*100000)</f>
        <v>1436.7816091954023</v>
      </c>
      <c r="AK9" s="151"/>
      <c r="AL9" s="116">
        <f>AM9*7</f>
        <v>1.1857923497267759</v>
      </c>
      <c r="AM9" s="117">
        <f>I9/_xlfn.DAYS("10 December 2017","10 June 2017")</f>
        <v>0.16939890710382513</v>
      </c>
      <c r="AN9" s="116">
        <f>AO9*7</f>
        <v>0.95628415300546454</v>
      </c>
      <c r="AO9" s="117">
        <f>J9/_xlfn.DAYS("10 December 2017","10 June 2017")</f>
        <v>0.13661202185792351</v>
      </c>
      <c r="AP9" s="448"/>
      <c r="AQ9" s="164"/>
    </row>
    <row r="10" spans="1:43" x14ac:dyDescent="0.25">
      <c r="C10" s="7"/>
      <c r="D10" s="8"/>
      <c r="E10" s="8"/>
      <c r="F10" s="8"/>
      <c r="G10" s="9"/>
      <c r="H10" s="7"/>
      <c r="I10" s="8"/>
      <c r="J10" s="8"/>
      <c r="K10" s="9"/>
      <c r="L10" s="7"/>
      <c r="M10" s="8"/>
      <c r="N10" s="8"/>
      <c r="O10" s="8"/>
      <c r="P10" s="8"/>
      <c r="Q10" s="8"/>
      <c r="R10" s="8"/>
      <c r="S10" s="205"/>
      <c r="T10" s="9"/>
      <c r="U10" s="8"/>
      <c r="V10" s="9"/>
      <c r="W10" s="7"/>
      <c r="X10" s="8"/>
      <c r="Y10" s="8"/>
      <c r="Z10" s="8"/>
      <c r="AA10" s="8"/>
      <c r="AB10" s="8"/>
      <c r="AC10" s="205"/>
      <c r="AD10" s="9"/>
      <c r="AE10" s="7"/>
      <c r="AF10" s="8"/>
      <c r="AG10" s="8"/>
      <c r="AH10" s="8"/>
      <c r="AI10" s="8"/>
      <c r="AJ10" s="8"/>
      <c r="AK10" s="10"/>
      <c r="AL10" s="113"/>
      <c r="AM10" s="14"/>
      <c r="AN10" s="113"/>
      <c r="AO10" s="14"/>
      <c r="AP10" s="105"/>
      <c r="AQ10" s="109"/>
    </row>
    <row r="11" spans="1:43" x14ac:dyDescent="0.25">
      <c r="C11" s="7"/>
      <c r="D11" s="8"/>
      <c r="E11" s="8"/>
      <c r="F11" s="8"/>
      <c r="G11" s="9"/>
      <c r="H11" s="7"/>
      <c r="I11" s="8"/>
      <c r="J11" s="8"/>
      <c r="K11" s="9"/>
      <c r="L11" s="7"/>
      <c r="M11" s="8"/>
      <c r="N11" s="8"/>
      <c r="O11" s="8"/>
      <c r="P11" s="8"/>
      <c r="Q11" s="8"/>
      <c r="R11" s="8"/>
      <c r="S11" s="205"/>
      <c r="T11" s="9"/>
      <c r="U11" s="8"/>
      <c r="V11" s="9"/>
      <c r="W11" s="7"/>
      <c r="X11" s="8"/>
      <c r="Y11" s="8"/>
      <c r="Z11" s="8"/>
      <c r="AA11" s="8"/>
      <c r="AB11" s="8"/>
      <c r="AC11" s="205"/>
      <c r="AD11" s="9"/>
      <c r="AE11" s="7"/>
      <c r="AF11" s="8"/>
      <c r="AG11" s="8"/>
      <c r="AH11" s="8"/>
      <c r="AI11" s="8"/>
      <c r="AJ11" s="8"/>
      <c r="AK11" s="10"/>
      <c r="AL11" s="113"/>
      <c r="AM11" s="14"/>
      <c r="AN11" s="113"/>
      <c r="AO11" s="14"/>
      <c r="AP11" s="105"/>
      <c r="AQ11" s="109"/>
    </row>
    <row r="12" spans="1:43" x14ac:dyDescent="0.25">
      <c r="C12" s="7"/>
      <c r="D12" s="8"/>
      <c r="E12" s="8"/>
      <c r="F12" s="8"/>
      <c r="G12" s="9"/>
      <c r="H12" s="7"/>
      <c r="I12" s="8"/>
      <c r="J12" s="8"/>
      <c r="K12" s="9"/>
      <c r="L12" s="7"/>
      <c r="M12" s="8"/>
      <c r="N12" s="8"/>
      <c r="O12" s="8"/>
      <c r="P12" s="8"/>
      <c r="Q12" s="8"/>
      <c r="R12" s="8"/>
      <c r="S12" s="205"/>
      <c r="T12" s="170"/>
      <c r="U12" s="8"/>
      <c r="V12" s="9"/>
      <c r="W12" s="7"/>
      <c r="X12" s="8"/>
      <c r="Y12" s="8"/>
      <c r="Z12" s="8"/>
      <c r="AA12" s="8"/>
      <c r="AB12" s="8"/>
      <c r="AC12" s="205"/>
      <c r="AD12" s="9"/>
      <c r="AE12" s="7"/>
      <c r="AF12" s="8"/>
      <c r="AG12" s="8"/>
      <c r="AH12" s="8"/>
      <c r="AI12" s="8"/>
      <c r="AJ12" s="8"/>
      <c r="AK12" s="10"/>
      <c r="AL12" s="113"/>
      <c r="AM12" s="14"/>
      <c r="AN12" s="113"/>
      <c r="AO12" s="14"/>
      <c r="AP12" s="105"/>
      <c r="AQ12" s="109"/>
    </row>
    <row r="13" spans="1:43" x14ac:dyDescent="0.25">
      <c r="C13" s="7"/>
      <c r="D13" s="8"/>
      <c r="E13" s="8"/>
      <c r="F13" s="8"/>
      <c r="G13" s="9"/>
      <c r="H13" s="7"/>
      <c r="I13" s="8"/>
      <c r="J13" s="8"/>
      <c r="K13" s="9"/>
      <c r="L13" s="7"/>
      <c r="M13" s="8"/>
      <c r="N13" s="8"/>
      <c r="O13" s="8"/>
      <c r="P13" s="8"/>
      <c r="Q13" s="8"/>
      <c r="R13" s="8"/>
      <c r="S13" s="205"/>
      <c r="T13" s="9"/>
      <c r="U13" s="8"/>
      <c r="V13" s="9"/>
      <c r="W13" s="7"/>
      <c r="X13" s="8"/>
      <c r="Y13" s="8"/>
      <c r="Z13" s="8"/>
      <c r="AA13" s="8"/>
      <c r="AB13" s="8"/>
      <c r="AC13" s="205"/>
      <c r="AD13" s="9"/>
      <c r="AE13" s="7"/>
      <c r="AF13" s="8"/>
      <c r="AG13" s="8"/>
      <c r="AH13" s="8"/>
      <c r="AI13" s="8"/>
      <c r="AJ13" s="8"/>
      <c r="AK13" s="10"/>
      <c r="AL13" s="113"/>
      <c r="AM13" s="14"/>
      <c r="AN13" s="113"/>
      <c r="AO13" s="14"/>
      <c r="AP13" s="105"/>
      <c r="AQ13" s="109"/>
    </row>
    <row r="14" spans="1:43" x14ac:dyDescent="0.25">
      <c r="C14" s="7"/>
      <c r="D14" s="8"/>
      <c r="E14" s="8"/>
      <c r="F14" s="8"/>
      <c r="G14" s="9"/>
      <c r="H14" s="7"/>
      <c r="I14" s="8"/>
      <c r="J14" s="8"/>
      <c r="K14" s="9"/>
      <c r="L14" s="7"/>
      <c r="M14" s="8"/>
      <c r="N14" s="8"/>
      <c r="O14" s="8"/>
      <c r="P14" s="8"/>
      <c r="Q14" s="8"/>
      <c r="R14" s="8"/>
      <c r="S14" s="205"/>
      <c r="T14" s="9"/>
      <c r="U14" s="8"/>
      <c r="V14" s="9"/>
      <c r="W14" s="7"/>
      <c r="X14" s="8"/>
      <c r="Y14" s="8"/>
      <c r="Z14" s="8"/>
      <c r="AA14" s="8"/>
      <c r="AB14" s="8"/>
      <c r="AC14" s="205"/>
      <c r="AD14" s="9"/>
      <c r="AE14" s="7"/>
      <c r="AF14" s="8"/>
      <c r="AG14" s="8"/>
      <c r="AH14" s="8"/>
      <c r="AI14" s="8"/>
      <c r="AJ14" s="8"/>
      <c r="AK14" s="10"/>
      <c r="AL14" s="113"/>
      <c r="AM14" s="14"/>
      <c r="AN14" s="113"/>
      <c r="AO14" s="14"/>
      <c r="AP14" s="105"/>
      <c r="AQ14" s="109"/>
    </row>
    <row r="15" spans="1:43" x14ac:dyDescent="0.25">
      <c r="C15" s="7"/>
      <c r="D15" s="8"/>
      <c r="E15" s="8"/>
      <c r="F15" s="8"/>
      <c r="G15" s="9"/>
      <c r="H15" s="7"/>
      <c r="I15" s="8"/>
      <c r="J15" s="8"/>
      <c r="K15" s="9"/>
      <c r="L15" s="7"/>
      <c r="M15" s="8"/>
      <c r="N15" s="8"/>
      <c r="O15" s="8"/>
      <c r="P15" s="8"/>
      <c r="Q15" s="8"/>
      <c r="R15" s="8"/>
      <c r="S15" s="205"/>
      <c r="T15" s="9"/>
      <c r="U15" s="8"/>
      <c r="V15" s="9"/>
      <c r="W15" s="7"/>
      <c r="X15" s="8"/>
      <c r="Y15" s="8"/>
      <c r="Z15" s="8"/>
      <c r="AA15" s="8"/>
      <c r="AB15" s="8"/>
      <c r="AC15" s="205"/>
      <c r="AD15" s="9"/>
      <c r="AE15" s="7"/>
      <c r="AF15" s="8"/>
      <c r="AG15" s="8"/>
      <c r="AH15" s="8"/>
      <c r="AI15" s="8"/>
      <c r="AJ15" s="8"/>
      <c r="AK15" s="10"/>
      <c r="AL15" s="113"/>
      <c r="AM15" s="14"/>
      <c r="AN15" s="113"/>
      <c r="AO15" s="14"/>
      <c r="AP15" s="105"/>
      <c r="AQ15" s="109"/>
    </row>
    <row r="16" spans="1:43" x14ac:dyDescent="0.25">
      <c r="C16" s="7"/>
      <c r="D16" s="8"/>
      <c r="E16" s="8"/>
      <c r="F16" s="8"/>
      <c r="G16" s="9"/>
      <c r="H16" s="7"/>
      <c r="I16" s="8"/>
      <c r="J16" s="8"/>
      <c r="K16" s="9"/>
      <c r="L16" s="7"/>
      <c r="M16" s="8"/>
      <c r="N16" s="8"/>
      <c r="O16" s="8"/>
      <c r="P16" s="8"/>
      <c r="Q16" s="8"/>
      <c r="R16" s="8"/>
      <c r="S16" s="205"/>
      <c r="T16" s="9"/>
      <c r="U16" s="8"/>
      <c r="V16" s="9"/>
      <c r="W16" s="7"/>
      <c r="X16" s="8"/>
      <c r="Y16" s="8"/>
      <c r="Z16" s="8"/>
      <c r="AA16" s="8"/>
      <c r="AB16" s="8"/>
      <c r="AC16" s="205"/>
      <c r="AD16" s="9"/>
      <c r="AE16" s="7"/>
      <c r="AF16" s="8"/>
      <c r="AG16" s="8"/>
      <c r="AH16" s="8"/>
      <c r="AI16" s="8"/>
      <c r="AJ16" s="8"/>
      <c r="AK16" s="10"/>
      <c r="AL16" s="113"/>
      <c r="AM16" s="14"/>
      <c r="AN16" s="113"/>
      <c r="AO16" s="14"/>
      <c r="AP16" s="105"/>
      <c r="AQ16" s="109"/>
    </row>
    <row r="17" spans="3:43" x14ac:dyDescent="0.25">
      <c r="C17" s="7"/>
      <c r="D17" s="8"/>
      <c r="E17" s="8"/>
      <c r="F17" s="8"/>
      <c r="G17" s="9"/>
      <c r="H17" s="7"/>
      <c r="I17" s="8"/>
      <c r="J17" s="8"/>
      <c r="K17" s="9"/>
      <c r="L17" s="7"/>
      <c r="M17" s="8"/>
      <c r="N17" s="8"/>
      <c r="O17" s="8"/>
      <c r="P17" s="8"/>
      <c r="Q17" s="8"/>
      <c r="R17" s="8"/>
      <c r="S17" s="205"/>
      <c r="T17" s="9"/>
      <c r="U17" s="8"/>
      <c r="V17" s="9"/>
      <c r="W17" s="7"/>
      <c r="X17" s="8"/>
      <c r="Y17" s="8"/>
      <c r="Z17" s="8"/>
      <c r="AA17" s="8"/>
      <c r="AB17" s="8"/>
      <c r="AC17" s="205"/>
      <c r="AD17" s="9"/>
      <c r="AE17" s="7"/>
      <c r="AF17" s="8"/>
      <c r="AG17" s="8"/>
      <c r="AH17" s="8"/>
      <c r="AI17" s="8"/>
      <c r="AJ17" s="8"/>
      <c r="AK17" s="10"/>
      <c r="AL17" s="113"/>
      <c r="AM17" s="14"/>
      <c r="AN17" s="113"/>
      <c r="AO17" s="14"/>
      <c r="AP17" s="105"/>
      <c r="AQ17" s="109"/>
    </row>
    <row r="18" spans="3:43" x14ac:dyDescent="0.25">
      <c r="C18" s="7"/>
      <c r="D18" s="8"/>
      <c r="E18" s="8"/>
      <c r="F18" s="8"/>
      <c r="G18" s="9"/>
      <c r="H18" s="7"/>
      <c r="I18" s="8"/>
      <c r="J18" s="8"/>
      <c r="K18" s="9"/>
      <c r="L18" s="7"/>
      <c r="M18" s="8"/>
      <c r="N18" s="8"/>
      <c r="O18" s="8"/>
      <c r="P18" s="8"/>
      <c r="Q18" s="8"/>
      <c r="R18" s="8"/>
      <c r="S18" s="205"/>
      <c r="T18" s="9"/>
      <c r="U18" s="8"/>
      <c r="V18" s="9"/>
      <c r="W18" s="7"/>
      <c r="X18" s="8"/>
      <c r="Y18" s="8"/>
      <c r="Z18" s="8"/>
      <c r="AA18" s="8"/>
      <c r="AB18" s="8"/>
      <c r="AC18" s="205"/>
      <c r="AD18" s="9"/>
      <c r="AE18" s="7"/>
      <c r="AF18" s="8"/>
      <c r="AG18" s="8"/>
      <c r="AH18" s="8"/>
      <c r="AI18" s="8"/>
      <c r="AJ18" s="8"/>
      <c r="AK18" s="10"/>
      <c r="AL18" s="113"/>
      <c r="AM18" s="14"/>
      <c r="AN18" s="113"/>
      <c r="AO18" s="14"/>
      <c r="AP18" s="105"/>
      <c r="AQ18" s="109"/>
    </row>
    <row r="19" spans="3:43" x14ac:dyDescent="0.25">
      <c r="C19" s="7"/>
      <c r="D19" s="8"/>
      <c r="E19" s="8"/>
      <c r="F19" s="8"/>
      <c r="G19" s="9"/>
      <c r="H19" s="7"/>
      <c r="I19" s="8"/>
      <c r="J19" s="8"/>
      <c r="K19" s="9"/>
      <c r="L19" s="7"/>
      <c r="M19" s="8"/>
      <c r="N19" s="8"/>
      <c r="O19" s="8"/>
      <c r="P19" s="8"/>
      <c r="Q19" s="8"/>
      <c r="R19" s="8"/>
      <c r="S19" s="205"/>
      <c r="T19" s="9"/>
      <c r="U19" s="8"/>
      <c r="V19" s="9"/>
      <c r="W19" s="7"/>
      <c r="X19" s="8"/>
      <c r="Y19" s="8"/>
      <c r="Z19" s="8"/>
      <c r="AA19" s="8"/>
      <c r="AB19" s="8"/>
      <c r="AC19" s="205"/>
      <c r="AD19" s="9"/>
      <c r="AE19" s="7"/>
      <c r="AF19" s="8"/>
      <c r="AG19" s="8"/>
      <c r="AH19" s="8"/>
      <c r="AI19" s="8"/>
      <c r="AJ19" s="8"/>
      <c r="AK19" s="10"/>
      <c r="AL19" s="113"/>
      <c r="AM19" s="14"/>
      <c r="AN19" s="113"/>
      <c r="AO19" s="14"/>
      <c r="AP19" s="105"/>
      <c r="AQ19" s="109"/>
    </row>
    <row r="20" spans="3:43" x14ac:dyDescent="0.25">
      <c r="C20" s="7"/>
      <c r="D20" s="8"/>
      <c r="E20" s="8"/>
      <c r="F20" s="8"/>
      <c r="G20" s="9"/>
      <c r="H20" s="7"/>
      <c r="I20" s="8"/>
      <c r="J20" s="8"/>
      <c r="K20" s="9"/>
      <c r="L20" s="7"/>
      <c r="M20" s="8"/>
      <c r="N20" s="8"/>
      <c r="O20" s="8"/>
      <c r="P20" s="8"/>
      <c r="Q20" s="8"/>
      <c r="R20" s="8"/>
      <c r="S20" s="205"/>
      <c r="T20" s="9"/>
      <c r="U20" s="8"/>
      <c r="V20" s="9"/>
      <c r="W20" s="7"/>
      <c r="X20" s="8"/>
      <c r="Y20" s="8"/>
      <c r="Z20" s="8"/>
      <c r="AA20" s="8"/>
      <c r="AB20" s="8"/>
      <c r="AC20" s="205"/>
      <c r="AD20" s="9"/>
      <c r="AE20" s="7"/>
      <c r="AF20" s="8"/>
      <c r="AG20" s="8"/>
      <c r="AH20" s="8"/>
      <c r="AI20" s="8"/>
      <c r="AJ20" s="8"/>
      <c r="AK20" s="10"/>
      <c r="AL20" s="113"/>
      <c r="AM20" s="14"/>
      <c r="AN20" s="113"/>
      <c r="AO20" s="14"/>
      <c r="AP20" s="105"/>
      <c r="AQ20" s="109"/>
    </row>
    <row r="21" spans="3:43" x14ac:dyDescent="0.25">
      <c r="C21" s="7"/>
      <c r="D21" s="8"/>
      <c r="E21" s="8"/>
      <c r="F21" s="8"/>
      <c r="G21" s="9"/>
      <c r="H21" s="7"/>
      <c r="I21" s="8"/>
      <c r="J21" s="8"/>
      <c r="K21" s="9"/>
      <c r="L21" s="7"/>
      <c r="M21" s="8"/>
      <c r="N21" s="8"/>
      <c r="O21" s="8"/>
      <c r="P21" s="8"/>
      <c r="Q21" s="8"/>
      <c r="R21" s="8"/>
      <c r="S21" s="205"/>
      <c r="T21" s="9"/>
      <c r="U21" s="8"/>
      <c r="V21" s="9"/>
      <c r="W21" s="7"/>
      <c r="X21" s="8"/>
      <c r="Y21" s="8"/>
      <c r="Z21" s="8"/>
      <c r="AA21" s="8"/>
      <c r="AB21" s="8"/>
      <c r="AC21" s="205"/>
      <c r="AD21" s="9"/>
      <c r="AE21" s="7"/>
      <c r="AF21" s="8"/>
      <c r="AG21" s="8"/>
      <c r="AH21" s="8"/>
      <c r="AI21" s="8"/>
      <c r="AJ21" s="8"/>
      <c r="AK21" s="10"/>
      <c r="AL21" s="113"/>
      <c r="AM21" s="14"/>
      <c r="AN21" s="113"/>
      <c r="AO21" s="14"/>
      <c r="AP21" s="105"/>
      <c r="AQ21" s="109"/>
    </row>
    <row r="22" spans="3:43" x14ac:dyDescent="0.25">
      <c r="C22" s="7"/>
      <c r="D22" s="8"/>
      <c r="E22" s="8"/>
      <c r="F22" s="8"/>
      <c r="G22" s="9"/>
      <c r="H22" s="7"/>
      <c r="I22" s="8"/>
      <c r="J22" s="8"/>
      <c r="K22" s="9"/>
      <c r="L22" s="7"/>
      <c r="M22" s="8"/>
      <c r="N22" s="8"/>
      <c r="O22" s="8"/>
      <c r="P22" s="8"/>
      <c r="Q22" s="8"/>
      <c r="R22" s="8"/>
      <c r="S22" s="205"/>
      <c r="T22" s="9"/>
      <c r="U22" s="8"/>
      <c r="V22" s="9"/>
      <c r="W22" s="7"/>
      <c r="X22" s="8"/>
      <c r="Y22" s="8"/>
      <c r="Z22" s="8"/>
      <c r="AA22" s="8"/>
      <c r="AB22" s="8"/>
      <c r="AC22" s="205"/>
      <c r="AD22" s="9"/>
      <c r="AE22" s="7"/>
      <c r="AF22" s="8"/>
      <c r="AG22" s="8"/>
      <c r="AH22" s="8"/>
      <c r="AI22" s="8"/>
      <c r="AJ22" s="8"/>
      <c r="AK22" s="10"/>
      <c r="AL22" s="113"/>
      <c r="AM22" s="14"/>
      <c r="AN22" s="113"/>
      <c r="AO22" s="14"/>
      <c r="AP22" s="105"/>
      <c r="AQ22" s="109"/>
    </row>
    <row r="23" spans="3:43" x14ac:dyDescent="0.25">
      <c r="C23" s="7"/>
      <c r="D23" s="8"/>
      <c r="E23" s="8"/>
      <c r="F23" s="8"/>
      <c r="G23" s="9"/>
      <c r="H23" s="7"/>
      <c r="I23" s="8"/>
      <c r="J23" s="8"/>
      <c r="K23" s="9"/>
      <c r="L23" s="7"/>
      <c r="M23" s="8"/>
      <c r="N23" s="8"/>
      <c r="O23" s="8"/>
      <c r="P23" s="8"/>
      <c r="Q23" s="8"/>
      <c r="R23" s="8"/>
      <c r="S23" s="205"/>
      <c r="T23" s="9"/>
      <c r="U23" s="8"/>
      <c r="V23" s="9"/>
      <c r="W23" s="7"/>
      <c r="X23" s="8"/>
      <c r="Y23" s="8"/>
      <c r="Z23" s="8"/>
      <c r="AA23" s="8"/>
      <c r="AB23" s="8"/>
      <c r="AC23" s="205"/>
      <c r="AD23" s="9"/>
      <c r="AE23" s="7"/>
      <c r="AF23" s="8"/>
      <c r="AG23" s="8"/>
      <c r="AH23" s="8"/>
      <c r="AI23" s="8"/>
      <c r="AJ23" s="8"/>
      <c r="AK23" s="10"/>
      <c r="AL23" s="113"/>
      <c r="AM23" s="14"/>
      <c r="AN23" s="113"/>
      <c r="AO23" s="14"/>
      <c r="AP23" s="105"/>
      <c r="AQ23" s="109"/>
    </row>
    <row r="24" spans="3:43" x14ac:dyDescent="0.25">
      <c r="C24" s="7"/>
      <c r="D24" s="8"/>
      <c r="E24" s="8"/>
      <c r="F24" s="8"/>
      <c r="G24" s="9"/>
      <c r="H24" s="7"/>
      <c r="I24" s="8"/>
      <c r="J24" s="8"/>
      <c r="K24" s="9"/>
      <c r="L24" s="7"/>
      <c r="M24" s="8"/>
      <c r="N24" s="8"/>
      <c r="O24" s="8"/>
      <c r="P24" s="8"/>
      <c r="Q24" s="8"/>
      <c r="R24" s="8"/>
      <c r="S24" s="205"/>
      <c r="T24" s="9"/>
      <c r="U24" s="8"/>
      <c r="V24" s="9"/>
      <c r="W24" s="7"/>
      <c r="X24" s="8"/>
      <c r="Y24" s="8"/>
      <c r="Z24" s="8"/>
      <c r="AA24" s="8"/>
      <c r="AB24" s="8"/>
      <c r="AC24" s="205"/>
      <c r="AD24" s="9"/>
      <c r="AE24" s="7"/>
      <c r="AF24" s="8"/>
      <c r="AG24" s="8"/>
      <c r="AH24" s="8"/>
      <c r="AI24" s="8"/>
      <c r="AJ24" s="8"/>
      <c r="AK24" s="10"/>
      <c r="AL24" s="113"/>
      <c r="AM24" s="14"/>
      <c r="AN24" s="113"/>
      <c r="AO24" s="14"/>
      <c r="AP24" s="105"/>
      <c r="AQ24" s="109"/>
    </row>
    <row r="25" spans="3:43" x14ac:dyDescent="0.25">
      <c r="C25" s="7"/>
      <c r="D25" s="8"/>
      <c r="E25" s="8"/>
      <c r="F25" s="8"/>
      <c r="G25" s="9"/>
      <c r="H25" s="7"/>
      <c r="I25" s="8"/>
      <c r="J25" s="8"/>
      <c r="K25" s="9"/>
      <c r="L25" s="7"/>
      <c r="M25" s="8"/>
      <c r="N25" s="8"/>
      <c r="O25" s="8"/>
      <c r="P25" s="8"/>
      <c r="Q25" s="8"/>
      <c r="R25" s="8"/>
      <c r="S25" s="205"/>
      <c r="T25" s="9"/>
      <c r="U25" s="8"/>
      <c r="V25" s="9"/>
      <c r="W25" s="7"/>
      <c r="X25" s="8"/>
      <c r="Y25" s="8"/>
      <c r="Z25" s="8"/>
      <c r="AA25" s="8"/>
      <c r="AB25" s="8"/>
      <c r="AC25" s="205"/>
      <c r="AD25" s="9"/>
      <c r="AE25" s="7"/>
      <c r="AF25" s="8"/>
      <c r="AG25" s="8"/>
      <c r="AH25" s="8"/>
      <c r="AI25" s="8"/>
      <c r="AJ25" s="8"/>
      <c r="AK25" s="10"/>
      <c r="AL25" s="113"/>
      <c r="AM25" s="14"/>
      <c r="AN25" s="113"/>
      <c r="AO25" s="14"/>
      <c r="AP25" s="105"/>
      <c r="AQ25" s="109"/>
    </row>
    <row r="26" spans="3:43" x14ac:dyDescent="0.25">
      <c r="C26" s="7"/>
      <c r="D26" s="8"/>
      <c r="E26" s="8"/>
      <c r="F26" s="8"/>
      <c r="G26" s="9"/>
      <c r="H26" s="7"/>
      <c r="I26" s="8"/>
      <c r="J26" s="8"/>
      <c r="K26" s="9"/>
      <c r="L26" s="7"/>
      <c r="M26" s="8"/>
      <c r="N26" s="8"/>
      <c r="O26" s="8"/>
      <c r="P26" s="8"/>
      <c r="Q26" s="8"/>
      <c r="R26" s="8"/>
      <c r="S26" s="205"/>
      <c r="T26" s="9"/>
      <c r="U26" s="8"/>
      <c r="V26" s="9"/>
      <c r="W26" s="7"/>
      <c r="X26" s="8"/>
      <c r="Y26" s="8"/>
      <c r="Z26" s="8"/>
      <c r="AA26" s="8"/>
      <c r="AB26" s="8"/>
      <c r="AC26" s="205"/>
      <c r="AD26" s="9"/>
      <c r="AE26" s="7"/>
      <c r="AF26" s="8"/>
      <c r="AG26" s="8"/>
      <c r="AH26" s="8"/>
      <c r="AI26" s="8"/>
      <c r="AJ26" s="8"/>
      <c r="AK26" s="10"/>
      <c r="AL26" s="113"/>
      <c r="AM26" s="14"/>
      <c r="AN26" s="113"/>
      <c r="AO26" s="14"/>
      <c r="AP26" s="105"/>
      <c r="AQ26" s="109"/>
    </row>
    <row r="27" spans="3:43" x14ac:dyDescent="0.25">
      <c r="C27" s="7"/>
      <c r="D27" s="8"/>
      <c r="E27" s="8"/>
      <c r="F27" s="8"/>
      <c r="G27" s="9"/>
      <c r="H27" s="7"/>
      <c r="I27" s="8"/>
      <c r="J27" s="8"/>
      <c r="K27" s="9"/>
      <c r="L27" s="7"/>
      <c r="M27" s="8"/>
      <c r="N27" s="8"/>
      <c r="O27" s="8"/>
      <c r="P27" s="8"/>
      <c r="Q27" s="8"/>
      <c r="R27" s="8"/>
      <c r="S27" s="205"/>
      <c r="T27" s="9"/>
      <c r="U27" s="8"/>
      <c r="V27" s="9"/>
      <c r="W27" s="7"/>
      <c r="X27" s="8"/>
      <c r="Y27" s="8"/>
      <c r="Z27" s="8"/>
      <c r="AA27" s="8"/>
      <c r="AB27" s="8"/>
      <c r="AC27" s="205"/>
      <c r="AD27" s="9"/>
      <c r="AE27" s="7"/>
      <c r="AF27" s="8"/>
      <c r="AG27" s="8"/>
      <c r="AH27" s="8"/>
      <c r="AI27" s="8"/>
      <c r="AJ27" s="8"/>
      <c r="AK27" s="10"/>
      <c r="AL27" s="113"/>
      <c r="AM27" s="14"/>
      <c r="AN27" s="113"/>
      <c r="AO27" s="14"/>
      <c r="AP27" s="105"/>
      <c r="AQ27" s="109"/>
    </row>
    <row r="28" spans="3:43" x14ac:dyDescent="0.25">
      <c r="C28" s="7"/>
      <c r="D28" s="8"/>
      <c r="E28" s="8"/>
      <c r="F28" s="8"/>
      <c r="G28" s="9"/>
      <c r="H28" s="7"/>
      <c r="I28" s="8"/>
      <c r="J28" s="8"/>
      <c r="K28" s="9"/>
      <c r="L28" s="7"/>
      <c r="M28" s="8"/>
      <c r="N28" s="8"/>
      <c r="O28" s="8"/>
      <c r="P28" s="8"/>
      <c r="Q28" s="8"/>
      <c r="R28" s="8"/>
      <c r="S28" s="205"/>
      <c r="T28" s="9"/>
      <c r="U28" s="8"/>
      <c r="V28" s="9"/>
      <c r="W28" s="7"/>
      <c r="X28" s="8"/>
      <c r="Y28" s="8"/>
      <c r="Z28" s="8"/>
      <c r="AA28" s="8"/>
      <c r="AB28" s="8"/>
      <c r="AC28" s="205"/>
      <c r="AD28" s="9"/>
      <c r="AE28" s="7"/>
      <c r="AF28" s="8"/>
      <c r="AG28" s="8"/>
      <c r="AH28" s="8"/>
      <c r="AI28" s="8"/>
      <c r="AJ28" s="8"/>
      <c r="AK28" s="10"/>
      <c r="AL28" s="113"/>
      <c r="AM28" s="14"/>
      <c r="AN28" s="113"/>
      <c r="AO28" s="14"/>
      <c r="AP28" s="105"/>
      <c r="AQ28" s="109"/>
    </row>
    <row r="29" spans="3:43" x14ac:dyDescent="0.25">
      <c r="C29" s="7"/>
      <c r="D29" s="8"/>
      <c r="E29" s="8"/>
      <c r="F29" s="8"/>
      <c r="G29" s="9"/>
      <c r="H29" s="7"/>
      <c r="I29" s="8"/>
      <c r="J29" s="8"/>
      <c r="K29" s="9"/>
      <c r="L29" s="7"/>
      <c r="M29" s="8"/>
      <c r="N29" s="8"/>
      <c r="O29" s="8"/>
      <c r="P29" s="8"/>
      <c r="Q29" s="8"/>
      <c r="R29" s="8"/>
      <c r="S29" s="205"/>
      <c r="T29" s="9"/>
      <c r="U29" s="8"/>
      <c r="V29" s="9"/>
      <c r="W29" s="7"/>
      <c r="X29" s="8"/>
      <c r="Y29" s="8"/>
      <c r="Z29" s="8"/>
      <c r="AA29" s="8"/>
      <c r="AB29" s="8"/>
      <c r="AC29" s="205"/>
      <c r="AD29" s="9"/>
      <c r="AE29" s="7"/>
      <c r="AF29" s="8"/>
      <c r="AG29" s="8"/>
      <c r="AH29" s="8"/>
      <c r="AI29" s="8"/>
      <c r="AJ29" s="8"/>
      <c r="AK29" s="10"/>
      <c r="AL29" s="113"/>
      <c r="AM29" s="14"/>
      <c r="AN29" s="113"/>
      <c r="AO29" s="14"/>
      <c r="AP29" s="105"/>
      <c r="AQ29" s="109"/>
    </row>
    <row r="30" spans="3:43" x14ac:dyDescent="0.25">
      <c r="C30" s="7"/>
      <c r="D30" s="8"/>
      <c r="E30" s="8"/>
      <c r="F30" s="8"/>
      <c r="G30" s="9"/>
      <c r="H30" s="7"/>
      <c r="I30" s="8"/>
      <c r="J30" s="8"/>
      <c r="K30" s="9"/>
      <c r="L30" s="7"/>
      <c r="M30" s="8"/>
      <c r="N30" s="8"/>
      <c r="O30" s="8"/>
      <c r="P30" s="8"/>
      <c r="Q30" s="8"/>
      <c r="R30" s="8"/>
      <c r="S30" s="205"/>
      <c r="T30" s="9"/>
      <c r="U30" s="8"/>
      <c r="V30" s="9"/>
      <c r="W30" s="7"/>
      <c r="X30" s="8"/>
      <c r="Y30" s="8"/>
      <c r="Z30" s="8"/>
      <c r="AA30" s="8"/>
      <c r="AB30" s="8"/>
      <c r="AC30" s="205"/>
      <c r="AD30" s="9"/>
      <c r="AE30" s="7"/>
      <c r="AF30" s="8"/>
      <c r="AG30" s="8"/>
      <c r="AH30" s="8"/>
      <c r="AI30" s="8"/>
      <c r="AJ30" s="8"/>
      <c r="AK30" s="10"/>
      <c r="AL30" s="113"/>
      <c r="AM30" s="14"/>
      <c r="AN30" s="113"/>
      <c r="AO30" s="14"/>
      <c r="AP30" s="105"/>
      <c r="AQ30" s="109"/>
    </row>
    <row r="31" spans="3:43" x14ac:dyDescent="0.25">
      <c r="C31" s="7"/>
      <c r="D31" s="8"/>
      <c r="E31" s="8"/>
      <c r="F31" s="8"/>
      <c r="G31" s="9"/>
      <c r="H31" s="7"/>
      <c r="I31" s="8"/>
      <c r="J31" s="8"/>
      <c r="K31" s="9"/>
      <c r="L31" s="7"/>
      <c r="M31" s="8"/>
      <c r="N31" s="8"/>
      <c r="O31" s="8"/>
      <c r="P31" s="8"/>
      <c r="Q31" s="8"/>
      <c r="R31" s="8"/>
      <c r="S31" s="205"/>
      <c r="T31" s="9"/>
      <c r="U31" s="8"/>
      <c r="V31" s="9"/>
      <c r="W31" s="7"/>
      <c r="X31" s="8"/>
      <c r="Y31" s="8"/>
      <c r="Z31" s="8"/>
      <c r="AA31" s="8"/>
      <c r="AB31" s="8"/>
      <c r="AC31" s="205"/>
      <c r="AD31" s="9"/>
      <c r="AE31" s="7"/>
      <c r="AF31" s="8"/>
      <c r="AG31" s="8"/>
      <c r="AH31" s="8"/>
      <c r="AI31" s="8"/>
      <c r="AJ31" s="8"/>
      <c r="AK31" s="10"/>
      <c r="AL31" s="113"/>
      <c r="AM31" s="14"/>
      <c r="AN31" s="113"/>
      <c r="AO31" s="14"/>
      <c r="AP31" s="105"/>
      <c r="AQ31" s="109"/>
    </row>
    <row r="32" spans="3:43" x14ac:dyDescent="0.25">
      <c r="C32" s="7"/>
      <c r="D32" s="8"/>
      <c r="E32" s="8"/>
      <c r="F32" s="8"/>
      <c r="G32" s="9"/>
      <c r="H32" s="7"/>
      <c r="I32" s="8"/>
      <c r="J32" s="8"/>
      <c r="K32" s="9"/>
      <c r="L32" s="7"/>
      <c r="M32" s="8"/>
      <c r="N32" s="8"/>
      <c r="O32" s="8"/>
      <c r="P32" s="8"/>
      <c r="Q32" s="8"/>
      <c r="R32" s="8"/>
      <c r="S32" s="205"/>
      <c r="T32" s="9"/>
      <c r="U32" s="8"/>
      <c r="V32" s="9"/>
      <c r="W32" s="7"/>
      <c r="X32" s="8"/>
      <c r="Y32" s="8"/>
      <c r="Z32" s="8"/>
      <c r="AA32" s="8"/>
      <c r="AB32" s="8"/>
      <c r="AC32" s="205"/>
      <c r="AD32" s="9"/>
      <c r="AE32" s="7"/>
      <c r="AF32" s="8"/>
      <c r="AG32" s="8"/>
      <c r="AH32" s="8"/>
      <c r="AI32" s="8"/>
      <c r="AJ32" s="8"/>
      <c r="AK32" s="10"/>
      <c r="AL32" s="113"/>
      <c r="AM32" s="14"/>
      <c r="AN32" s="113"/>
      <c r="AO32" s="14"/>
      <c r="AP32" s="105"/>
      <c r="AQ32" s="109"/>
    </row>
    <row r="33" spans="3:43" x14ac:dyDescent="0.25">
      <c r="C33" s="7"/>
      <c r="D33" s="8"/>
      <c r="E33" s="8"/>
      <c r="F33" s="8"/>
      <c r="G33" s="9"/>
      <c r="H33" s="7"/>
      <c r="I33" s="8"/>
      <c r="J33" s="8"/>
      <c r="K33" s="9"/>
      <c r="L33" s="7"/>
      <c r="M33" s="8"/>
      <c r="N33" s="8"/>
      <c r="O33" s="8"/>
      <c r="P33" s="8"/>
      <c r="Q33" s="8"/>
      <c r="R33" s="8"/>
      <c r="S33" s="205"/>
      <c r="T33" s="9"/>
      <c r="U33" s="8"/>
      <c r="V33" s="9"/>
      <c r="W33" s="7"/>
      <c r="X33" s="8"/>
      <c r="Y33" s="8"/>
      <c r="Z33" s="8"/>
      <c r="AA33" s="8"/>
      <c r="AB33" s="8"/>
      <c r="AC33" s="205"/>
      <c r="AD33" s="9"/>
      <c r="AE33" s="7"/>
      <c r="AF33" s="8"/>
      <c r="AG33" s="8"/>
      <c r="AH33" s="8"/>
      <c r="AI33" s="8"/>
      <c r="AJ33" s="8"/>
      <c r="AK33" s="10"/>
      <c r="AL33" s="113"/>
      <c r="AM33" s="14"/>
      <c r="AN33" s="113"/>
      <c r="AO33" s="14"/>
      <c r="AP33" s="105"/>
      <c r="AQ33" s="109"/>
    </row>
    <row r="34" spans="3:43" x14ac:dyDescent="0.25">
      <c r="C34" s="7"/>
      <c r="D34" s="8"/>
      <c r="E34" s="8"/>
      <c r="F34" s="8"/>
      <c r="G34" s="9"/>
      <c r="H34" s="7"/>
      <c r="I34" s="8"/>
      <c r="J34" s="8"/>
      <c r="K34" s="9"/>
      <c r="L34" s="7"/>
      <c r="M34" s="8"/>
      <c r="N34" s="8"/>
      <c r="O34" s="8"/>
      <c r="P34" s="8"/>
      <c r="Q34" s="8"/>
      <c r="R34" s="8"/>
      <c r="S34" s="205"/>
      <c r="T34" s="9"/>
      <c r="U34" s="8"/>
      <c r="V34" s="9"/>
      <c r="W34" s="7"/>
      <c r="X34" s="8"/>
      <c r="Y34" s="8"/>
      <c r="Z34" s="8"/>
      <c r="AA34" s="8"/>
      <c r="AB34" s="8"/>
      <c r="AC34" s="205"/>
      <c r="AD34" s="9"/>
      <c r="AE34" s="7"/>
      <c r="AF34" s="8"/>
      <c r="AG34" s="8"/>
      <c r="AH34" s="8"/>
      <c r="AI34" s="8"/>
      <c r="AJ34" s="8"/>
      <c r="AK34" s="10"/>
      <c r="AL34" s="113"/>
      <c r="AM34" s="14"/>
      <c r="AN34" s="113"/>
      <c r="AO34" s="14"/>
      <c r="AP34" s="105"/>
      <c r="AQ34" s="109"/>
    </row>
    <row r="35" spans="3:43" x14ac:dyDescent="0.25">
      <c r="C35" s="7"/>
      <c r="D35" s="8"/>
      <c r="E35" s="8"/>
      <c r="F35" s="8"/>
      <c r="G35" s="9"/>
      <c r="H35" s="7"/>
      <c r="I35" s="8"/>
      <c r="J35" s="8"/>
      <c r="K35" s="9"/>
      <c r="L35" s="7"/>
      <c r="M35" s="8"/>
      <c r="N35" s="8"/>
      <c r="O35" s="8"/>
      <c r="P35" s="8"/>
      <c r="Q35" s="8"/>
      <c r="R35" s="8"/>
      <c r="S35" s="205"/>
      <c r="T35" s="9"/>
      <c r="U35" s="8"/>
      <c r="V35" s="9"/>
      <c r="W35" s="7"/>
      <c r="X35" s="8"/>
      <c r="Y35" s="8"/>
      <c r="Z35" s="8"/>
      <c r="AA35" s="8"/>
      <c r="AB35" s="8"/>
      <c r="AC35" s="205"/>
      <c r="AD35" s="9"/>
      <c r="AE35" s="7"/>
      <c r="AF35" s="8"/>
      <c r="AG35" s="8"/>
      <c r="AH35" s="8"/>
      <c r="AI35" s="8"/>
      <c r="AJ35" s="8"/>
      <c r="AK35" s="10"/>
      <c r="AL35" s="113"/>
      <c r="AM35" s="14"/>
      <c r="AN35" s="113"/>
      <c r="AO35" s="14"/>
      <c r="AP35" s="105"/>
      <c r="AQ35" s="109"/>
    </row>
    <row r="36" spans="3:43" x14ac:dyDescent="0.25">
      <c r="C36" s="7"/>
      <c r="D36" s="8"/>
      <c r="E36" s="8"/>
      <c r="F36" s="8"/>
      <c r="G36" s="9"/>
      <c r="H36" s="7"/>
      <c r="I36" s="8"/>
      <c r="J36" s="8"/>
      <c r="K36" s="9"/>
      <c r="L36" s="7"/>
      <c r="M36" s="8"/>
      <c r="N36" s="8"/>
      <c r="O36" s="8"/>
      <c r="P36" s="8"/>
      <c r="Q36" s="8"/>
      <c r="R36" s="8"/>
      <c r="S36" s="205"/>
      <c r="T36" s="9"/>
      <c r="U36" s="8"/>
      <c r="V36" s="9"/>
      <c r="W36" s="7"/>
      <c r="X36" s="8"/>
      <c r="Y36" s="8"/>
      <c r="Z36" s="8"/>
      <c r="AA36" s="8"/>
      <c r="AB36" s="8"/>
      <c r="AC36" s="205"/>
      <c r="AD36" s="9"/>
      <c r="AE36" s="7"/>
      <c r="AF36" s="8"/>
      <c r="AG36" s="8"/>
      <c r="AH36" s="8"/>
      <c r="AI36" s="8"/>
      <c r="AJ36" s="8"/>
      <c r="AK36" s="10"/>
      <c r="AL36" s="113"/>
      <c r="AM36" s="14"/>
      <c r="AN36" s="113"/>
      <c r="AO36" s="14"/>
      <c r="AP36" s="105"/>
      <c r="AQ36" s="109"/>
    </row>
    <row r="37" spans="3:43" x14ac:dyDescent="0.25">
      <c r="C37" s="7"/>
      <c r="D37" s="8"/>
      <c r="E37" s="8"/>
      <c r="F37" s="8"/>
      <c r="G37" s="9"/>
      <c r="H37" s="7"/>
      <c r="I37" s="8"/>
      <c r="J37" s="8"/>
      <c r="K37" s="9"/>
      <c r="L37" s="7"/>
      <c r="M37" s="8"/>
      <c r="N37" s="8"/>
      <c r="O37" s="8"/>
      <c r="P37" s="8"/>
      <c r="Q37" s="8"/>
      <c r="R37" s="8"/>
      <c r="S37" s="205"/>
      <c r="T37" s="9"/>
      <c r="U37" s="8"/>
      <c r="V37" s="9"/>
      <c r="W37" s="7"/>
      <c r="X37" s="8"/>
      <c r="Y37" s="8"/>
      <c r="Z37" s="8"/>
      <c r="AA37" s="8"/>
      <c r="AB37" s="8"/>
      <c r="AC37" s="205"/>
      <c r="AD37" s="9"/>
      <c r="AE37" s="7"/>
      <c r="AF37" s="8"/>
      <c r="AG37" s="8"/>
      <c r="AH37" s="8"/>
      <c r="AI37" s="8"/>
      <c r="AJ37" s="8"/>
      <c r="AK37" s="10"/>
      <c r="AL37" s="113"/>
      <c r="AM37" s="14"/>
      <c r="AN37" s="113"/>
      <c r="AO37" s="14"/>
      <c r="AP37" s="105"/>
      <c r="AQ37" s="109"/>
    </row>
    <row r="38" spans="3:43" x14ac:dyDescent="0.25">
      <c r="C38" s="7"/>
      <c r="D38" s="8"/>
      <c r="E38" s="8"/>
      <c r="F38" s="8"/>
      <c r="G38" s="9"/>
      <c r="H38" s="7"/>
      <c r="I38" s="8"/>
      <c r="J38" s="8"/>
      <c r="K38" s="9"/>
      <c r="L38" s="7"/>
      <c r="M38" s="8"/>
      <c r="N38" s="8"/>
      <c r="O38" s="8"/>
      <c r="P38" s="8"/>
      <c r="Q38" s="8"/>
      <c r="R38" s="8"/>
      <c r="S38" s="205"/>
      <c r="T38" s="9"/>
      <c r="U38" s="8"/>
      <c r="V38" s="9"/>
      <c r="W38" s="7"/>
      <c r="X38" s="8"/>
      <c r="Y38" s="8"/>
      <c r="Z38" s="8"/>
      <c r="AA38" s="8"/>
      <c r="AB38" s="8"/>
      <c r="AC38" s="205"/>
      <c r="AD38" s="9"/>
      <c r="AE38" s="7"/>
      <c r="AF38" s="8"/>
      <c r="AG38" s="8"/>
      <c r="AH38" s="8"/>
      <c r="AI38" s="8"/>
      <c r="AJ38" s="8"/>
      <c r="AK38" s="10"/>
      <c r="AL38" s="113"/>
      <c r="AM38" s="14"/>
      <c r="AN38" s="113"/>
      <c r="AO38" s="14"/>
      <c r="AP38" s="105"/>
      <c r="AQ38" s="109"/>
    </row>
    <row r="39" spans="3:43" x14ac:dyDescent="0.25">
      <c r="C39" s="7"/>
      <c r="D39" s="8"/>
      <c r="E39" s="8"/>
      <c r="F39" s="8"/>
      <c r="G39" s="9"/>
      <c r="H39" s="7"/>
      <c r="I39" s="8"/>
      <c r="J39" s="8"/>
      <c r="K39" s="9"/>
      <c r="L39" s="7"/>
      <c r="M39" s="8"/>
      <c r="N39" s="8"/>
      <c r="O39" s="8"/>
      <c r="P39" s="8"/>
      <c r="Q39" s="8"/>
      <c r="R39" s="8"/>
      <c r="S39" s="205"/>
      <c r="T39" s="9"/>
      <c r="U39" s="8"/>
      <c r="V39" s="9"/>
      <c r="W39" s="7"/>
      <c r="X39" s="8"/>
      <c r="Y39" s="8"/>
      <c r="Z39" s="8"/>
      <c r="AA39" s="8"/>
      <c r="AB39" s="8"/>
      <c r="AC39" s="205"/>
      <c r="AD39" s="9"/>
      <c r="AE39" s="7"/>
      <c r="AF39" s="8"/>
      <c r="AG39" s="8"/>
      <c r="AH39" s="8"/>
      <c r="AI39" s="8"/>
      <c r="AJ39" s="8"/>
      <c r="AK39" s="10"/>
      <c r="AL39" s="113"/>
      <c r="AM39" s="14"/>
      <c r="AN39" s="113"/>
      <c r="AO39" s="14"/>
      <c r="AP39" s="105"/>
      <c r="AQ39" s="109"/>
    </row>
    <row r="40" spans="3:43" x14ac:dyDescent="0.25">
      <c r="C40" s="7"/>
      <c r="D40" s="8"/>
      <c r="E40" s="8"/>
      <c r="F40" s="8"/>
      <c r="G40" s="9"/>
      <c r="H40" s="7"/>
      <c r="I40" s="8"/>
      <c r="J40" s="8"/>
      <c r="K40" s="9"/>
      <c r="L40" s="7"/>
      <c r="M40" s="8"/>
      <c r="N40" s="8"/>
      <c r="O40" s="8"/>
      <c r="P40" s="8"/>
      <c r="Q40" s="8"/>
      <c r="R40" s="8"/>
      <c r="S40" s="205"/>
      <c r="T40" s="9"/>
      <c r="U40" s="8"/>
      <c r="V40" s="9"/>
      <c r="W40" s="7"/>
      <c r="X40" s="8"/>
      <c r="Y40" s="8"/>
      <c r="Z40" s="8"/>
      <c r="AA40" s="8"/>
      <c r="AB40" s="8"/>
      <c r="AC40" s="205"/>
      <c r="AD40" s="9"/>
      <c r="AE40" s="7"/>
      <c r="AF40" s="8"/>
      <c r="AG40" s="8"/>
      <c r="AH40" s="8"/>
      <c r="AI40" s="8"/>
      <c r="AJ40" s="8"/>
      <c r="AK40" s="10"/>
      <c r="AL40" s="113"/>
      <c r="AM40" s="14"/>
      <c r="AN40" s="113"/>
      <c r="AO40" s="14"/>
      <c r="AP40" s="105"/>
      <c r="AQ40" s="109"/>
    </row>
    <row r="41" spans="3:43" x14ac:dyDescent="0.25">
      <c r="C41" s="7"/>
      <c r="D41" s="8"/>
      <c r="E41" s="8"/>
      <c r="F41" s="8"/>
      <c r="G41" s="9"/>
      <c r="H41" s="7"/>
      <c r="I41" s="8"/>
      <c r="J41" s="8"/>
      <c r="K41" s="9"/>
      <c r="L41" s="7"/>
      <c r="M41" s="8"/>
      <c r="N41" s="8"/>
      <c r="O41" s="8"/>
      <c r="P41" s="8"/>
      <c r="Q41" s="8"/>
      <c r="R41" s="8"/>
      <c r="S41" s="205"/>
      <c r="T41" s="9"/>
      <c r="U41" s="8"/>
      <c r="V41" s="9"/>
      <c r="W41" s="7"/>
      <c r="X41" s="8"/>
      <c r="Y41" s="8"/>
      <c r="Z41" s="8"/>
      <c r="AA41" s="8"/>
      <c r="AB41" s="8"/>
      <c r="AC41" s="205"/>
      <c r="AD41" s="9"/>
      <c r="AE41" s="7"/>
      <c r="AF41" s="8"/>
      <c r="AG41" s="8"/>
      <c r="AH41" s="8"/>
      <c r="AI41" s="8"/>
      <c r="AJ41" s="8"/>
      <c r="AK41" s="10"/>
      <c r="AL41" s="113"/>
      <c r="AM41" s="14"/>
      <c r="AN41" s="113"/>
      <c r="AO41" s="14"/>
      <c r="AP41" s="105"/>
      <c r="AQ41" s="109"/>
    </row>
    <row r="42" spans="3:43" x14ac:dyDescent="0.25">
      <c r="C42" s="7"/>
      <c r="D42" s="8"/>
      <c r="E42" s="8"/>
      <c r="F42" s="8"/>
      <c r="G42" s="9"/>
      <c r="H42" s="7"/>
      <c r="I42" s="8"/>
      <c r="J42" s="8"/>
      <c r="K42" s="9"/>
      <c r="L42" s="7"/>
      <c r="M42" s="8"/>
      <c r="N42" s="8"/>
      <c r="O42" s="8"/>
      <c r="P42" s="8"/>
      <c r="Q42" s="8"/>
      <c r="R42" s="8"/>
      <c r="S42" s="205"/>
      <c r="T42" s="9"/>
      <c r="U42" s="8"/>
      <c r="V42" s="9"/>
      <c r="W42" s="7"/>
      <c r="X42" s="8"/>
      <c r="Y42" s="8"/>
      <c r="Z42" s="8"/>
      <c r="AA42" s="8"/>
      <c r="AB42" s="8"/>
      <c r="AC42" s="205"/>
      <c r="AD42" s="9"/>
      <c r="AE42" s="7"/>
      <c r="AF42" s="8"/>
      <c r="AG42" s="8"/>
      <c r="AH42" s="8"/>
      <c r="AI42" s="8"/>
      <c r="AJ42" s="8"/>
      <c r="AK42" s="10"/>
      <c r="AL42" s="113"/>
      <c r="AM42" s="14"/>
      <c r="AN42" s="113"/>
      <c r="AO42" s="14"/>
      <c r="AP42" s="105"/>
      <c r="AQ42" s="109"/>
    </row>
    <row r="43" spans="3:43" x14ac:dyDescent="0.25">
      <c r="C43" s="7"/>
      <c r="D43" s="8"/>
      <c r="E43" s="8"/>
      <c r="F43" s="8"/>
      <c r="G43" s="9"/>
      <c r="H43" s="7"/>
      <c r="I43" s="8"/>
      <c r="J43" s="8"/>
      <c r="K43" s="9"/>
      <c r="L43" s="7"/>
      <c r="M43" s="8"/>
      <c r="N43" s="8"/>
      <c r="O43" s="8"/>
      <c r="P43" s="8"/>
      <c r="Q43" s="8"/>
      <c r="R43" s="8"/>
      <c r="S43" s="205"/>
      <c r="T43" s="9"/>
      <c r="U43" s="8"/>
      <c r="V43" s="9"/>
      <c r="W43" s="7"/>
      <c r="X43" s="8"/>
      <c r="Y43" s="8"/>
      <c r="Z43" s="8"/>
      <c r="AA43" s="8"/>
      <c r="AB43" s="8"/>
      <c r="AC43" s="205"/>
      <c r="AD43" s="9"/>
      <c r="AE43" s="7"/>
      <c r="AF43" s="8"/>
      <c r="AG43" s="8"/>
      <c r="AH43" s="8"/>
      <c r="AI43" s="8"/>
      <c r="AJ43" s="8"/>
      <c r="AK43" s="10"/>
      <c r="AL43" s="113"/>
      <c r="AM43" s="14"/>
      <c r="AN43" s="113"/>
      <c r="AO43" s="14"/>
      <c r="AP43" s="105"/>
      <c r="AQ43" s="109"/>
    </row>
    <row r="44" spans="3:43" x14ac:dyDescent="0.25">
      <c r="C44" s="7"/>
      <c r="D44" s="8"/>
      <c r="E44" s="8"/>
      <c r="F44" s="8"/>
      <c r="G44" s="9"/>
      <c r="H44" s="7"/>
      <c r="I44" s="8"/>
      <c r="J44" s="8"/>
      <c r="K44" s="9"/>
      <c r="L44" s="7"/>
      <c r="M44" s="8"/>
      <c r="N44" s="8"/>
      <c r="O44" s="8"/>
      <c r="P44" s="8"/>
      <c r="Q44" s="8"/>
      <c r="R44" s="8"/>
      <c r="S44" s="205"/>
      <c r="T44" s="9"/>
      <c r="U44" s="8"/>
      <c r="V44" s="9"/>
      <c r="W44" s="7"/>
      <c r="X44" s="8"/>
      <c r="Y44" s="8"/>
      <c r="Z44" s="8"/>
      <c r="AA44" s="8"/>
      <c r="AB44" s="8"/>
      <c r="AC44" s="205"/>
      <c r="AD44" s="9"/>
      <c r="AE44" s="7"/>
      <c r="AF44" s="8"/>
      <c r="AG44" s="8"/>
      <c r="AH44" s="8"/>
      <c r="AI44" s="8"/>
      <c r="AJ44" s="8"/>
      <c r="AK44" s="10"/>
      <c r="AL44" s="113"/>
      <c r="AM44" s="14"/>
      <c r="AN44" s="113"/>
      <c r="AO44" s="14"/>
      <c r="AP44" s="105"/>
      <c r="AQ44" s="109"/>
    </row>
    <row r="45" spans="3:43" x14ac:dyDescent="0.25">
      <c r="C45" s="7"/>
      <c r="D45" s="8"/>
      <c r="E45" s="8"/>
      <c r="F45" s="8"/>
      <c r="G45" s="9"/>
      <c r="H45" s="7"/>
      <c r="I45" s="8"/>
      <c r="J45" s="8"/>
      <c r="K45" s="9"/>
      <c r="L45" s="7"/>
      <c r="M45" s="8"/>
      <c r="N45" s="8"/>
      <c r="O45" s="8"/>
      <c r="P45" s="8"/>
      <c r="Q45" s="8"/>
      <c r="R45" s="8"/>
      <c r="S45" s="205"/>
      <c r="T45" s="9"/>
      <c r="U45" s="8"/>
      <c r="V45" s="9"/>
      <c r="W45" s="7"/>
      <c r="X45" s="8"/>
      <c r="Y45" s="8"/>
      <c r="Z45" s="8"/>
      <c r="AA45" s="8"/>
      <c r="AB45" s="8"/>
      <c r="AC45" s="205"/>
      <c r="AD45" s="9"/>
      <c r="AE45" s="7"/>
      <c r="AF45" s="8"/>
      <c r="AG45" s="8"/>
      <c r="AH45" s="8"/>
      <c r="AI45" s="8"/>
      <c r="AJ45" s="8"/>
      <c r="AK45" s="10"/>
      <c r="AL45" s="113"/>
      <c r="AM45" s="14"/>
      <c r="AN45" s="113"/>
      <c r="AO45" s="14"/>
      <c r="AP45" s="105"/>
      <c r="AQ45" s="109"/>
    </row>
    <row r="46" spans="3:43" x14ac:dyDescent="0.25">
      <c r="C46" s="7"/>
      <c r="D46" s="8"/>
      <c r="E46" s="8"/>
      <c r="F46" s="8"/>
      <c r="G46" s="9"/>
      <c r="H46" s="7"/>
      <c r="I46" s="8"/>
      <c r="J46" s="8"/>
      <c r="K46" s="9"/>
      <c r="L46" s="7"/>
      <c r="M46" s="8"/>
      <c r="N46" s="8"/>
      <c r="O46" s="8"/>
      <c r="P46" s="8"/>
      <c r="Q46" s="8"/>
      <c r="R46" s="8"/>
      <c r="S46" s="205"/>
      <c r="T46" s="9"/>
      <c r="U46" s="8"/>
      <c r="V46" s="9"/>
      <c r="W46" s="7"/>
      <c r="X46" s="8"/>
      <c r="Y46" s="8"/>
      <c r="Z46" s="8"/>
      <c r="AA46" s="8"/>
      <c r="AB46" s="8"/>
      <c r="AC46" s="205"/>
      <c r="AD46" s="9"/>
      <c r="AE46" s="7"/>
      <c r="AF46" s="8"/>
      <c r="AG46" s="8"/>
      <c r="AH46" s="8"/>
      <c r="AI46" s="8"/>
      <c r="AJ46" s="8"/>
      <c r="AK46" s="10"/>
      <c r="AL46" s="113"/>
      <c r="AM46" s="14"/>
      <c r="AN46" s="113"/>
      <c r="AO46" s="14"/>
      <c r="AP46" s="105"/>
      <c r="AQ46" s="109"/>
    </row>
    <row r="47" spans="3:43" x14ac:dyDescent="0.25">
      <c r="C47" s="7"/>
      <c r="D47" s="8"/>
      <c r="E47" s="8"/>
      <c r="F47" s="8"/>
      <c r="G47" s="9"/>
      <c r="H47" s="7"/>
      <c r="I47" s="8"/>
      <c r="J47" s="8"/>
      <c r="K47" s="9"/>
      <c r="L47" s="7"/>
      <c r="M47" s="8"/>
      <c r="N47" s="8"/>
      <c r="O47" s="8"/>
      <c r="P47" s="8"/>
      <c r="Q47" s="8"/>
      <c r="R47" s="8"/>
      <c r="S47" s="205"/>
      <c r="T47" s="9"/>
      <c r="U47" s="8"/>
      <c r="V47" s="9"/>
      <c r="W47" s="7"/>
      <c r="X47" s="8"/>
      <c r="Y47" s="8"/>
      <c r="Z47" s="8"/>
      <c r="AA47" s="8"/>
      <c r="AB47" s="8"/>
      <c r="AC47" s="205"/>
      <c r="AD47" s="9"/>
      <c r="AE47" s="7"/>
      <c r="AF47" s="8"/>
      <c r="AG47" s="8"/>
      <c r="AH47" s="8"/>
      <c r="AI47" s="8"/>
      <c r="AJ47" s="8"/>
      <c r="AK47" s="10"/>
      <c r="AL47" s="113"/>
      <c r="AM47" s="14"/>
      <c r="AN47" s="113"/>
      <c r="AO47" s="14"/>
      <c r="AP47" s="105"/>
      <c r="AQ47" s="109"/>
    </row>
    <row r="48" spans="3:43" x14ac:dyDescent="0.25">
      <c r="C48" s="7"/>
      <c r="D48" s="8"/>
      <c r="E48" s="8"/>
      <c r="F48" s="8"/>
      <c r="G48" s="9"/>
      <c r="H48" s="7"/>
      <c r="I48" s="8"/>
      <c r="J48" s="8"/>
      <c r="K48" s="9"/>
      <c r="L48" s="7"/>
      <c r="M48" s="8"/>
      <c r="N48" s="8"/>
      <c r="O48" s="8"/>
      <c r="P48" s="8"/>
      <c r="Q48" s="8"/>
      <c r="R48" s="8"/>
      <c r="S48" s="205"/>
      <c r="T48" s="9"/>
      <c r="U48" s="8"/>
      <c r="V48" s="9"/>
      <c r="W48" s="7"/>
      <c r="X48" s="8"/>
      <c r="Y48" s="8"/>
      <c r="Z48" s="8"/>
      <c r="AA48" s="8"/>
      <c r="AB48" s="8"/>
      <c r="AC48" s="205"/>
      <c r="AD48" s="9"/>
      <c r="AE48" s="7"/>
      <c r="AF48" s="8"/>
      <c r="AG48" s="8"/>
      <c r="AH48" s="8"/>
      <c r="AI48" s="8"/>
      <c r="AJ48" s="8"/>
      <c r="AK48" s="10"/>
      <c r="AL48" s="113"/>
      <c r="AM48" s="14"/>
      <c r="AN48" s="113"/>
      <c r="AO48" s="14"/>
      <c r="AP48" s="105"/>
      <c r="AQ48" s="109"/>
    </row>
    <row r="49" spans="3:43" x14ac:dyDescent="0.25">
      <c r="C49" s="7"/>
      <c r="D49" s="8"/>
      <c r="E49" s="8"/>
      <c r="F49" s="8"/>
      <c r="G49" s="8"/>
      <c r="H49" s="8"/>
      <c r="I49" s="8"/>
      <c r="J49" s="8"/>
      <c r="K49" s="9"/>
      <c r="L49" s="7"/>
      <c r="M49" s="8"/>
      <c r="N49" s="8"/>
      <c r="O49" s="8"/>
      <c r="P49" s="8"/>
      <c r="Q49" s="8"/>
      <c r="R49" s="8"/>
      <c r="S49" s="205"/>
      <c r="T49" s="9"/>
      <c r="U49" s="8"/>
      <c r="V49" s="9"/>
      <c r="W49" s="7"/>
      <c r="X49" s="8"/>
      <c r="Y49" s="8"/>
      <c r="Z49" s="8"/>
      <c r="AA49" s="8"/>
      <c r="AB49" s="8"/>
      <c r="AC49" s="205"/>
      <c r="AD49" s="9"/>
      <c r="AE49" s="7"/>
      <c r="AF49" s="8"/>
      <c r="AG49" s="8"/>
      <c r="AH49" s="8"/>
      <c r="AI49" s="8"/>
      <c r="AJ49" s="8"/>
      <c r="AK49" s="10"/>
      <c r="AL49" s="113"/>
      <c r="AM49" s="14"/>
      <c r="AN49" s="113"/>
      <c r="AO49" s="14"/>
      <c r="AP49" s="105"/>
      <c r="AQ49" s="109"/>
    </row>
    <row r="50" spans="3:43" x14ac:dyDescent="0.25">
      <c r="C50" s="7"/>
      <c r="D50" s="8"/>
      <c r="E50" s="8"/>
      <c r="F50" s="8"/>
      <c r="G50" s="8"/>
      <c r="H50" s="8"/>
      <c r="I50" s="8"/>
      <c r="J50" s="8"/>
      <c r="K50" s="9"/>
      <c r="L50" s="7"/>
      <c r="M50" s="8"/>
      <c r="N50" s="8"/>
      <c r="O50" s="8"/>
      <c r="P50" s="8"/>
      <c r="Q50" s="8"/>
      <c r="R50" s="8"/>
      <c r="S50" s="205"/>
      <c r="T50" s="9"/>
      <c r="U50" s="8"/>
      <c r="V50" s="9"/>
      <c r="W50" s="7"/>
      <c r="X50" s="8"/>
      <c r="Y50" s="8"/>
      <c r="Z50" s="8"/>
      <c r="AA50" s="8"/>
      <c r="AB50" s="8"/>
      <c r="AC50" s="205"/>
      <c r="AD50" s="9"/>
      <c r="AE50" s="7"/>
      <c r="AF50" s="8"/>
      <c r="AG50" s="8"/>
      <c r="AH50" s="8"/>
      <c r="AI50" s="8"/>
      <c r="AJ50" s="8"/>
      <c r="AK50" s="10"/>
      <c r="AL50" s="113"/>
      <c r="AM50" s="14"/>
      <c r="AN50" s="113"/>
      <c r="AO50" s="14"/>
      <c r="AP50" s="105"/>
      <c r="AQ50" s="109"/>
    </row>
    <row r="51" spans="3:43" x14ac:dyDescent="0.25">
      <c r="C51" s="7"/>
      <c r="D51" s="8"/>
      <c r="E51" s="8"/>
      <c r="F51" s="8"/>
      <c r="G51" s="8"/>
      <c r="H51" s="8"/>
      <c r="I51" s="8"/>
      <c r="J51" s="8"/>
      <c r="K51" s="9"/>
      <c r="L51" s="7"/>
      <c r="M51" s="8"/>
      <c r="N51" s="8"/>
      <c r="O51" s="8"/>
      <c r="P51" s="8"/>
      <c r="Q51" s="8"/>
      <c r="R51" s="8"/>
      <c r="S51" s="205"/>
      <c r="T51" s="9"/>
      <c r="U51" s="8"/>
      <c r="V51" s="9"/>
      <c r="W51" s="7"/>
      <c r="X51" s="8"/>
      <c r="Y51" s="8"/>
      <c r="Z51" s="8"/>
      <c r="AA51" s="8"/>
      <c r="AB51" s="8"/>
      <c r="AC51" s="205"/>
      <c r="AD51" s="9"/>
      <c r="AE51" s="7"/>
      <c r="AF51" s="8"/>
      <c r="AG51" s="8"/>
      <c r="AH51" s="8"/>
      <c r="AI51" s="8"/>
      <c r="AJ51" s="8"/>
      <c r="AK51" s="10"/>
      <c r="AL51" s="113"/>
      <c r="AM51" s="14"/>
      <c r="AN51" s="113"/>
      <c r="AO51" s="14"/>
      <c r="AP51" s="105"/>
      <c r="AQ51" s="109"/>
    </row>
    <row r="52" spans="3:43" x14ac:dyDescent="0.25">
      <c r="C52" s="7"/>
      <c r="D52" s="8"/>
      <c r="E52" s="8"/>
      <c r="F52" s="8"/>
      <c r="G52" s="8"/>
      <c r="H52" s="8"/>
      <c r="I52" s="8"/>
      <c r="J52" s="8"/>
      <c r="K52" s="9"/>
      <c r="L52" s="7"/>
      <c r="M52" s="8"/>
      <c r="N52" s="8"/>
      <c r="O52" s="8"/>
      <c r="P52" s="8"/>
      <c r="Q52" s="8"/>
      <c r="R52" s="8"/>
      <c r="S52" s="205"/>
      <c r="T52" s="9"/>
      <c r="U52" s="8"/>
      <c r="V52" s="9"/>
      <c r="W52" s="7"/>
      <c r="X52" s="8"/>
      <c r="Y52" s="8"/>
      <c r="Z52" s="8"/>
      <c r="AA52" s="8"/>
      <c r="AB52" s="8"/>
      <c r="AC52" s="205"/>
      <c r="AD52" s="9"/>
      <c r="AE52" s="7"/>
      <c r="AF52" s="8"/>
      <c r="AG52" s="8"/>
      <c r="AH52" s="8"/>
      <c r="AI52" s="8"/>
      <c r="AJ52" s="8"/>
      <c r="AK52" s="10"/>
      <c r="AL52" s="113"/>
      <c r="AM52" s="14"/>
      <c r="AN52" s="113"/>
      <c r="AO52" s="14"/>
      <c r="AP52" s="105"/>
      <c r="AQ52" s="109"/>
    </row>
    <row r="53" spans="3:43" x14ac:dyDescent="0.25">
      <c r="C53" s="7"/>
      <c r="D53" s="8"/>
      <c r="E53" s="8"/>
      <c r="F53" s="8"/>
      <c r="G53" s="8"/>
      <c r="H53" s="8"/>
      <c r="I53" s="8"/>
      <c r="J53" s="8"/>
      <c r="K53" s="9"/>
      <c r="L53" s="7"/>
      <c r="M53" s="8"/>
      <c r="N53" s="8"/>
      <c r="O53" s="8"/>
      <c r="P53" s="8"/>
      <c r="Q53" s="8"/>
      <c r="R53" s="8"/>
      <c r="S53" s="205"/>
      <c r="T53" s="9"/>
      <c r="U53" s="8"/>
      <c r="V53" s="9"/>
      <c r="W53" s="7"/>
      <c r="X53" s="8"/>
      <c r="Y53" s="8"/>
      <c r="Z53" s="8"/>
      <c r="AA53" s="8"/>
      <c r="AB53" s="8"/>
      <c r="AC53" s="205"/>
      <c r="AD53" s="9"/>
      <c r="AE53" s="7"/>
      <c r="AF53" s="8"/>
      <c r="AG53" s="8"/>
      <c r="AH53" s="8"/>
      <c r="AI53" s="8"/>
      <c r="AJ53" s="8"/>
      <c r="AK53" s="10"/>
      <c r="AL53" s="113"/>
      <c r="AM53" s="14"/>
      <c r="AN53" s="113"/>
      <c r="AO53" s="14"/>
      <c r="AP53" s="105"/>
      <c r="AQ53" s="109"/>
    </row>
    <row r="54" spans="3:43" x14ac:dyDescent="0.25">
      <c r="C54" s="7"/>
      <c r="D54" s="8"/>
      <c r="E54" s="8"/>
      <c r="F54" s="8"/>
      <c r="G54" s="8"/>
      <c r="H54" s="8"/>
      <c r="I54" s="8"/>
      <c r="J54" s="8"/>
      <c r="K54" s="9"/>
      <c r="L54" s="7"/>
      <c r="M54" s="8"/>
      <c r="N54" s="8"/>
      <c r="O54" s="8"/>
      <c r="P54" s="8"/>
      <c r="Q54" s="8"/>
      <c r="R54" s="8"/>
      <c r="S54" s="205"/>
      <c r="T54" s="9"/>
      <c r="U54" s="8"/>
      <c r="V54" s="9"/>
      <c r="W54" s="7"/>
      <c r="X54" s="8"/>
      <c r="Y54" s="8"/>
      <c r="Z54" s="8"/>
      <c r="AA54" s="8"/>
      <c r="AB54" s="8"/>
      <c r="AC54" s="205"/>
      <c r="AD54" s="9"/>
      <c r="AE54" s="7"/>
      <c r="AF54" s="8"/>
      <c r="AG54" s="8"/>
      <c r="AH54" s="8"/>
      <c r="AI54" s="8"/>
      <c r="AJ54" s="8"/>
      <c r="AK54" s="10"/>
      <c r="AL54" s="113"/>
      <c r="AM54" s="14"/>
      <c r="AN54" s="113"/>
      <c r="AO54" s="14"/>
      <c r="AP54" s="105"/>
      <c r="AQ54" s="109"/>
    </row>
    <row r="55" spans="3:43" x14ac:dyDescent="0.25">
      <c r="C55" s="7"/>
      <c r="D55" s="8"/>
      <c r="E55" s="8"/>
      <c r="F55" s="8"/>
      <c r="G55" s="8"/>
      <c r="H55" s="8"/>
      <c r="I55" s="8"/>
      <c r="J55" s="8"/>
      <c r="K55" s="8"/>
      <c r="L55" s="8"/>
      <c r="M55" s="8"/>
      <c r="N55" s="8"/>
      <c r="O55" s="8"/>
      <c r="P55" s="8"/>
      <c r="Q55" s="8"/>
      <c r="R55" s="8"/>
      <c r="S55" s="205"/>
      <c r="T55" s="9"/>
      <c r="U55" s="8"/>
      <c r="V55" s="8"/>
      <c r="W55" s="8"/>
      <c r="X55" s="8"/>
      <c r="Y55" s="8"/>
      <c r="Z55" s="8"/>
      <c r="AA55" s="8"/>
      <c r="AB55" s="8"/>
      <c r="AC55" s="205"/>
      <c r="AD55" s="9"/>
      <c r="AE55" s="7"/>
      <c r="AF55" s="8"/>
      <c r="AG55" s="8"/>
      <c r="AH55" s="8"/>
      <c r="AI55" s="8"/>
      <c r="AJ55" s="8"/>
      <c r="AK55" s="10"/>
      <c r="AL55" s="113"/>
      <c r="AM55" s="14"/>
      <c r="AN55" s="113"/>
      <c r="AO55" s="14"/>
      <c r="AP55" s="105"/>
      <c r="AQ55" s="109"/>
    </row>
    <row r="56" spans="3:43" x14ac:dyDescent="0.25">
      <c r="C56" s="7"/>
      <c r="D56" s="8"/>
      <c r="E56" s="8"/>
      <c r="F56" s="8"/>
      <c r="G56" s="8"/>
      <c r="H56" s="8"/>
      <c r="I56" s="8"/>
      <c r="J56" s="8"/>
      <c r="K56" s="8"/>
      <c r="L56" s="8"/>
      <c r="M56" s="8"/>
      <c r="N56" s="8"/>
      <c r="O56" s="8"/>
      <c r="P56" s="8"/>
      <c r="Q56" s="8"/>
      <c r="R56" s="8"/>
      <c r="S56" s="205"/>
      <c r="T56" s="9"/>
      <c r="U56" s="8"/>
      <c r="V56" s="8"/>
      <c r="W56" s="8"/>
      <c r="X56" s="8"/>
      <c r="Y56" s="8"/>
      <c r="Z56" s="8"/>
      <c r="AA56" s="8"/>
      <c r="AB56" s="8"/>
      <c r="AC56" s="205"/>
      <c r="AD56" s="9"/>
      <c r="AE56" s="7"/>
      <c r="AF56" s="8"/>
      <c r="AG56" s="8"/>
      <c r="AH56" s="8"/>
      <c r="AI56" s="8"/>
      <c r="AJ56" s="8"/>
      <c r="AK56" s="10"/>
      <c r="AL56" s="113"/>
      <c r="AM56" s="14"/>
      <c r="AN56" s="113"/>
      <c r="AO56" s="14"/>
      <c r="AP56" s="105"/>
      <c r="AQ56" s="109"/>
    </row>
    <row r="57" spans="3:43" x14ac:dyDescent="0.25">
      <c r="C57" s="7"/>
      <c r="D57" s="8"/>
      <c r="E57" s="8"/>
      <c r="F57" s="8"/>
      <c r="G57" s="8"/>
      <c r="H57" s="8"/>
      <c r="I57" s="8"/>
      <c r="J57" s="8"/>
      <c r="K57" s="8"/>
      <c r="L57" s="8"/>
      <c r="M57" s="8"/>
      <c r="N57" s="8"/>
      <c r="O57" s="8"/>
      <c r="P57" s="8"/>
      <c r="Q57" s="8"/>
      <c r="R57" s="8"/>
      <c r="S57" s="205"/>
      <c r="T57" s="9"/>
      <c r="U57" s="8"/>
      <c r="V57" s="8"/>
      <c r="W57" s="8"/>
      <c r="X57" s="8"/>
      <c r="Y57" s="8"/>
      <c r="Z57" s="8"/>
      <c r="AA57" s="8"/>
      <c r="AB57" s="8"/>
      <c r="AC57" s="205"/>
      <c r="AD57" s="9"/>
      <c r="AE57" s="7"/>
      <c r="AF57" s="8"/>
      <c r="AG57" s="8"/>
      <c r="AH57" s="8"/>
      <c r="AI57" s="8"/>
      <c r="AJ57" s="8"/>
      <c r="AK57" s="10"/>
      <c r="AL57" s="113"/>
      <c r="AM57" s="14"/>
      <c r="AN57" s="113"/>
      <c r="AO57" s="14"/>
      <c r="AP57" s="105"/>
      <c r="AQ57" s="109"/>
    </row>
    <row r="58" spans="3:43" x14ac:dyDescent="0.25">
      <c r="C58" s="7"/>
      <c r="D58" s="8"/>
      <c r="E58" s="8"/>
      <c r="F58" s="8"/>
      <c r="G58" s="8"/>
      <c r="H58" s="8"/>
      <c r="I58" s="8"/>
      <c r="J58" s="8"/>
      <c r="K58" s="8"/>
      <c r="L58" s="8"/>
      <c r="M58" s="8"/>
      <c r="N58" s="8"/>
      <c r="O58" s="8"/>
      <c r="P58" s="8"/>
      <c r="Q58" s="8"/>
      <c r="R58" s="8"/>
      <c r="S58" s="205"/>
      <c r="T58" s="9"/>
      <c r="U58" s="8"/>
      <c r="V58" s="8"/>
      <c r="W58" s="8"/>
      <c r="X58" s="8"/>
      <c r="Y58" s="8"/>
      <c r="Z58" s="8"/>
      <c r="AA58" s="8"/>
      <c r="AB58" s="8"/>
      <c r="AC58" s="205"/>
      <c r="AD58" s="9"/>
      <c r="AE58" s="7"/>
      <c r="AF58" s="8"/>
      <c r="AG58" s="8"/>
      <c r="AH58" s="8"/>
      <c r="AI58" s="8"/>
      <c r="AJ58" s="8"/>
      <c r="AK58" s="10"/>
      <c r="AL58" s="113"/>
      <c r="AM58" s="14"/>
      <c r="AN58" s="113"/>
      <c r="AO58" s="14"/>
      <c r="AP58" s="105"/>
      <c r="AQ58" s="109"/>
    </row>
    <row r="59" spans="3:43" x14ac:dyDescent="0.25">
      <c r="C59" s="7"/>
      <c r="D59" s="8"/>
      <c r="E59" s="8"/>
      <c r="F59" s="8"/>
      <c r="G59" s="8"/>
      <c r="H59" s="8"/>
      <c r="I59" s="8"/>
      <c r="J59" s="8"/>
      <c r="K59" s="8"/>
      <c r="L59" s="8"/>
      <c r="M59" s="8"/>
      <c r="N59" s="8"/>
      <c r="O59" s="8"/>
      <c r="P59" s="8"/>
      <c r="Q59" s="8"/>
      <c r="R59" s="8"/>
      <c r="S59" s="205"/>
      <c r="T59" s="9"/>
      <c r="U59" s="8"/>
      <c r="V59" s="8"/>
      <c r="W59" s="8"/>
      <c r="X59" s="8"/>
      <c r="Y59" s="8"/>
      <c r="Z59" s="8"/>
      <c r="AA59" s="8"/>
      <c r="AB59" s="8"/>
      <c r="AC59" s="205"/>
      <c r="AD59" s="9"/>
      <c r="AE59" s="7"/>
      <c r="AF59" s="8"/>
      <c r="AG59" s="8"/>
      <c r="AH59" s="8"/>
      <c r="AI59" s="8"/>
      <c r="AJ59" s="8"/>
      <c r="AK59" s="10"/>
      <c r="AL59" s="113"/>
      <c r="AM59" s="14"/>
      <c r="AN59" s="113"/>
      <c r="AO59" s="14"/>
      <c r="AP59" s="105"/>
      <c r="AQ59" s="109"/>
    </row>
    <row r="60" spans="3:43" x14ac:dyDescent="0.25">
      <c r="C60" s="7"/>
      <c r="D60" s="8"/>
      <c r="E60" s="8"/>
      <c r="F60" s="8"/>
      <c r="G60" s="8"/>
      <c r="H60" s="8"/>
      <c r="I60" s="8"/>
      <c r="J60" s="8"/>
      <c r="K60" s="8"/>
      <c r="L60" s="8"/>
      <c r="M60" s="8"/>
      <c r="N60" s="8"/>
      <c r="O60" s="8"/>
      <c r="P60" s="8"/>
      <c r="Q60" s="8"/>
      <c r="R60" s="8"/>
      <c r="S60" s="205"/>
      <c r="T60" s="9"/>
      <c r="U60" s="8"/>
      <c r="V60" s="8"/>
      <c r="W60" s="8"/>
      <c r="X60" s="8"/>
      <c r="Y60" s="8"/>
      <c r="Z60" s="8"/>
      <c r="AA60" s="8"/>
      <c r="AB60" s="8"/>
      <c r="AC60" s="205"/>
      <c r="AD60" s="9"/>
      <c r="AE60" s="7"/>
      <c r="AF60" s="8"/>
      <c r="AG60" s="8"/>
      <c r="AH60" s="8"/>
      <c r="AI60" s="8"/>
      <c r="AJ60" s="8"/>
      <c r="AK60" s="10"/>
      <c r="AL60" s="113"/>
      <c r="AM60" s="14"/>
      <c r="AN60" s="113"/>
      <c r="AO60" s="14"/>
      <c r="AP60" s="105"/>
      <c r="AQ60" s="109"/>
    </row>
    <row r="61" spans="3:43" x14ac:dyDescent="0.25">
      <c r="C61" s="7"/>
      <c r="D61" s="8"/>
      <c r="E61" s="8"/>
      <c r="F61" s="8"/>
      <c r="G61" s="8"/>
      <c r="H61" s="8"/>
      <c r="I61" s="8"/>
      <c r="J61" s="8"/>
      <c r="K61" s="8"/>
      <c r="L61" s="8"/>
      <c r="M61" s="8"/>
      <c r="N61" s="8"/>
      <c r="O61" s="8"/>
      <c r="P61" s="8"/>
      <c r="Q61" s="8"/>
      <c r="R61" s="8"/>
      <c r="S61" s="205"/>
      <c r="T61" s="9"/>
      <c r="U61" s="8"/>
      <c r="V61" s="8"/>
      <c r="W61" s="8"/>
      <c r="X61" s="8"/>
      <c r="Y61" s="8"/>
      <c r="Z61" s="8"/>
      <c r="AA61" s="8"/>
      <c r="AB61" s="8"/>
      <c r="AC61" s="205"/>
      <c r="AD61" s="9"/>
      <c r="AE61" s="7"/>
      <c r="AF61" s="8"/>
      <c r="AG61" s="8"/>
      <c r="AH61" s="8"/>
      <c r="AI61" s="8"/>
      <c r="AJ61" s="8"/>
      <c r="AK61" s="10"/>
      <c r="AL61" s="113"/>
      <c r="AM61" s="14"/>
      <c r="AN61" s="113"/>
      <c r="AO61" s="14"/>
      <c r="AP61" s="105"/>
      <c r="AQ61" s="109"/>
    </row>
    <row r="62" spans="3:43" x14ac:dyDescent="0.25">
      <c r="C62" s="7"/>
      <c r="D62" s="8"/>
      <c r="E62" s="8"/>
      <c r="F62" s="8"/>
      <c r="G62" s="8"/>
      <c r="H62" s="8"/>
      <c r="I62" s="8"/>
      <c r="J62" s="8"/>
      <c r="K62" s="8"/>
      <c r="L62" s="8"/>
      <c r="M62" s="8"/>
      <c r="N62" s="8"/>
      <c r="O62" s="8"/>
      <c r="P62" s="8"/>
      <c r="Q62" s="8"/>
      <c r="R62" s="8"/>
      <c r="S62" s="205"/>
      <c r="T62" s="9"/>
      <c r="U62" s="8"/>
      <c r="V62" s="8"/>
      <c r="W62" s="8"/>
      <c r="X62" s="8"/>
      <c r="Y62" s="8"/>
      <c r="Z62" s="8"/>
      <c r="AA62" s="8"/>
      <c r="AB62" s="8"/>
      <c r="AC62" s="205"/>
      <c r="AD62" s="9"/>
      <c r="AE62" s="7"/>
      <c r="AF62" s="8"/>
      <c r="AG62" s="8"/>
      <c r="AH62" s="8"/>
      <c r="AI62" s="8"/>
      <c r="AJ62" s="8"/>
      <c r="AK62" s="10"/>
      <c r="AL62" s="113"/>
      <c r="AM62" s="14"/>
      <c r="AN62" s="113"/>
      <c r="AO62" s="14"/>
      <c r="AP62" s="105"/>
      <c r="AQ62" s="109"/>
    </row>
    <row r="63" spans="3:43" x14ac:dyDescent="0.25">
      <c r="C63" s="7"/>
      <c r="D63" s="8"/>
      <c r="E63" s="8"/>
      <c r="F63" s="8"/>
      <c r="G63" s="8"/>
      <c r="H63" s="8"/>
      <c r="I63" s="8"/>
      <c r="J63" s="8"/>
      <c r="K63" s="8"/>
      <c r="L63" s="8"/>
      <c r="M63" s="8"/>
      <c r="N63" s="8"/>
      <c r="O63" s="8"/>
      <c r="P63" s="8"/>
      <c r="Q63" s="8"/>
      <c r="R63" s="8"/>
      <c r="S63" s="205"/>
      <c r="T63" s="9"/>
      <c r="U63" s="8"/>
      <c r="V63" s="8"/>
      <c r="W63" s="8"/>
      <c r="X63" s="8"/>
      <c r="Y63" s="8"/>
      <c r="Z63" s="8"/>
      <c r="AA63" s="8"/>
      <c r="AB63" s="8"/>
      <c r="AC63" s="205"/>
      <c r="AD63" s="9"/>
      <c r="AE63" s="7"/>
      <c r="AF63" s="8"/>
      <c r="AG63" s="8"/>
      <c r="AH63" s="8"/>
      <c r="AI63" s="8"/>
      <c r="AJ63" s="8"/>
      <c r="AK63" s="10"/>
      <c r="AL63" s="113"/>
      <c r="AM63" s="14"/>
      <c r="AN63" s="113"/>
      <c r="AO63" s="14"/>
      <c r="AP63" s="105"/>
      <c r="AQ63" s="109"/>
    </row>
    <row r="64" spans="3:43" x14ac:dyDescent="0.25">
      <c r="C64" s="7"/>
      <c r="D64" s="8"/>
      <c r="E64" s="8"/>
      <c r="F64" s="8"/>
      <c r="G64" s="8"/>
      <c r="H64" s="8"/>
      <c r="I64" s="8"/>
      <c r="J64" s="8"/>
      <c r="K64" s="8"/>
      <c r="L64" s="8"/>
      <c r="M64" s="8"/>
      <c r="N64" s="8"/>
      <c r="O64" s="8"/>
      <c r="P64" s="8"/>
      <c r="Q64" s="8"/>
      <c r="R64" s="8"/>
      <c r="S64" s="205"/>
      <c r="T64" s="9"/>
      <c r="U64" s="8"/>
      <c r="V64" s="8"/>
      <c r="W64" s="8"/>
      <c r="X64" s="8"/>
      <c r="Y64" s="8"/>
      <c r="Z64" s="8"/>
      <c r="AA64" s="8"/>
      <c r="AB64" s="8"/>
      <c r="AC64" s="205"/>
      <c r="AD64" s="9"/>
      <c r="AE64" s="7"/>
      <c r="AF64" s="8"/>
      <c r="AG64" s="8"/>
      <c r="AH64" s="8"/>
      <c r="AI64" s="8"/>
      <c r="AJ64" s="8"/>
      <c r="AK64" s="10"/>
      <c r="AL64" s="113"/>
      <c r="AM64" s="14"/>
      <c r="AN64" s="113"/>
      <c r="AO64" s="14"/>
      <c r="AP64" s="105"/>
      <c r="AQ64" s="109"/>
    </row>
    <row r="65" spans="3:43" x14ac:dyDescent="0.25">
      <c r="C65" s="7"/>
      <c r="D65" s="8"/>
      <c r="E65" s="8"/>
      <c r="F65" s="8"/>
      <c r="G65" s="8"/>
      <c r="H65" s="8"/>
      <c r="I65" s="8"/>
      <c r="J65" s="8"/>
      <c r="K65" s="8"/>
      <c r="L65" s="8"/>
      <c r="M65" s="8"/>
      <c r="N65" s="8"/>
      <c r="O65" s="8"/>
      <c r="P65" s="8"/>
      <c r="Q65" s="8"/>
      <c r="R65" s="8"/>
      <c r="S65" s="205"/>
      <c r="T65" s="9"/>
      <c r="U65" s="8"/>
      <c r="V65" s="8"/>
      <c r="W65" s="8"/>
      <c r="X65" s="8"/>
      <c r="Y65" s="8"/>
      <c r="Z65" s="8"/>
      <c r="AA65" s="8"/>
      <c r="AB65" s="8"/>
      <c r="AC65" s="205"/>
      <c r="AD65" s="9"/>
      <c r="AE65" s="7"/>
      <c r="AF65" s="8"/>
      <c r="AG65" s="8"/>
      <c r="AH65" s="8"/>
      <c r="AI65" s="8"/>
      <c r="AJ65" s="8"/>
      <c r="AK65" s="10"/>
      <c r="AL65" s="113"/>
      <c r="AM65" s="14"/>
      <c r="AN65" s="113"/>
      <c r="AO65" s="14"/>
      <c r="AP65" s="105"/>
      <c r="AQ65" s="109"/>
    </row>
    <row r="66" spans="3:43" x14ac:dyDescent="0.25">
      <c r="C66" s="7"/>
      <c r="D66" s="8"/>
      <c r="E66" s="8"/>
      <c r="F66" s="8"/>
      <c r="G66" s="8"/>
      <c r="H66" s="8"/>
      <c r="I66" s="8"/>
      <c r="J66" s="8"/>
      <c r="K66" s="8"/>
      <c r="L66" s="8"/>
      <c r="M66" s="8"/>
      <c r="N66" s="8"/>
      <c r="O66" s="8"/>
      <c r="P66" s="8"/>
      <c r="Q66" s="8"/>
      <c r="R66" s="8"/>
      <c r="S66" s="205"/>
      <c r="T66" s="9"/>
      <c r="U66" s="8"/>
      <c r="V66" s="8"/>
      <c r="W66" s="8"/>
      <c r="X66" s="8"/>
      <c r="Y66" s="8"/>
      <c r="Z66" s="8"/>
      <c r="AA66" s="8"/>
      <c r="AB66" s="8"/>
      <c r="AC66" s="205"/>
      <c r="AD66" s="9"/>
      <c r="AE66" s="7"/>
      <c r="AF66" s="8"/>
      <c r="AG66" s="8"/>
      <c r="AH66" s="8"/>
      <c r="AI66" s="8"/>
      <c r="AJ66" s="8"/>
      <c r="AK66" s="10"/>
      <c r="AL66" s="113"/>
      <c r="AM66" s="14"/>
      <c r="AN66" s="113"/>
      <c r="AO66" s="14"/>
      <c r="AP66" s="105"/>
      <c r="AQ66" s="109"/>
    </row>
    <row r="67" spans="3:43" x14ac:dyDescent="0.25">
      <c r="C67" s="7"/>
      <c r="D67" s="8"/>
      <c r="E67" s="8"/>
      <c r="F67" s="8"/>
      <c r="G67" s="8"/>
      <c r="H67" s="8"/>
      <c r="I67" s="8"/>
      <c r="J67" s="8"/>
      <c r="K67" s="8"/>
      <c r="L67" s="8"/>
      <c r="M67" s="8"/>
      <c r="N67" s="8"/>
      <c r="O67" s="8"/>
      <c r="P67" s="8"/>
      <c r="Q67" s="8"/>
      <c r="R67" s="8"/>
      <c r="S67" s="205"/>
      <c r="T67" s="9"/>
      <c r="U67" s="8"/>
      <c r="V67" s="8"/>
      <c r="W67" s="8"/>
      <c r="X67" s="8"/>
      <c r="Y67" s="8"/>
      <c r="Z67" s="8"/>
      <c r="AA67" s="8"/>
      <c r="AB67" s="8"/>
      <c r="AC67" s="205"/>
      <c r="AD67" s="9"/>
      <c r="AE67" s="7"/>
      <c r="AF67" s="8"/>
      <c r="AG67" s="8"/>
      <c r="AH67" s="8"/>
      <c r="AI67" s="8"/>
      <c r="AJ67" s="8"/>
      <c r="AK67" s="10"/>
      <c r="AL67" s="113"/>
      <c r="AM67" s="14"/>
      <c r="AN67" s="113"/>
      <c r="AO67" s="14"/>
      <c r="AP67" s="105"/>
      <c r="AQ67" s="109"/>
    </row>
    <row r="68" spans="3:43" x14ac:dyDescent="0.25">
      <c r="C68" s="7"/>
      <c r="D68" s="8"/>
      <c r="E68" s="8"/>
      <c r="F68" s="8"/>
      <c r="G68" s="8"/>
      <c r="H68" s="8"/>
      <c r="I68" s="8"/>
      <c r="J68" s="8"/>
      <c r="K68" s="8"/>
      <c r="L68" s="8"/>
      <c r="M68" s="8"/>
      <c r="N68" s="8"/>
      <c r="O68" s="8"/>
      <c r="P68" s="8"/>
      <c r="Q68" s="8"/>
      <c r="R68" s="8"/>
      <c r="S68" s="205"/>
      <c r="T68" s="9"/>
      <c r="U68" s="8"/>
      <c r="V68" s="8"/>
      <c r="W68" s="8"/>
      <c r="X68" s="8"/>
      <c r="Y68" s="8"/>
      <c r="Z68" s="8"/>
      <c r="AA68" s="8"/>
      <c r="AB68" s="8"/>
      <c r="AC68" s="205"/>
      <c r="AD68" s="9"/>
      <c r="AE68" s="7"/>
      <c r="AF68" s="8"/>
      <c r="AG68" s="8"/>
      <c r="AH68" s="8"/>
      <c r="AI68" s="8"/>
      <c r="AJ68" s="8"/>
      <c r="AK68" s="10"/>
      <c r="AL68" s="113"/>
      <c r="AM68" s="14"/>
      <c r="AN68" s="113"/>
      <c r="AO68" s="14"/>
      <c r="AP68" s="105"/>
      <c r="AQ68" s="109"/>
    </row>
    <row r="69" spans="3:43" x14ac:dyDescent="0.25">
      <c r="C69" s="7"/>
      <c r="D69" s="8"/>
      <c r="E69" s="8"/>
      <c r="F69" s="8"/>
      <c r="G69" s="8"/>
      <c r="H69" s="8"/>
      <c r="I69" s="8"/>
      <c r="J69" s="8"/>
      <c r="K69" s="8"/>
      <c r="L69" s="8"/>
      <c r="M69" s="8"/>
      <c r="N69" s="8"/>
      <c r="O69" s="8"/>
      <c r="P69" s="8"/>
      <c r="Q69" s="8"/>
      <c r="R69" s="8"/>
      <c r="S69" s="205"/>
      <c r="T69" s="9"/>
      <c r="U69" s="8"/>
      <c r="V69" s="8"/>
      <c r="W69" s="8"/>
      <c r="X69" s="8"/>
      <c r="Y69" s="8"/>
      <c r="Z69" s="8"/>
      <c r="AA69" s="8"/>
      <c r="AB69" s="8"/>
      <c r="AC69" s="205"/>
      <c r="AD69" s="9"/>
      <c r="AE69" s="7"/>
      <c r="AF69" s="8"/>
      <c r="AG69" s="8"/>
      <c r="AH69" s="8"/>
      <c r="AI69" s="8"/>
      <c r="AJ69" s="8"/>
      <c r="AK69" s="10"/>
      <c r="AL69" s="113"/>
      <c r="AM69" s="14"/>
      <c r="AN69" s="113"/>
      <c r="AO69" s="14"/>
      <c r="AP69" s="105"/>
      <c r="AQ69" s="109"/>
    </row>
    <row r="70" spans="3:43" x14ac:dyDescent="0.25">
      <c r="C70" s="7"/>
      <c r="D70" s="8"/>
      <c r="E70" s="8"/>
      <c r="F70" s="8"/>
      <c r="G70" s="8"/>
      <c r="H70" s="8"/>
      <c r="I70" s="8"/>
      <c r="J70" s="8"/>
      <c r="K70" s="8"/>
      <c r="L70" s="8"/>
      <c r="M70" s="8"/>
      <c r="N70" s="8"/>
      <c r="O70" s="8"/>
      <c r="P70" s="8"/>
      <c r="Q70" s="8"/>
      <c r="R70" s="8"/>
      <c r="S70" s="205"/>
      <c r="T70" s="9"/>
      <c r="U70" s="8"/>
      <c r="V70" s="8"/>
      <c r="W70" s="8"/>
      <c r="X70" s="8"/>
      <c r="Y70" s="8"/>
      <c r="Z70" s="8"/>
      <c r="AA70" s="8"/>
      <c r="AB70" s="8"/>
      <c r="AC70" s="205"/>
      <c r="AD70" s="9"/>
      <c r="AE70" s="7"/>
      <c r="AF70" s="8"/>
      <c r="AG70" s="8"/>
      <c r="AH70" s="8"/>
      <c r="AI70" s="8"/>
      <c r="AJ70" s="8"/>
      <c r="AK70" s="10"/>
      <c r="AL70" s="113"/>
      <c r="AM70" s="14"/>
      <c r="AN70" s="113"/>
      <c r="AO70" s="14"/>
      <c r="AP70" s="105"/>
      <c r="AQ70" s="109"/>
    </row>
    <row r="71" spans="3:43" x14ac:dyDescent="0.25">
      <c r="C71" s="7"/>
      <c r="D71" s="8"/>
      <c r="E71" s="8"/>
      <c r="F71" s="8"/>
      <c r="G71" s="8"/>
      <c r="H71" s="8"/>
      <c r="I71" s="8"/>
      <c r="J71" s="8"/>
      <c r="K71" s="8"/>
      <c r="L71" s="8"/>
      <c r="M71" s="8"/>
      <c r="N71" s="8"/>
      <c r="O71" s="8"/>
      <c r="P71" s="8"/>
      <c r="Q71" s="8"/>
      <c r="R71" s="8"/>
      <c r="S71" s="205"/>
      <c r="T71" s="9"/>
      <c r="U71" s="8"/>
      <c r="V71" s="8"/>
      <c r="W71" s="8"/>
      <c r="X71" s="8"/>
      <c r="Y71" s="8"/>
      <c r="Z71" s="8"/>
      <c r="AA71" s="8"/>
      <c r="AB71" s="8"/>
      <c r="AC71" s="205"/>
      <c r="AD71" s="9"/>
      <c r="AE71" s="7"/>
      <c r="AF71" s="8"/>
      <c r="AG71" s="8"/>
      <c r="AH71" s="8"/>
      <c r="AI71" s="8"/>
      <c r="AJ71" s="8"/>
      <c r="AK71" s="10"/>
      <c r="AL71" s="113"/>
      <c r="AM71" s="14"/>
      <c r="AN71" s="113"/>
      <c r="AO71" s="14"/>
      <c r="AP71" s="105"/>
      <c r="AQ71" s="109"/>
    </row>
    <row r="72" spans="3:43" x14ac:dyDescent="0.25">
      <c r="C72" s="7"/>
      <c r="D72" s="8"/>
      <c r="E72" s="8"/>
      <c r="F72" s="8"/>
      <c r="G72" s="8"/>
      <c r="H72" s="8"/>
      <c r="I72" s="8"/>
      <c r="J72" s="8"/>
      <c r="K72" s="8"/>
      <c r="L72" s="8"/>
      <c r="M72" s="8"/>
      <c r="N72" s="8"/>
      <c r="O72" s="8"/>
      <c r="P72" s="8"/>
      <c r="Q72" s="8"/>
      <c r="R72" s="8"/>
      <c r="S72" s="205"/>
      <c r="T72" s="9"/>
      <c r="U72" s="8"/>
      <c r="V72" s="8"/>
      <c r="W72" s="8"/>
      <c r="X72" s="8"/>
      <c r="Y72" s="8"/>
      <c r="Z72" s="8"/>
      <c r="AA72" s="8"/>
      <c r="AB72" s="8"/>
      <c r="AC72" s="205"/>
      <c r="AD72" s="9"/>
      <c r="AE72" s="7"/>
      <c r="AF72" s="8"/>
      <c r="AG72" s="8"/>
      <c r="AH72" s="8"/>
      <c r="AI72" s="8"/>
      <c r="AJ72" s="8"/>
      <c r="AK72" s="10"/>
      <c r="AL72" s="113"/>
      <c r="AM72" s="14"/>
      <c r="AN72" s="113"/>
      <c r="AO72" s="14"/>
      <c r="AP72" s="105"/>
      <c r="AQ72" s="109"/>
    </row>
    <row r="73" spans="3:43" x14ac:dyDescent="0.25">
      <c r="C73" s="7"/>
      <c r="D73" s="8"/>
      <c r="E73" s="8"/>
      <c r="F73" s="8"/>
      <c r="G73" s="8"/>
      <c r="H73" s="8"/>
      <c r="I73" s="8"/>
      <c r="J73" s="8"/>
      <c r="K73" s="8"/>
      <c r="L73" s="8"/>
      <c r="M73" s="8"/>
      <c r="N73" s="8"/>
      <c r="O73" s="8"/>
      <c r="P73" s="8"/>
      <c r="Q73" s="8"/>
      <c r="R73" s="8"/>
      <c r="S73" s="205"/>
      <c r="T73" s="9"/>
      <c r="U73" s="8"/>
      <c r="V73" s="8"/>
      <c r="W73" s="8"/>
      <c r="X73" s="8"/>
      <c r="Y73" s="8"/>
      <c r="Z73" s="8"/>
      <c r="AA73" s="8"/>
      <c r="AB73" s="8"/>
      <c r="AC73" s="205"/>
      <c r="AD73" s="9"/>
      <c r="AE73" s="7"/>
      <c r="AF73" s="8"/>
      <c r="AG73" s="8"/>
      <c r="AH73" s="8"/>
      <c r="AI73" s="8"/>
      <c r="AJ73" s="8"/>
      <c r="AK73" s="10"/>
      <c r="AL73" s="113"/>
      <c r="AM73" s="14"/>
      <c r="AN73" s="113"/>
      <c r="AO73" s="14"/>
      <c r="AP73" s="105"/>
      <c r="AQ73" s="109"/>
    </row>
    <row r="74" spans="3:43" x14ac:dyDescent="0.25">
      <c r="C74" s="7"/>
      <c r="D74" s="8"/>
      <c r="E74" s="8"/>
      <c r="F74" s="8"/>
      <c r="G74" s="8"/>
      <c r="H74" s="8"/>
      <c r="I74" s="8"/>
      <c r="J74" s="8"/>
      <c r="K74" s="8"/>
      <c r="L74" s="8"/>
      <c r="M74" s="8"/>
      <c r="N74" s="8"/>
      <c r="O74" s="8"/>
      <c r="P74" s="8"/>
      <c r="Q74" s="8"/>
      <c r="R74" s="8"/>
      <c r="S74" s="205"/>
      <c r="T74" s="9"/>
      <c r="U74" s="8"/>
      <c r="V74" s="8"/>
      <c r="W74" s="8"/>
      <c r="X74" s="8"/>
      <c r="Y74" s="8"/>
      <c r="Z74" s="8"/>
      <c r="AA74" s="8"/>
      <c r="AB74" s="8"/>
      <c r="AC74" s="205"/>
      <c r="AD74" s="9"/>
      <c r="AE74" s="7"/>
      <c r="AF74" s="8"/>
      <c r="AG74" s="8"/>
      <c r="AH74" s="8"/>
      <c r="AI74" s="8"/>
      <c r="AJ74" s="8"/>
      <c r="AK74" s="10"/>
      <c r="AL74" s="113"/>
      <c r="AM74" s="14"/>
      <c r="AN74" s="113"/>
      <c r="AO74" s="14"/>
      <c r="AP74" s="105"/>
      <c r="AQ74" s="109"/>
    </row>
    <row r="75" spans="3:43" x14ac:dyDescent="0.25">
      <c r="C75" s="7"/>
      <c r="D75" s="8"/>
      <c r="E75" s="8"/>
      <c r="F75" s="8"/>
      <c r="G75" s="8"/>
      <c r="H75" s="8"/>
      <c r="I75" s="8"/>
      <c r="J75" s="8"/>
      <c r="K75" s="8"/>
      <c r="L75" s="8"/>
      <c r="M75" s="8"/>
      <c r="N75" s="8"/>
      <c r="O75" s="8"/>
      <c r="P75" s="8"/>
      <c r="Q75" s="8"/>
      <c r="R75" s="8"/>
      <c r="S75" s="205"/>
      <c r="T75" s="9"/>
      <c r="U75" s="8"/>
      <c r="V75" s="8"/>
      <c r="W75" s="8"/>
      <c r="X75" s="8"/>
      <c r="Y75" s="8"/>
      <c r="Z75" s="8"/>
      <c r="AA75" s="8"/>
      <c r="AB75" s="8"/>
      <c r="AC75" s="205"/>
      <c r="AD75" s="9"/>
      <c r="AE75" s="7"/>
      <c r="AF75" s="8"/>
      <c r="AG75" s="8"/>
      <c r="AH75" s="8"/>
      <c r="AI75" s="8"/>
      <c r="AJ75" s="8"/>
      <c r="AK75" s="10"/>
      <c r="AL75" s="113"/>
      <c r="AM75" s="14"/>
      <c r="AN75" s="113"/>
      <c r="AO75" s="14"/>
      <c r="AP75" s="105"/>
      <c r="AQ75" s="109"/>
    </row>
    <row r="76" spans="3:43" x14ac:dyDescent="0.25">
      <c r="C76" s="7"/>
      <c r="D76" s="8"/>
      <c r="E76" s="8"/>
      <c r="F76" s="8"/>
      <c r="G76" s="8"/>
      <c r="H76" s="8"/>
      <c r="I76" s="8"/>
      <c r="J76" s="8"/>
      <c r="K76" s="8"/>
      <c r="L76" s="8"/>
      <c r="M76" s="8"/>
      <c r="N76" s="8"/>
      <c r="O76" s="8"/>
      <c r="P76" s="8"/>
      <c r="Q76" s="8"/>
      <c r="R76" s="8"/>
      <c r="S76" s="205"/>
      <c r="T76" s="9"/>
      <c r="U76" s="8"/>
      <c r="V76" s="8"/>
      <c r="W76" s="8"/>
      <c r="X76" s="8"/>
      <c r="Y76" s="8"/>
      <c r="Z76" s="8"/>
      <c r="AA76" s="8"/>
      <c r="AB76" s="8"/>
      <c r="AC76" s="205"/>
      <c r="AD76" s="9"/>
      <c r="AE76" s="7"/>
      <c r="AF76" s="8"/>
      <c r="AG76" s="8"/>
      <c r="AH76" s="8"/>
      <c r="AI76" s="8"/>
      <c r="AJ76" s="8"/>
      <c r="AK76" s="10"/>
      <c r="AL76" s="113"/>
      <c r="AM76" s="14"/>
      <c r="AN76" s="113"/>
      <c r="AO76" s="14"/>
      <c r="AP76" s="105"/>
      <c r="AQ76" s="109"/>
    </row>
    <row r="77" spans="3:43" x14ac:dyDescent="0.25">
      <c r="C77" s="7"/>
      <c r="D77" s="8"/>
      <c r="E77" s="8"/>
      <c r="F77" s="8"/>
      <c r="G77" s="8"/>
      <c r="H77" s="8"/>
      <c r="I77" s="8"/>
      <c r="J77" s="8"/>
      <c r="K77" s="8"/>
      <c r="L77" s="8"/>
      <c r="M77" s="8"/>
      <c r="N77" s="8"/>
      <c r="O77" s="8"/>
      <c r="P77" s="8"/>
      <c r="Q77" s="8"/>
      <c r="R77" s="8"/>
      <c r="S77" s="205"/>
      <c r="T77" s="9"/>
      <c r="U77" s="8"/>
      <c r="V77" s="8"/>
      <c r="W77" s="8"/>
      <c r="X77" s="8"/>
      <c r="Y77" s="8"/>
      <c r="Z77" s="8"/>
      <c r="AA77" s="8"/>
      <c r="AB77" s="8"/>
      <c r="AC77" s="205"/>
      <c r="AD77" s="9"/>
      <c r="AE77" s="7"/>
      <c r="AF77" s="8"/>
      <c r="AG77" s="8"/>
      <c r="AH77" s="8"/>
      <c r="AI77" s="8"/>
      <c r="AJ77" s="8"/>
      <c r="AK77" s="10"/>
      <c r="AL77" s="113"/>
      <c r="AM77" s="14"/>
      <c r="AN77" s="113"/>
      <c r="AO77" s="14"/>
      <c r="AP77" s="105"/>
      <c r="AQ77" s="109"/>
    </row>
    <row r="78" spans="3:43" x14ac:dyDescent="0.25">
      <c r="C78" s="7"/>
      <c r="D78" s="8"/>
      <c r="E78" s="8"/>
      <c r="F78" s="8"/>
      <c r="G78" s="8"/>
      <c r="H78" s="8"/>
      <c r="I78" s="8"/>
      <c r="J78" s="8"/>
      <c r="K78" s="8"/>
      <c r="L78" s="8"/>
      <c r="M78" s="8"/>
      <c r="N78" s="8"/>
      <c r="O78" s="8"/>
      <c r="P78" s="8"/>
      <c r="Q78" s="8"/>
      <c r="R78" s="8"/>
      <c r="S78" s="205"/>
      <c r="T78" s="9"/>
      <c r="U78" s="8"/>
      <c r="V78" s="8"/>
      <c r="W78" s="8"/>
      <c r="X78" s="8"/>
      <c r="Y78" s="8"/>
      <c r="Z78" s="8"/>
      <c r="AA78" s="8"/>
      <c r="AB78" s="8"/>
      <c r="AC78" s="205"/>
      <c r="AD78" s="9"/>
      <c r="AE78" s="7"/>
      <c r="AF78" s="8"/>
      <c r="AG78" s="8"/>
      <c r="AH78" s="8"/>
      <c r="AI78" s="8"/>
      <c r="AJ78" s="8"/>
      <c r="AK78" s="10"/>
      <c r="AL78" s="113"/>
      <c r="AM78" s="14"/>
      <c r="AN78" s="113"/>
      <c r="AO78" s="14"/>
      <c r="AP78" s="105"/>
      <c r="AQ78" s="109"/>
    </row>
    <row r="79" spans="3:43" x14ac:dyDescent="0.25">
      <c r="C79" s="7"/>
      <c r="D79" s="8"/>
      <c r="E79" s="8"/>
      <c r="F79" s="8"/>
      <c r="G79" s="8"/>
      <c r="H79" s="8"/>
      <c r="I79" s="8"/>
      <c r="J79" s="8"/>
      <c r="K79" s="8"/>
      <c r="L79" s="8"/>
      <c r="M79" s="8"/>
      <c r="N79" s="8"/>
      <c r="O79" s="8"/>
      <c r="P79" s="8"/>
      <c r="Q79" s="8"/>
      <c r="R79" s="8"/>
      <c r="S79" s="205"/>
      <c r="T79" s="9"/>
      <c r="U79" s="8"/>
      <c r="V79" s="8"/>
      <c r="W79" s="8"/>
      <c r="X79" s="8"/>
      <c r="Y79" s="8"/>
      <c r="Z79" s="8"/>
      <c r="AA79" s="8"/>
      <c r="AB79" s="8"/>
      <c r="AC79" s="205"/>
      <c r="AD79" s="9"/>
      <c r="AE79" s="7"/>
      <c r="AF79" s="8"/>
      <c r="AG79" s="8"/>
      <c r="AH79" s="8"/>
      <c r="AI79" s="8"/>
      <c r="AJ79" s="8"/>
      <c r="AK79" s="10"/>
      <c r="AL79" s="113"/>
      <c r="AM79" s="14"/>
      <c r="AN79" s="113"/>
      <c r="AO79" s="14"/>
      <c r="AP79" s="105"/>
      <c r="AQ79" s="109"/>
    </row>
    <row r="80" spans="3:43" x14ac:dyDescent="0.25">
      <c r="C80" s="7"/>
      <c r="D80" s="8"/>
      <c r="E80" s="8"/>
      <c r="F80" s="8"/>
      <c r="G80" s="8"/>
      <c r="H80" s="8"/>
      <c r="I80" s="8"/>
      <c r="J80" s="8"/>
      <c r="K80" s="8"/>
      <c r="L80" s="8"/>
      <c r="M80" s="8"/>
      <c r="N80" s="8"/>
      <c r="O80" s="8"/>
      <c r="P80" s="8"/>
      <c r="Q80" s="8"/>
      <c r="R80" s="8"/>
      <c r="S80" s="205"/>
      <c r="T80" s="9"/>
      <c r="U80" s="8"/>
      <c r="V80" s="8"/>
      <c r="W80" s="8"/>
      <c r="X80" s="8"/>
      <c r="Y80" s="8"/>
      <c r="Z80" s="8"/>
      <c r="AA80" s="8"/>
      <c r="AB80" s="8"/>
      <c r="AC80" s="205"/>
      <c r="AD80" s="9"/>
      <c r="AE80" s="7"/>
      <c r="AF80" s="8"/>
      <c r="AG80" s="8"/>
      <c r="AH80" s="8"/>
      <c r="AI80" s="8"/>
      <c r="AJ80" s="8"/>
      <c r="AK80" s="10"/>
      <c r="AL80" s="113"/>
      <c r="AM80" s="14"/>
      <c r="AN80" s="113"/>
      <c r="AO80" s="14"/>
      <c r="AP80" s="105"/>
      <c r="AQ80" s="109"/>
    </row>
    <row r="81" spans="3:43" x14ac:dyDescent="0.25">
      <c r="C81" s="7"/>
      <c r="D81" s="8"/>
      <c r="E81" s="8"/>
      <c r="F81" s="8"/>
      <c r="G81" s="8"/>
      <c r="H81" s="8"/>
      <c r="I81" s="8"/>
      <c r="J81" s="8"/>
      <c r="K81" s="8"/>
      <c r="L81" s="8"/>
      <c r="M81" s="8"/>
      <c r="N81" s="8"/>
      <c r="O81" s="8"/>
      <c r="P81" s="8"/>
      <c r="Q81" s="8"/>
      <c r="R81" s="8"/>
      <c r="S81" s="205"/>
      <c r="T81" s="9"/>
      <c r="U81" s="8"/>
      <c r="V81" s="8"/>
      <c r="W81" s="8"/>
      <c r="X81" s="8"/>
      <c r="Y81" s="8"/>
      <c r="Z81" s="8"/>
      <c r="AA81" s="8"/>
      <c r="AB81" s="8"/>
      <c r="AC81" s="205"/>
      <c r="AD81" s="9"/>
      <c r="AE81" s="7"/>
      <c r="AF81" s="8"/>
      <c r="AG81" s="8"/>
      <c r="AH81" s="8"/>
      <c r="AI81" s="8"/>
      <c r="AJ81" s="8"/>
      <c r="AK81" s="10"/>
      <c r="AL81" s="113"/>
      <c r="AM81" s="14"/>
      <c r="AN81" s="113"/>
      <c r="AO81" s="14"/>
      <c r="AP81" s="105"/>
      <c r="AQ81" s="109"/>
    </row>
    <row r="82" spans="3:43" x14ac:dyDescent="0.25">
      <c r="C82" s="7"/>
      <c r="D82" s="8"/>
      <c r="E82" s="8"/>
      <c r="F82" s="8"/>
      <c r="G82" s="8"/>
      <c r="H82" s="8"/>
      <c r="I82" s="8"/>
      <c r="J82" s="8"/>
      <c r="K82" s="8"/>
      <c r="L82" s="8"/>
      <c r="M82" s="8"/>
      <c r="N82" s="8"/>
      <c r="O82" s="8"/>
      <c r="P82" s="8"/>
      <c r="Q82" s="8"/>
      <c r="R82" s="8"/>
      <c r="S82" s="205"/>
      <c r="T82" s="9"/>
      <c r="U82" s="8"/>
      <c r="V82" s="8"/>
      <c r="W82" s="8"/>
      <c r="X82" s="8"/>
      <c r="Y82" s="8"/>
      <c r="Z82" s="8"/>
      <c r="AA82" s="8"/>
      <c r="AB82" s="8"/>
      <c r="AC82" s="205"/>
      <c r="AD82" s="9"/>
      <c r="AE82" s="7"/>
      <c r="AF82" s="8"/>
      <c r="AG82" s="8"/>
      <c r="AH82" s="8"/>
      <c r="AI82" s="8"/>
      <c r="AJ82" s="8"/>
      <c r="AK82" s="10"/>
      <c r="AL82" s="113"/>
      <c r="AM82" s="14"/>
      <c r="AN82" s="113"/>
      <c r="AO82" s="14"/>
      <c r="AP82" s="105"/>
      <c r="AQ82" s="109"/>
    </row>
    <row r="83" spans="3:43" x14ac:dyDescent="0.25">
      <c r="C83" s="7"/>
      <c r="D83" s="8"/>
      <c r="E83" s="8"/>
      <c r="F83" s="8"/>
      <c r="G83" s="8"/>
      <c r="H83" s="8"/>
      <c r="I83" s="8"/>
      <c r="J83" s="8"/>
      <c r="K83" s="8"/>
      <c r="L83" s="8"/>
      <c r="M83" s="8"/>
      <c r="N83" s="8"/>
      <c r="O83" s="8"/>
      <c r="P83" s="8"/>
      <c r="Q83" s="8"/>
      <c r="R83" s="8"/>
      <c r="S83" s="205"/>
      <c r="T83" s="9"/>
      <c r="U83" s="8"/>
      <c r="V83" s="8"/>
      <c r="W83" s="8"/>
      <c r="X83" s="8"/>
      <c r="Y83" s="8"/>
      <c r="Z83" s="8"/>
      <c r="AA83" s="8"/>
      <c r="AB83" s="8"/>
      <c r="AC83" s="205"/>
      <c r="AD83" s="9"/>
      <c r="AE83" s="7"/>
      <c r="AF83" s="8"/>
      <c r="AG83" s="8"/>
      <c r="AH83" s="8"/>
      <c r="AI83" s="8"/>
      <c r="AJ83" s="8"/>
      <c r="AK83" s="10"/>
      <c r="AL83" s="113"/>
      <c r="AM83" s="14"/>
      <c r="AN83" s="113"/>
      <c r="AO83" s="14"/>
      <c r="AP83" s="105"/>
      <c r="AQ83" s="109"/>
    </row>
    <row r="84" spans="3:43" x14ac:dyDescent="0.25">
      <c r="C84" s="7"/>
      <c r="D84" s="8"/>
      <c r="E84" s="8"/>
      <c r="F84" s="8"/>
      <c r="G84" s="8"/>
      <c r="H84" s="8"/>
      <c r="I84" s="8"/>
      <c r="J84" s="8"/>
      <c r="K84" s="8"/>
      <c r="L84" s="8"/>
      <c r="M84" s="8"/>
      <c r="N84" s="8"/>
      <c r="O84" s="8"/>
      <c r="P84" s="8"/>
      <c r="Q84" s="8"/>
      <c r="R84" s="8"/>
      <c r="S84" s="205"/>
      <c r="T84" s="9"/>
      <c r="U84" s="8"/>
      <c r="V84" s="8"/>
      <c r="W84" s="8"/>
      <c r="X84" s="8"/>
      <c r="Y84" s="8"/>
      <c r="Z84" s="8"/>
      <c r="AA84" s="8"/>
      <c r="AB84" s="8"/>
      <c r="AC84" s="205"/>
      <c r="AD84" s="9"/>
      <c r="AE84" s="7"/>
      <c r="AF84" s="8"/>
      <c r="AG84" s="8"/>
      <c r="AH84" s="8"/>
      <c r="AI84" s="8"/>
      <c r="AJ84" s="8"/>
      <c r="AK84" s="10"/>
      <c r="AL84" s="113"/>
      <c r="AM84" s="14"/>
      <c r="AN84" s="113"/>
      <c r="AO84" s="14"/>
      <c r="AP84" s="105"/>
      <c r="AQ84" s="109"/>
    </row>
    <row r="85" spans="3:43" x14ac:dyDescent="0.25">
      <c r="C85" s="7"/>
      <c r="D85" s="8"/>
      <c r="E85" s="8"/>
      <c r="F85" s="8"/>
      <c r="G85" s="8"/>
      <c r="H85" s="8"/>
      <c r="I85" s="8"/>
      <c r="J85" s="8"/>
      <c r="K85" s="8"/>
      <c r="L85" s="8"/>
      <c r="M85" s="8"/>
      <c r="N85" s="8"/>
      <c r="O85" s="8"/>
      <c r="P85" s="8"/>
      <c r="Q85" s="8"/>
      <c r="R85" s="8"/>
      <c r="S85" s="205"/>
      <c r="T85" s="9"/>
      <c r="U85" s="8"/>
      <c r="V85" s="8"/>
      <c r="W85" s="8"/>
      <c r="X85" s="8"/>
      <c r="Y85" s="8"/>
      <c r="Z85" s="8"/>
      <c r="AA85" s="8"/>
      <c r="AB85" s="8"/>
      <c r="AC85" s="205"/>
      <c r="AD85" s="9"/>
      <c r="AE85" s="7"/>
      <c r="AF85" s="8"/>
      <c r="AG85" s="8"/>
      <c r="AH85" s="8"/>
      <c r="AI85" s="8"/>
      <c r="AJ85" s="8"/>
      <c r="AK85" s="10"/>
      <c r="AL85" s="113"/>
      <c r="AM85" s="14"/>
      <c r="AN85" s="113"/>
      <c r="AO85" s="14"/>
      <c r="AP85" s="105"/>
      <c r="AQ85" s="109"/>
    </row>
    <row r="86" spans="3:43" x14ac:dyDescent="0.25">
      <c r="C86" s="7"/>
      <c r="D86" s="8"/>
      <c r="E86" s="8"/>
      <c r="F86" s="8"/>
      <c r="G86" s="8"/>
      <c r="H86" s="8"/>
      <c r="I86" s="8"/>
      <c r="J86" s="8"/>
      <c r="K86" s="8"/>
      <c r="L86" s="8"/>
      <c r="M86" s="8"/>
      <c r="N86" s="8"/>
      <c r="O86" s="8"/>
      <c r="P86" s="8"/>
      <c r="Q86" s="8"/>
      <c r="R86" s="8"/>
      <c r="S86" s="205"/>
      <c r="T86" s="9"/>
      <c r="U86" s="8"/>
      <c r="V86" s="8"/>
      <c r="W86" s="8"/>
      <c r="X86" s="8"/>
      <c r="Y86" s="8"/>
      <c r="Z86" s="8"/>
      <c r="AA86" s="8"/>
      <c r="AB86" s="8"/>
      <c r="AC86" s="205"/>
      <c r="AD86" s="9"/>
      <c r="AE86" s="7"/>
      <c r="AF86" s="8"/>
      <c r="AG86" s="8"/>
      <c r="AH86" s="8"/>
      <c r="AI86" s="8"/>
      <c r="AJ86" s="8"/>
      <c r="AK86" s="10"/>
      <c r="AL86" s="113"/>
      <c r="AM86" s="14"/>
      <c r="AN86" s="113"/>
      <c r="AO86" s="14"/>
      <c r="AP86" s="105"/>
      <c r="AQ86" s="109"/>
    </row>
    <row r="87" spans="3:43" x14ac:dyDescent="0.25">
      <c r="C87" s="7"/>
      <c r="D87" s="8"/>
      <c r="E87" s="8"/>
      <c r="F87" s="8"/>
      <c r="G87" s="8"/>
      <c r="H87" s="8"/>
      <c r="I87" s="8"/>
      <c r="J87" s="8"/>
      <c r="K87" s="8"/>
      <c r="L87" s="8"/>
      <c r="M87" s="8"/>
      <c r="N87" s="8"/>
      <c r="O87" s="8"/>
      <c r="P87" s="8"/>
      <c r="Q87" s="8"/>
      <c r="R87" s="8"/>
      <c r="S87" s="205"/>
      <c r="T87" s="9"/>
      <c r="U87" s="8"/>
      <c r="V87" s="8"/>
      <c r="W87" s="8"/>
      <c r="X87" s="8"/>
      <c r="Y87" s="8"/>
      <c r="Z87" s="8"/>
      <c r="AA87" s="8"/>
      <c r="AB87" s="8"/>
      <c r="AC87" s="205"/>
      <c r="AD87" s="9"/>
      <c r="AE87" s="7"/>
      <c r="AF87" s="8"/>
      <c r="AG87" s="8"/>
      <c r="AH87" s="8"/>
      <c r="AI87" s="8"/>
      <c r="AJ87" s="8"/>
      <c r="AK87" s="10"/>
      <c r="AL87" s="113"/>
      <c r="AM87" s="14"/>
      <c r="AN87" s="113"/>
      <c r="AO87" s="14"/>
      <c r="AP87" s="105"/>
      <c r="AQ87" s="109"/>
    </row>
    <row r="88" spans="3:43" x14ac:dyDescent="0.25">
      <c r="C88" s="7"/>
      <c r="D88" s="8"/>
      <c r="E88" s="8"/>
      <c r="F88" s="8"/>
      <c r="G88" s="8"/>
      <c r="H88" s="8"/>
      <c r="I88" s="8"/>
      <c r="J88" s="8"/>
      <c r="K88" s="8"/>
      <c r="L88" s="8"/>
      <c r="M88" s="8"/>
      <c r="N88" s="8"/>
      <c r="O88" s="8"/>
      <c r="P88" s="8"/>
      <c r="Q88" s="8"/>
      <c r="R88" s="8"/>
      <c r="S88" s="205"/>
      <c r="T88" s="9"/>
      <c r="U88" s="8"/>
      <c r="V88" s="8"/>
      <c r="W88" s="8"/>
      <c r="X88" s="8"/>
      <c r="Y88" s="8"/>
      <c r="Z88" s="8"/>
      <c r="AA88" s="8"/>
      <c r="AB88" s="8"/>
      <c r="AC88" s="205"/>
      <c r="AD88" s="9"/>
      <c r="AE88" s="7"/>
      <c r="AF88" s="8"/>
      <c r="AG88" s="8"/>
      <c r="AH88" s="8"/>
      <c r="AI88" s="8"/>
      <c r="AJ88" s="8"/>
      <c r="AK88" s="10"/>
      <c r="AL88" s="113"/>
      <c r="AM88" s="14"/>
      <c r="AN88" s="113"/>
      <c r="AO88" s="14"/>
      <c r="AP88" s="105"/>
      <c r="AQ88" s="109"/>
    </row>
    <row r="89" spans="3:43" x14ac:dyDescent="0.25">
      <c r="C89" s="7"/>
      <c r="D89" s="8"/>
      <c r="E89" s="8"/>
      <c r="F89" s="8"/>
      <c r="G89" s="8"/>
      <c r="H89" s="8"/>
      <c r="I89" s="8"/>
      <c r="J89" s="8"/>
      <c r="K89" s="8"/>
      <c r="L89" s="8"/>
      <c r="M89" s="8"/>
      <c r="N89" s="8"/>
      <c r="O89" s="8"/>
      <c r="P89" s="8"/>
      <c r="Q89" s="8"/>
      <c r="R89" s="8"/>
      <c r="S89" s="205"/>
      <c r="T89" s="9"/>
      <c r="U89" s="8"/>
      <c r="V89" s="8"/>
      <c r="W89" s="8"/>
      <c r="X89" s="8"/>
      <c r="Y89" s="8"/>
      <c r="Z89" s="8"/>
      <c r="AA89" s="8"/>
      <c r="AB89" s="8"/>
      <c r="AC89" s="205"/>
      <c r="AD89" s="9"/>
      <c r="AE89" s="7"/>
      <c r="AF89" s="8"/>
      <c r="AG89" s="8"/>
      <c r="AH89" s="8"/>
      <c r="AI89" s="8"/>
      <c r="AJ89" s="8"/>
      <c r="AK89" s="10"/>
      <c r="AL89" s="113"/>
      <c r="AM89" s="14"/>
      <c r="AN89" s="113"/>
      <c r="AO89" s="14"/>
      <c r="AP89" s="105"/>
      <c r="AQ89" s="109"/>
    </row>
    <row r="90" spans="3:43" x14ac:dyDescent="0.25">
      <c r="C90" s="7"/>
      <c r="D90" s="8"/>
      <c r="E90" s="8"/>
      <c r="F90" s="8"/>
      <c r="G90" s="8"/>
      <c r="H90" s="8"/>
      <c r="I90" s="8"/>
      <c r="J90" s="8"/>
      <c r="K90" s="8"/>
      <c r="L90" s="8"/>
      <c r="M90" s="8"/>
      <c r="N90" s="8"/>
      <c r="O90" s="8"/>
      <c r="P90" s="8"/>
      <c r="Q90" s="8"/>
      <c r="R90" s="8"/>
      <c r="S90" s="205"/>
      <c r="T90" s="9"/>
      <c r="U90" s="8"/>
      <c r="V90" s="8"/>
      <c r="W90" s="8"/>
      <c r="X90" s="8"/>
      <c r="Y90" s="8"/>
      <c r="Z90" s="8"/>
      <c r="AA90" s="8"/>
      <c r="AB90" s="8"/>
      <c r="AC90" s="205"/>
      <c r="AD90" s="9"/>
      <c r="AE90" s="7"/>
      <c r="AF90" s="8"/>
      <c r="AG90" s="8"/>
      <c r="AH90" s="8"/>
      <c r="AI90" s="8"/>
      <c r="AJ90" s="8"/>
      <c r="AK90" s="10"/>
      <c r="AL90" s="113"/>
      <c r="AM90" s="14"/>
      <c r="AN90" s="113"/>
      <c r="AO90" s="14"/>
      <c r="AP90" s="105"/>
      <c r="AQ90" s="109"/>
    </row>
    <row r="91" spans="3:43" x14ac:dyDescent="0.25">
      <c r="C91" s="7"/>
      <c r="D91" s="8"/>
      <c r="E91" s="8"/>
      <c r="F91" s="8"/>
      <c r="G91" s="8"/>
      <c r="H91" s="8"/>
      <c r="I91" s="8"/>
      <c r="J91" s="8"/>
      <c r="K91" s="8"/>
      <c r="L91" s="8"/>
      <c r="M91" s="8"/>
      <c r="N91" s="8"/>
      <c r="O91" s="8"/>
      <c r="P91" s="8"/>
      <c r="Q91" s="8"/>
      <c r="R91" s="8"/>
      <c r="S91" s="205"/>
      <c r="T91" s="9"/>
      <c r="U91" s="8"/>
      <c r="V91" s="8"/>
      <c r="W91" s="8"/>
      <c r="X91" s="8"/>
      <c r="Y91" s="8"/>
      <c r="Z91" s="8"/>
      <c r="AA91" s="8"/>
      <c r="AB91" s="8"/>
      <c r="AC91" s="205"/>
      <c r="AD91" s="9"/>
      <c r="AE91" s="7"/>
      <c r="AF91" s="8"/>
      <c r="AG91" s="8"/>
      <c r="AH91" s="8"/>
      <c r="AI91" s="8"/>
      <c r="AJ91" s="8"/>
      <c r="AK91" s="10"/>
      <c r="AL91" s="113"/>
      <c r="AM91" s="14"/>
      <c r="AN91" s="113"/>
      <c r="AO91" s="14"/>
      <c r="AP91" s="105"/>
      <c r="AQ91" s="109"/>
    </row>
    <row r="92" spans="3:43" x14ac:dyDescent="0.25">
      <c r="C92" s="7"/>
      <c r="D92" s="8"/>
      <c r="E92" s="8"/>
      <c r="F92" s="8"/>
      <c r="G92" s="8"/>
      <c r="H92" s="8"/>
      <c r="I92" s="8"/>
      <c r="J92" s="8"/>
      <c r="K92" s="8"/>
      <c r="L92" s="8"/>
      <c r="M92" s="8"/>
      <c r="N92" s="8"/>
      <c r="O92" s="8"/>
      <c r="P92" s="8"/>
      <c r="Q92" s="8"/>
      <c r="R92" s="8"/>
      <c r="S92" s="205"/>
      <c r="T92" s="9"/>
      <c r="U92" s="8"/>
      <c r="V92" s="8"/>
      <c r="W92" s="8"/>
      <c r="X92" s="8"/>
      <c r="Y92" s="8"/>
      <c r="Z92" s="8"/>
      <c r="AA92" s="8"/>
      <c r="AB92" s="8"/>
      <c r="AC92" s="205"/>
      <c r="AD92" s="9"/>
      <c r="AE92" s="7"/>
      <c r="AF92" s="8"/>
      <c r="AG92" s="8"/>
      <c r="AH92" s="8"/>
      <c r="AI92" s="8"/>
      <c r="AJ92" s="8"/>
      <c r="AK92" s="10"/>
      <c r="AL92" s="113"/>
      <c r="AM92" s="14"/>
      <c r="AN92" s="113"/>
      <c r="AO92" s="14"/>
      <c r="AP92" s="105"/>
      <c r="AQ92" s="109"/>
    </row>
    <row r="93" spans="3:43" x14ac:dyDescent="0.25">
      <c r="C93" s="7"/>
      <c r="D93" s="8"/>
      <c r="E93" s="8"/>
      <c r="F93" s="8"/>
      <c r="G93" s="8"/>
      <c r="H93" s="8"/>
      <c r="I93" s="8"/>
      <c r="J93" s="8"/>
      <c r="K93" s="8"/>
      <c r="L93" s="8"/>
      <c r="M93" s="8"/>
      <c r="N93" s="8"/>
      <c r="O93" s="8"/>
      <c r="P93" s="8"/>
      <c r="Q93" s="8"/>
      <c r="R93" s="8"/>
      <c r="S93" s="205"/>
      <c r="T93" s="9"/>
      <c r="U93" s="8"/>
      <c r="V93" s="8"/>
      <c r="W93" s="8"/>
      <c r="X93" s="8"/>
      <c r="Y93" s="8"/>
      <c r="Z93" s="8"/>
      <c r="AA93" s="8"/>
      <c r="AB93" s="8"/>
      <c r="AC93" s="205"/>
      <c r="AD93" s="9"/>
      <c r="AE93" s="7"/>
      <c r="AF93" s="8"/>
      <c r="AG93" s="8"/>
      <c r="AH93" s="8"/>
      <c r="AI93" s="8"/>
      <c r="AJ93" s="8"/>
      <c r="AK93" s="10"/>
      <c r="AL93" s="113"/>
      <c r="AM93" s="14"/>
      <c r="AN93" s="113"/>
      <c r="AO93" s="14"/>
      <c r="AP93" s="105"/>
      <c r="AQ93" s="109"/>
    </row>
    <row r="94" spans="3:43" x14ac:dyDescent="0.25">
      <c r="C94" s="7"/>
      <c r="D94" s="8"/>
      <c r="E94" s="8"/>
      <c r="F94" s="8"/>
      <c r="G94" s="8"/>
      <c r="H94" s="8"/>
      <c r="I94" s="8"/>
      <c r="J94" s="8"/>
      <c r="K94" s="8"/>
      <c r="L94" s="8"/>
      <c r="M94" s="8"/>
      <c r="N94" s="8"/>
      <c r="O94" s="8"/>
      <c r="P94" s="8"/>
      <c r="Q94" s="8"/>
      <c r="R94" s="8"/>
      <c r="S94" s="205"/>
      <c r="T94" s="9"/>
      <c r="U94" s="8"/>
      <c r="V94" s="8"/>
      <c r="W94" s="8"/>
      <c r="X94" s="8"/>
      <c r="Y94" s="8"/>
      <c r="Z94" s="8"/>
      <c r="AA94" s="8"/>
      <c r="AB94" s="8"/>
      <c r="AC94" s="205"/>
      <c r="AD94" s="9"/>
      <c r="AE94" s="7"/>
      <c r="AF94" s="8"/>
      <c r="AG94" s="8"/>
      <c r="AH94" s="8"/>
      <c r="AI94" s="8"/>
      <c r="AJ94" s="8"/>
      <c r="AK94" s="10"/>
      <c r="AL94" s="113"/>
      <c r="AM94" s="14"/>
      <c r="AN94" s="113"/>
      <c r="AO94" s="14"/>
      <c r="AP94" s="105"/>
      <c r="AQ94" s="109"/>
    </row>
    <row r="95" spans="3:43" x14ac:dyDescent="0.25">
      <c r="C95" s="7"/>
      <c r="D95" s="8"/>
      <c r="E95" s="8"/>
      <c r="F95" s="8"/>
      <c r="G95" s="8"/>
      <c r="H95" s="8"/>
      <c r="I95" s="8"/>
      <c r="J95" s="8"/>
      <c r="K95" s="8"/>
      <c r="L95" s="8"/>
      <c r="M95" s="8"/>
      <c r="N95" s="8"/>
      <c r="O95" s="8"/>
      <c r="P95" s="8"/>
      <c r="Q95" s="8"/>
      <c r="R95" s="8"/>
      <c r="S95" s="205"/>
      <c r="T95" s="9"/>
      <c r="U95" s="8"/>
      <c r="V95" s="8"/>
      <c r="W95" s="8"/>
      <c r="X95" s="8"/>
      <c r="Y95" s="8"/>
      <c r="Z95" s="8"/>
      <c r="AA95" s="8"/>
      <c r="AB95" s="8"/>
      <c r="AC95" s="205"/>
      <c r="AD95" s="9"/>
      <c r="AE95" s="7"/>
      <c r="AF95" s="8"/>
      <c r="AG95" s="8"/>
      <c r="AH95" s="8"/>
      <c r="AI95" s="8"/>
      <c r="AJ95" s="8"/>
      <c r="AK95" s="10"/>
      <c r="AL95" s="113"/>
      <c r="AM95" s="14"/>
      <c r="AN95" s="113"/>
      <c r="AO95" s="14"/>
      <c r="AP95" s="105"/>
      <c r="AQ95" s="109"/>
    </row>
    <row r="96" spans="3:43" x14ac:dyDescent="0.25">
      <c r="C96" s="7"/>
      <c r="D96" s="8"/>
      <c r="E96" s="8"/>
      <c r="F96" s="8"/>
      <c r="G96" s="8"/>
      <c r="H96" s="8"/>
      <c r="I96" s="8"/>
      <c r="J96" s="8"/>
      <c r="K96" s="8"/>
      <c r="L96" s="8"/>
      <c r="M96" s="8"/>
      <c r="N96" s="8"/>
      <c r="O96" s="8"/>
      <c r="P96" s="8"/>
      <c r="Q96" s="8"/>
      <c r="R96" s="8"/>
      <c r="S96" s="205"/>
      <c r="T96" s="9"/>
      <c r="U96" s="8"/>
      <c r="V96" s="8"/>
      <c r="W96" s="8"/>
      <c r="X96" s="8"/>
      <c r="Y96" s="8"/>
      <c r="Z96" s="8"/>
      <c r="AA96" s="8"/>
      <c r="AB96" s="8"/>
      <c r="AC96" s="205"/>
      <c r="AD96" s="9"/>
      <c r="AE96" s="7"/>
      <c r="AF96" s="8"/>
      <c r="AG96" s="8"/>
      <c r="AH96" s="8"/>
      <c r="AI96" s="8"/>
      <c r="AJ96" s="8"/>
      <c r="AK96" s="10"/>
      <c r="AL96" s="113"/>
      <c r="AM96" s="14"/>
      <c r="AN96" s="113"/>
      <c r="AO96" s="14"/>
      <c r="AP96" s="105"/>
      <c r="AQ96" s="109"/>
    </row>
    <row r="97" spans="3:43" x14ac:dyDescent="0.25">
      <c r="C97" s="12"/>
      <c r="D97" s="13"/>
      <c r="E97" s="13"/>
      <c r="F97" s="13"/>
      <c r="G97" s="13"/>
      <c r="H97" s="13"/>
      <c r="I97" s="13"/>
      <c r="J97" s="13"/>
      <c r="K97" s="13"/>
      <c r="L97" s="13"/>
      <c r="M97" s="13"/>
      <c r="N97" s="13"/>
      <c r="O97" s="13"/>
      <c r="P97" s="13"/>
      <c r="Q97" s="13"/>
      <c r="R97" s="13"/>
      <c r="S97" s="206"/>
      <c r="T97" s="14"/>
      <c r="U97" s="13"/>
      <c r="V97" s="13"/>
      <c r="W97" s="13"/>
      <c r="X97" s="13"/>
      <c r="Y97" s="13"/>
      <c r="Z97" s="13"/>
      <c r="AA97" s="13"/>
      <c r="AB97" s="13"/>
      <c r="AC97" s="206"/>
      <c r="AD97" s="14"/>
      <c r="AE97" s="12"/>
      <c r="AF97" s="13"/>
      <c r="AG97" s="13"/>
      <c r="AH97" s="13"/>
      <c r="AI97" s="13"/>
      <c r="AJ97" s="13"/>
      <c r="AK97" s="15"/>
      <c r="AL97" s="113"/>
      <c r="AM97" s="14"/>
      <c r="AN97" s="113"/>
      <c r="AO97" s="14"/>
      <c r="AP97" s="105"/>
      <c r="AQ97" s="109"/>
    </row>
    <row r="98" spans="3:43" x14ac:dyDescent="0.25">
      <c r="C98" s="12"/>
      <c r="D98" s="13"/>
      <c r="E98" s="13"/>
      <c r="F98" s="13"/>
      <c r="G98" s="13"/>
      <c r="H98" s="13"/>
      <c r="I98" s="13"/>
      <c r="J98" s="13"/>
      <c r="K98" s="13"/>
      <c r="L98" s="13"/>
      <c r="M98" s="13"/>
      <c r="N98" s="13"/>
      <c r="O98" s="13"/>
      <c r="P98" s="13"/>
      <c r="Q98" s="13"/>
      <c r="R98" s="13"/>
      <c r="S98" s="206"/>
      <c r="T98" s="14"/>
      <c r="U98" s="13"/>
      <c r="V98" s="13"/>
      <c r="W98" s="13"/>
      <c r="X98" s="13"/>
      <c r="Y98" s="13"/>
      <c r="Z98" s="13"/>
      <c r="AA98" s="13"/>
      <c r="AB98" s="13"/>
      <c r="AC98" s="206"/>
      <c r="AD98" s="14"/>
      <c r="AE98" s="12"/>
      <c r="AF98" s="13"/>
      <c r="AG98" s="13"/>
      <c r="AH98" s="13"/>
      <c r="AI98" s="13"/>
      <c r="AJ98" s="13"/>
      <c r="AK98" s="15"/>
      <c r="AL98" s="113"/>
      <c r="AM98" s="14"/>
      <c r="AN98" s="113"/>
      <c r="AO98" s="14"/>
      <c r="AP98" s="105"/>
      <c r="AQ98" s="109"/>
    </row>
    <row r="99" spans="3:43" x14ac:dyDescent="0.25">
      <c r="C99" s="12"/>
      <c r="D99" s="13"/>
      <c r="E99" s="13"/>
      <c r="F99" s="13"/>
      <c r="G99" s="13"/>
      <c r="H99" s="13"/>
      <c r="I99" s="13"/>
      <c r="J99" s="13"/>
      <c r="K99" s="13"/>
      <c r="L99" s="13"/>
      <c r="M99" s="13"/>
      <c r="N99" s="13"/>
      <c r="O99" s="13"/>
      <c r="P99" s="13"/>
      <c r="Q99" s="13"/>
      <c r="R99" s="13"/>
      <c r="S99" s="206"/>
      <c r="T99" s="14"/>
      <c r="U99" s="13"/>
      <c r="V99" s="13"/>
      <c r="W99" s="13"/>
      <c r="X99" s="13"/>
      <c r="Y99" s="13"/>
      <c r="Z99" s="13"/>
      <c r="AA99" s="13"/>
      <c r="AB99" s="13"/>
      <c r="AC99" s="206"/>
      <c r="AD99" s="14"/>
      <c r="AE99" s="12"/>
      <c r="AF99" s="13"/>
      <c r="AG99" s="13"/>
      <c r="AH99" s="13"/>
      <c r="AI99" s="13"/>
      <c r="AJ99" s="13"/>
      <c r="AK99" s="15"/>
      <c r="AL99" s="113"/>
      <c r="AM99" s="14"/>
      <c r="AN99" s="113"/>
      <c r="AO99" s="14"/>
      <c r="AP99" s="105"/>
      <c r="AQ99" s="109"/>
    </row>
    <row r="100" spans="3:43" x14ac:dyDescent="0.25">
      <c r="C100" s="12"/>
      <c r="D100" s="13"/>
      <c r="E100" s="13"/>
      <c r="F100" s="13"/>
      <c r="G100" s="13"/>
      <c r="H100" s="13"/>
      <c r="I100" s="13"/>
      <c r="J100" s="13"/>
      <c r="K100" s="13"/>
      <c r="L100" s="13"/>
      <c r="M100" s="13"/>
      <c r="N100" s="13"/>
      <c r="O100" s="13"/>
      <c r="P100" s="13"/>
      <c r="Q100" s="13"/>
      <c r="R100" s="13"/>
      <c r="S100" s="206"/>
      <c r="T100" s="14"/>
      <c r="U100" s="13"/>
      <c r="V100" s="13"/>
      <c r="W100" s="13"/>
      <c r="X100" s="13"/>
      <c r="Y100" s="13"/>
      <c r="Z100" s="13"/>
      <c r="AA100" s="13"/>
      <c r="AB100" s="13"/>
      <c r="AC100" s="206"/>
      <c r="AD100" s="14"/>
      <c r="AE100" s="12"/>
      <c r="AF100" s="13"/>
      <c r="AG100" s="13"/>
      <c r="AH100" s="13"/>
      <c r="AI100" s="13"/>
      <c r="AJ100" s="13"/>
      <c r="AK100" s="15"/>
      <c r="AL100" s="113"/>
      <c r="AM100" s="14"/>
      <c r="AN100" s="113"/>
      <c r="AO100" s="14"/>
      <c r="AP100" s="105"/>
      <c r="AQ100" s="109"/>
    </row>
    <row r="101" spans="3:43" x14ac:dyDescent="0.25">
      <c r="C101" s="12"/>
      <c r="D101" s="13"/>
      <c r="E101" s="13"/>
      <c r="F101" s="13"/>
      <c r="G101" s="13"/>
      <c r="H101" s="13"/>
      <c r="I101" s="13"/>
      <c r="J101" s="13"/>
      <c r="K101" s="13"/>
      <c r="L101" s="13"/>
      <c r="M101" s="13"/>
      <c r="N101" s="13"/>
      <c r="O101" s="13"/>
      <c r="P101" s="13"/>
      <c r="Q101" s="13"/>
      <c r="R101" s="13"/>
      <c r="S101" s="206"/>
      <c r="T101" s="14"/>
      <c r="U101" s="13"/>
      <c r="V101" s="13"/>
      <c r="W101" s="13"/>
      <c r="X101" s="13"/>
      <c r="Y101" s="13"/>
      <c r="Z101" s="13"/>
      <c r="AA101" s="13"/>
      <c r="AB101" s="13"/>
      <c r="AC101" s="206"/>
      <c r="AD101" s="14"/>
      <c r="AE101" s="12"/>
      <c r="AF101" s="13"/>
      <c r="AG101" s="13"/>
      <c r="AH101" s="13"/>
      <c r="AI101" s="13"/>
      <c r="AJ101" s="13"/>
      <c r="AK101" s="15"/>
      <c r="AL101" s="113"/>
      <c r="AM101" s="14"/>
      <c r="AN101" s="113"/>
      <c r="AO101" s="14"/>
      <c r="AP101" s="105"/>
      <c r="AQ101" s="109"/>
    </row>
    <row r="102" spans="3:43" x14ac:dyDescent="0.25">
      <c r="C102" s="12"/>
      <c r="D102" s="13"/>
      <c r="E102" s="13"/>
      <c r="F102" s="13"/>
      <c r="G102" s="13"/>
      <c r="H102" s="13"/>
      <c r="I102" s="13"/>
      <c r="J102" s="13"/>
      <c r="K102" s="13"/>
      <c r="L102" s="13"/>
      <c r="M102" s="13"/>
      <c r="N102" s="13"/>
      <c r="O102" s="13"/>
      <c r="P102" s="13"/>
      <c r="Q102" s="13"/>
      <c r="R102" s="13"/>
      <c r="S102" s="206"/>
      <c r="T102" s="14"/>
      <c r="U102" s="13"/>
      <c r="V102" s="13"/>
      <c r="W102" s="13"/>
      <c r="X102" s="13"/>
      <c r="Y102" s="13"/>
      <c r="Z102" s="13"/>
      <c r="AA102" s="13"/>
      <c r="AB102" s="13"/>
      <c r="AC102" s="206"/>
      <c r="AD102" s="14"/>
      <c r="AE102" s="12"/>
      <c r="AF102" s="13"/>
      <c r="AG102" s="13"/>
      <c r="AH102" s="13"/>
      <c r="AI102" s="13"/>
      <c r="AJ102" s="13"/>
      <c r="AK102" s="15"/>
      <c r="AL102" s="113"/>
      <c r="AM102" s="14"/>
      <c r="AN102" s="113"/>
      <c r="AO102" s="14"/>
      <c r="AP102" s="105"/>
      <c r="AQ102" s="109"/>
    </row>
    <row r="103" spans="3:43" x14ac:dyDescent="0.25">
      <c r="C103" s="12"/>
      <c r="D103" s="13"/>
      <c r="E103" s="13"/>
      <c r="F103" s="13"/>
      <c r="G103" s="13"/>
      <c r="H103" s="13"/>
      <c r="I103" s="13"/>
      <c r="J103" s="13"/>
      <c r="K103" s="13"/>
      <c r="L103" s="13"/>
      <c r="M103" s="13"/>
      <c r="N103" s="13"/>
      <c r="O103" s="13"/>
      <c r="P103" s="13"/>
      <c r="Q103" s="13"/>
      <c r="R103" s="13"/>
      <c r="S103" s="206"/>
      <c r="T103" s="14"/>
      <c r="U103" s="13"/>
      <c r="V103" s="13"/>
      <c r="W103" s="13"/>
      <c r="X103" s="13"/>
      <c r="Y103" s="13"/>
      <c r="Z103" s="13"/>
      <c r="AA103" s="13"/>
      <c r="AB103" s="13"/>
      <c r="AC103" s="206"/>
      <c r="AD103" s="14"/>
      <c r="AE103" s="12"/>
      <c r="AF103" s="13"/>
      <c r="AG103" s="13"/>
      <c r="AH103" s="13"/>
      <c r="AI103" s="13"/>
      <c r="AJ103" s="13"/>
      <c r="AK103" s="15"/>
      <c r="AL103" s="113"/>
      <c r="AM103" s="14"/>
      <c r="AN103" s="113"/>
      <c r="AO103" s="14"/>
      <c r="AP103" s="105"/>
      <c r="AQ103" s="109"/>
    </row>
    <row r="104" spans="3:43" x14ac:dyDescent="0.25">
      <c r="C104" s="12"/>
      <c r="D104" s="13"/>
      <c r="E104" s="13"/>
      <c r="F104" s="13"/>
      <c r="G104" s="13"/>
      <c r="H104" s="13"/>
      <c r="I104" s="13"/>
      <c r="J104" s="13"/>
      <c r="K104" s="13"/>
      <c r="L104" s="13"/>
      <c r="M104" s="13"/>
      <c r="N104" s="13"/>
      <c r="O104" s="13"/>
      <c r="P104" s="13"/>
      <c r="Q104" s="13"/>
      <c r="R104" s="13"/>
      <c r="S104" s="206"/>
      <c r="T104" s="14"/>
      <c r="U104" s="13"/>
      <c r="V104" s="13"/>
      <c r="W104" s="13"/>
      <c r="X104" s="13"/>
      <c r="Y104" s="13"/>
      <c r="Z104" s="13"/>
      <c r="AA104" s="13"/>
      <c r="AB104" s="13"/>
      <c r="AC104" s="206"/>
      <c r="AD104" s="14"/>
      <c r="AE104" s="12"/>
      <c r="AF104" s="13"/>
      <c r="AG104" s="13"/>
      <c r="AH104" s="13"/>
      <c r="AI104" s="13"/>
      <c r="AJ104" s="13"/>
      <c r="AK104" s="15"/>
      <c r="AL104" s="113"/>
      <c r="AM104" s="14"/>
      <c r="AN104" s="113"/>
      <c r="AO104" s="14"/>
      <c r="AP104" s="105"/>
      <c r="AQ104" s="109"/>
    </row>
    <row r="105" spans="3:43" x14ac:dyDescent="0.25">
      <c r="C105" s="12"/>
      <c r="D105" s="13"/>
      <c r="E105" s="13"/>
      <c r="F105" s="13"/>
      <c r="G105" s="13"/>
      <c r="H105" s="13"/>
      <c r="I105" s="13"/>
      <c r="J105" s="13"/>
      <c r="K105" s="13"/>
      <c r="L105" s="13"/>
      <c r="M105" s="13"/>
      <c r="N105" s="13"/>
      <c r="O105" s="13"/>
      <c r="P105" s="13"/>
      <c r="Q105" s="13"/>
      <c r="R105" s="13"/>
      <c r="S105" s="206"/>
      <c r="T105" s="14"/>
      <c r="U105" s="13"/>
      <c r="V105" s="13"/>
      <c r="W105" s="13"/>
      <c r="X105" s="13"/>
      <c r="Y105" s="13"/>
      <c r="Z105" s="13"/>
      <c r="AA105" s="13"/>
      <c r="AB105" s="13"/>
      <c r="AC105" s="206"/>
      <c r="AD105" s="14"/>
      <c r="AE105" s="12"/>
      <c r="AF105" s="13"/>
      <c r="AG105" s="13"/>
      <c r="AH105" s="13"/>
      <c r="AI105" s="13"/>
      <c r="AJ105" s="13"/>
      <c r="AK105" s="15"/>
      <c r="AL105" s="113"/>
      <c r="AM105" s="14"/>
      <c r="AN105" s="113"/>
      <c r="AO105" s="14"/>
      <c r="AP105" s="105"/>
      <c r="AQ105" s="109"/>
    </row>
    <row r="106" spans="3:43" x14ac:dyDescent="0.25">
      <c r="C106" s="12"/>
      <c r="D106" s="13"/>
      <c r="E106" s="13"/>
      <c r="F106" s="13"/>
      <c r="G106" s="13"/>
      <c r="H106" s="13"/>
      <c r="I106" s="13"/>
      <c r="J106" s="13"/>
      <c r="K106" s="13"/>
      <c r="L106" s="13"/>
      <c r="M106" s="13"/>
      <c r="N106" s="13"/>
      <c r="O106" s="13"/>
      <c r="P106" s="13"/>
      <c r="Q106" s="13"/>
      <c r="R106" s="13"/>
      <c r="S106" s="206"/>
      <c r="T106" s="14"/>
      <c r="U106" s="13"/>
      <c r="V106" s="13"/>
      <c r="W106" s="13"/>
      <c r="X106" s="13"/>
      <c r="Y106" s="13"/>
      <c r="Z106" s="13"/>
      <c r="AA106" s="13"/>
      <c r="AB106" s="13"/>
      <c r="AC106" s="206"/>
      <c r="AD106" s="14"/>
      <c r="AE106" s="12"/>
      <c r="AF106" s="13"/>
      <c r="AG106" s="13"/>
      <c r="AH106" s="13"/>
      <c r="AI106" s="13"/>
      <c r="AJ106" s="13"/>
      <c r="AK106" s="15"/>
      <c r="AL106" s="113"/>
      <c r="AM106" s="14"/>
      <c r="AN106" s="113"/>
      <c r="AO106" s="14"/>
      <c r="AP106" s="105"/>
      <c r="AQ106" s="109"/>
    </row>
    <row r="107" spans="3:43" x14ac:dyDescent="0.25">
      <c r="C107" s="12"/>
      <c r="D107" s="13"/>
      <c r="E107" s="13"/>
      <c r="F107" s="13"/>
      <c r="G107" s="13"/>
      <c r="H107" s="13"/>
      <c r="I107" s="13"/>
      <c r="J107" s="13"/>
      <c r="K107" s="13"/>
      <c r="L107" s="13"/>
      <c r="M107" s="13"/>
      <c r="N107" s="13"/>
      <c r="O107" s="13"/>
      <c r="P107" s="13"/>
      <c r="Q107" s="13"/>
      <c r="R107" s="13"/>
      <c r="S107" s="206"/>
      <c r="T107" s="14"/>
      <c r="U107" s="13"/>
      <c r="V107" s="13"/>
      <c r="W107" s="13"/>
      <c r="X107" s="13"/>
      <c r="Y107" s="13"/>
      <c r="Z107" s="13"/>
      <c r="AA107" s="13"/>
      <c r="AB107" s="13"/>
      <c r="AC107" s="206"/>
      <c r="AD107" s="14"/>
      <c r="AE107" s="12"/>
      <c r="AF107" s="13"/>
      <c r="AG107" s="13"/>
      <c r="AH107" s="13"/>
      <c r="AI107" s="13"/>
      <c r="AJ107" s="13"/>
      <c r="AK107" s="15"/>
      <c r="AL107" s="113"/>
      <c r="AM107" s="14"/>
      <c r="AN107" s="113"/>
      <c r="AO107" s="14"/>
      <c r="AP107" s="105"/>
      <c r="AQ107" s="109"/>
    </row>
    <row r="108" spans="3:43" x14ac:dyDescent="0.25">
      <c r="C108" s="12"/>
      <c r="D108" s="13"/>
      <c r="E108" s="13"/>
      <c r="F108" s="13"/>
      <c r="G108" s="13"/>
      <c r="H108" s="13"/>
      <c r="I108" s="13"/>
      <c r="J108" s="13"/>
      <c r="K108" s="13"/>
      <c r="L108" s="13"/>
      <c r="M108" s="13"/>
      <c r="N108" s="13"/>
      <c r="O108" s="13"/>
      <c r="P108" s="13"/>
      <c r="Q108" s="13"/>
      <c r="R108" s="13"/>
      <c r="S108" s="206"/>
      <c r="T108" s="14"/>
      <c r="U108" s="13"/>
      <c r="V108" s="13"/>
      <c r="W108" s="13"/>
      <c r="X108" s="13"/>
      <c r="Y108" s="13"/>
      <c r="Z108" s="13"/>
      <c r="AA108" s="13"/>
      <c r="AB108" s="13"/>
      <c r="AC108" s="206"/>
      <c r="AD108" s="14"/>
      <c r="AE108" s="12"/>
      <c r="AF108" s="13"/>
      <c r="AG108" s="13"/>
      <c r="AH108" s="13"/>
      <c r="AI108" s="13"/>
      <c r="AJ108" s="13"/>
      <c r="AK108" s="15"/>
      <c r="AL108" s="113"/>
      <c r="AM108" s="14"/>
      <c r="AN108" s="113"/>
      <c r="AO108" s="14"/>
      <c r="AP108" s="105"/>
      <c r="AQ108" s="109"/>
    </row>
    <row r="109" spans="3:43" x14ac:dyDescent="0.25">
      <c r="C109" s="12"/>
      <c r="D109" s="13"/>
      <c r="E109" s="13"/>
      <c r="F109" s="13"/>
      <c r="G109" s="13"/>
      <c r="H109" s="13"/>
      <c r="I109" s="13"/>
      <c r="J109" s="13"/>
      <c r="K109" s="13"/>
      <c r="L109" s="13"/>
      <c r="M109" s="13"/>
      <c r="N109" s="13"/>
      <c r="O109" s="13"/>
      <c r="P109" s="13"/>
      <c r="Q109" s="13"/>
      <c r="R109" s="13"/>
      <c r="S109" s="206"/>
      <c r="T109" s="14"/>
      <c r="U109" s="13"/>
      <c r="V109" s="13"/>
      <c r="W109" s="13"/>
      <c r="X109" s="13"/>
      <c r="Y109" s="13"/>
      <c r="Z109" s="13"/>
      <c r="AA109" s="13"/>
      <c r="AB109" s="13"/>
      <c r="AC109" s="206"/>
      <c r="AD109" s="14"/>
      <c r="AE109" s="12"/>
      <c r="AF109" s="13"/>
      <c r="AG109" s="13"/>
      <c r="AH109" s="13"/>
      <c r="AI109" s="13"/>
      <c r="AJ109" s="13"/>
      <c r="AK109" s="15"/>
      <c r="AL109" s="113"/>
      <c r="AM109" s="14"/>
      <c r="AN109" s="113"/>
      <c r="AO109" s="14"/>
      <c r="AP109" s="105"/>
      <c r="AQ109" s="109"/>
    </row>
    <row r="110" spans="3:43" x14ac:dyDescent="0.25">
      <c r="C110" s="12"/>
      <c r="D110" s="13"/>
      <c r="E110" s="13"/>
      <c r="F110" s="13"/>
      <c r="G110" s="13"/>
      <c r="H110" s="13"/>
      <c r="I110" s="13"/>
      <c r="J110" s="13"/>
      <c r="K110" s="13"/>
      <c r="L110" s="13"/>
      <c r="M110" s="13"/>
      <c r="N110" s="13"/>
      <c r="O110" s="13"/>
      <c r="P110" s="13"/>
      <c r="Q110" s="13"/>
      <c r="R110" s="13"/>
      <c r="S110" s="206"/>
      <c r="T110" s="14"/>
      <c r="U110" s="13"/>
      <c r="V110" s="13"/>
      <c r="W110" s="13"/>
      <c r="X110" s="13"/>
      <c r="Y110" s="13"/>
      <c r="Z110" s="13"/>
      <c r="AA110" s="13"/>
      <c r="AB110" s="13"/>
      <c r="AC110" s="206"/>
      <c r="AD110" s="14"/>
      <c r="AE110" s="12"/>
      <c r="AF110" s="13"/>
      <c r="AG110" s="13"/>
      <c r="AH110" s="13"/>
      <c r="AI110" s="13"/>
      <c r="AJ110" s="13"/>
      <c r="AK110" s="15"/>
      <c r="AL110" s="113"/>
      <c r="AM110" s="14"/>
      <c r="AN110" s="113"/>
      <c r="AO110" s="14"/>
      <c r="AP110" s="105"/>
      <c r="AQ110" s="109"/>
    </row>
    <row r="111" spans="3:43" x14ac:dyDescent="0.25">
      <c r="C111" s="12"/>
      <c r="D111" s="13"/>
      <c r="E111" s="13"/>
      <c r="F111" s="13"/>
      <c r="G111" s="13"/>
      <c r="H111" s="13"/>
      <c r="I111" s="13"/>
      <c r="J111" s="13"/>
      <c r="K111" s="13"/>
      <c r="L111" s="13"/>
      <c r="M111" s="13"/>
      <c r="N111" s="13"/>
      <c r="O111" s="13"/>
      <c r="P111" s="13"/>
      <c r="Q111" s="13"/>
      <c r="R111" s="13"/>
      <c r="S111" s="206"/>
      <c r="T111" s="14"/>
      <c r="U111" s="13"/>
      <c r="V111" s="13"/>
      <c r="W111" s="13"/>
      <c r="X111" s="13"/>
      <c r="Y111" s="13"/>
      <c r="Z111" s="13"/>
      <c r="AA111" s="13"/>
      <c r="AB111" s="13"/>
      <c r="AC111" s="206"/>
      <c r="AD111" s="14"/>
      <c r="AE111" s="12"/>
      <c r="AF111" s="13"/>
      <c r="AG111" s="13"/>
      <c r="AH111" s="13"/>
      <c r="AI111" s="13"/>
      <c r="AJ111" s="13"/>
      <c r="AK111" s="15"/>
      <c r="AL111" s="113"/>
      <c r="AM111" s="14"/>
      <c r="AN111" s="113"/>
      <c r="AO111" s="14"/>
      <c r="AP111" s="105"/>
      <c r="AQ111" s="109"/>
    </row>
    <row r="112" spans="3:43" x14ac:dyDescent="0.25">
      <c r="C112" s="12"/>
      <c r="D112" s="13"/>
      <c r="E112" s="13"/>
      <c r="F112" s="13"/>
      <c r="G112" s="13"/>
      <c r="H112" s="13"/>
      <c r="I112" s="13"/>
      <c r="J112" s="13"/>
      <c r="K112" s="13"/>
      <c r="L112" s="13"/>
      <c r="M112" s="13"/>
      <c r="N112" s="13"/>
      <c r="O112" s="13"/>
      <c r="P112" s="13"/>
      <c r="Q112" s="13"/>
      <c r="R112" s="13"/>
      <c r="S112" s="206"/>
      <c r="T112" s="14"/>
      <c r="U112" s="13"/>
      <c r="V112" s="13"/>
      <c r="W112" s="13"/>
      <c r="X112" s="13"/>
      <c r="Y112" s="13"/>
      <c r="Z112" s="13"/>
      <c r="AA112" s="13"/>
      <c r="AB112" s="13"/>
      <c r="AC112" s="206"/>
      <c r="AD112" s="14"/>
      <c r="AE112" s="12"/>
      <c r="AF112" s="13"/>
      <c r="AG112" s="13"/>
      <c r="AH112" s="13"/>
      <c r="AI112" s="13"/>
      <c r="AJ112" s="13"/>
      <c r="AK112" s="15"/>
      <c r="AL112" s="113"/>
      <c r="AM112" s="14"/>
      <c r="AN112" s="113"/>
      <c r="AO112" s="14"/>
      <c r="AP112" s="105"/>
      <c r="AQ112" s="109"/>
    </row>
    <row r="113" spans="3:43" x14ac:dyDescent="0.25">
      <c r="C113" s="12"/>
      <c r="D113" s="13"/>
      <c r="E113" s="13"/>
      <c r="F113" s="13"/>
      <c r="G113" s="13"/>
      <c r="H113" s="13"/>
      <c r="I113" s="13"/>
      <c r="J113" s="13"/>
      <c r="K113" s="13"/>
      <c r="L113" s="13"/>
      <c r="M113" s="13"/>
      <c r="N113" s="13"/>
      <c r="O113" s="13"/>
      <c r="P113" s="13"/>
      <c r="Q113" s="13"/>
      <c r="R113" s="13"/>
      <c r="S113" s="206"/>
      <c r="T113" s="14"/>
      <c r="U113" s="13"/>
      <c r="V113" s="13"/>
      <c r="W113" s="13"/>
      <c r="X113" s="13"/>
      <c r="Y113" s="13"/>
      <c r="Z113" s="13"/>
      <c r="AA113" s="13"/>
      <c r="AB113" s="13"/>
      <c r="AC113" s="206"/>
      <c r="AD113" s="14"/>
      <c r="AE113" s="12"/>
      <c r="AF113" s="13"/>
      <c r="AG113" s="13"/>
      <c r="AH113" s="13"/>
      <c r="AI113" s="13"/>
      <c r="AJ113" s="13"/>
      <c r="AK113" s="15"/>
      <c r="AL113" s="113"/>
      <c r="AM113" s="14"/>
      <c r="AN113" s="113"/>
      <c r="AO113" s="14"/>
      <c r="AP113" s="105"/>
      <c r="AQ113" s="109"/>
    </row>
    <row r="114" spans="3:43" x14ac:dyDescent="0.25">
      <c r="C114" s="12"/>
      <c r="D114" s="13"/>
      <c r="E114" s="13"/>
      <c r="F114" s="13"/>
      <c r="G114" s="13"/>
      <c r="H114" s="13"/>
      <c r="I114" s="13"/>
      <c r="J114" s="13"/>
      <c r="K114" s="13"/>
      <c r="L114" s="13"/>
      <c r="M114" s="13"/>
      <c r="N114" s="13"/>
      <c r="O114" s="13"/>
      <c r="P114" s="13"/>
      <c r="Q114" s="13"/>
      <c r="R114" s="13"/>
      <c r="S114" s="206"/>
      <c r="T114" s="14"/>
      <c r="U114" s="13"/>
      <c r="V114" s="13"/>
      <c r="W114" s="13"/>
      <c r="X114" s="13"/>
      <c r="Y114" s="13"/>
      <c r="Z114" s="13"/>
      <c r="AA114" s="13"/>
      <c r="AB114" s="13"/>
      <c r="AC114" s="206"/>
      <c r="AD114" s="14"/>
      <c r="AE114" s="12"/>
      <c r="AF114" s="13"/>
      <c r="AG114" s="13"/>
      <c r="AH114" s="13"/>
      <c r="AI114" s="13"/>
      <c r="AJ114" s="13"/>
      <c r="AK114" s="15"/>
      <c r="AL114" s="113"/>
      <c r="AM114" s="14"/>
      <c r="AN114" s="113"/>
      <c r="AO114" s="14"/>
      <c r="AP114" s="105"/>
      <c r="AQ114" s="109"/>
    </row>
    <row r="115" spans="3:43" x14ac:dyDescent="0.25">
      <c r="C115" s="12"/>
      <c r="D115" s="13"/>
      <c r="E115" s="13"/>
      <c r="F115" s="13"/>
      <c r="G115" s="13"/>
      <c r="H115" s="13"/>
      <c r="I115" s="13"/>
      <c r="J115" s="13"/>
      <c r="K115" s="13"/>
      <c r="L115" s="13"/>
      <c r="M115" s="13"/>
      <c r="N115" s="13"/>
      <c r="O115" s="13"/>
      <c r="P115" s="13"/>
      <c r="Q115" s="13"/>
      <c r="R115" s="13"/>
      <c r="S115" s="206"/>
      <c r="T115" s="14"/>
      <c r="U115" s="13"/>
      <c r="V115" s="13"/>
      <c r="W115" s="13"/>
      <c r="X115" s="13"/>
      <c r="Y115" s="13"/>
      <c r="Z115" s="13"/>
      <c r="AA115" s="13"/>
      <c r="AB115" s="13"/>
      <c r="AC115" s="206"/>
      <c r="AD115" s="14"/>
      <c r="AE115" s="12"/>
      <c r="AF115" s="13"/>
      <c r="AG115" s="13"/>
      <c r="AH115" s="13"/>
      <c r="AI115" s="13"/>
      <c r="AJ115" s="13"/>
      <c r="AK115" s="15"/>
      <c r="AL115" s="113"/>
      <c r="AM115" s="14"/>
      <c r="AN115" s="113"/>
      <c r="AO115" s="14"/>
      <c r="AP115" s="105"/>
      <c r="AQ115" s="109"/>
    </row>
    <row r="116" spans="3:43" x14ac:dyDescent="0.25">
      <c r="C116" s="12"/>
      <c r="D116" s="13"/>
      <c r="E116" s="13"/>
      <c r="F116" s="13"/>
      <c r="G116" s="13"/>
      <c r="H116" s="13"/>
      <c r="I116" s="13"/>
      <c r="J116" s="13"/>
      <c r="K116" s="13"/>
      <c r="L116" s="13"/>
      <c r="M116" s="13"/>
      <c r="N116" s="13"/>
      <c r="O116" s="13"/>
      <c r="P116" s="13"/>
      <c r="Q116" s="13"/>
      <c r="R116" s="13"/>
      <c r="S116" s="206"/>
      <c r="T116" s="14"/>
      <c r="U116" s="13"/>
      <c r="V116" s="13"/>
      <c r="W116" s="13"/>
      <c r="X116" s="13"/>
      <c r="Y116" s="13"/>
      <c r="Z116" s="13"/>
      <c r="AA116" s="13"/>
      <c r="AB116" s="13"/>
      <c r="AC116" s="206"/>
      <c r="AD116" s="14"/>
      <c r="AE116" s="12"/>
      <c r="AF116" s="13"/>
      <c r="AG116" s="13"/>
      <c r="AH116" s="13"/>
      <c r="AI116" s="13"/>
      <c r="AJ116" s="13"/>
      <c r="AK116" s="15"/>
      <c r="AL116" s="113"/>
      <c r="AM116" s="14"/>
      <c r="AN116" s="113"/>
      <c r="AO116" s="14"/>
      <c r="AP116" s="105"/>
      <c r="AQ116" s="109"/>
    </row>
    <row r="117" spans="3:43" x14ac:dyDescent="0.25">
      <c r="AL117" s="113"/>
      <c r="AM117" s="14"/>
      <c r="AN117" s="113"/>
      <c r="AO117" s="14"/>
      <c r="AP117" s="105"/>
      <c r="AQ117" s="109"/>
    </row>
    <row r="118" spans="3:43" x14ac:dyDescent="0.25">
      <c r="AL118" s="113"/>
      <c r="AM118" s="14"/>
      <c r="AN118" s="113"/>
      <c r="AO118" s="14"/>
      <c r="AP118" s="105"/>
      <c r="AQ118" s="109"/>
    </row>
    <row r="119" spans="3:43" x14ac:dyDescent="0.25">
      <c r="AL119" s="113"/>
      <c r="AM119" s="14"/>
      <c r="AN119" s="113"/>
      <c r="AO119" s="14"/>
      <c r="AP119" s="105"/>
      <c r="AQ119" s="109"/>
    </row>
    <row r="120" spans="3:43" x14ac:dyDescent="0.25">
      <c r="AL120" s="113"/>
      <c r="AM120" s="14"/>
      <c r="AN120" s="113"/>
      <c r="AO120" s="14"/>
      <c r="AP120" s="105"/>
      <c r="AQ120" s="109"/>
    </row>
    <row r="121" spans="3:43" x14ac:dyDescent="0.25">
      <c r="AL121" s="113"/>
      <c r="AM121" s="14"/>
      <c r="AN121" s="113"/>
      <c r="AO121" s="14"/>
      <c r="AP121" s="105"/>
      <c r="AQ121" s="109"/>
    </row>
    <row r="122" spans="3:43" x14ac:dyDescent="0.25">
      <c r="AL122" s="113"/>
      <c r="AM122" s="14"/>
      <c r="AN122" s="113"/>
      <c r="AO122" s="14"/>
      <c r="AP122" s="105"/>
      <c r="AQ122" s="109"/>
    </row>
    <row r="123" spans="3:43" x14ac:dyDescent="0.25">
      <c r="AL123" s="113"/>
      <c r="AM123" s="14"/>
      <c r="AN123" s="113"/>
      <c r="AO123" s="14"/>
      <c r="AP123" s="105"/>
      <c r="AQ123" s="109"/>
    </row>
    <row r="124" spans="3:43" x14ac:dyDescent="0.25">
      <c r="AL124" s="113"/>
      <c r="AM124" s="14"/>
      <c r="AN124" s="113"/>
      <c r="AO124" s="14"/>
      <c r="AP124" s="105"/>
      <c r="AQ124" s="109"/>
    </row>
    <row r="125" spans="3:43" x14ac:dyDescent="0.25">
      <c r="AL125" s="113"/>
      <c r="AM125" s="14"/>
      <c r="AN125" s="113"/>
      <c r="AO125" s="14"/>
      <c r="AP125" s="105"/>
      <c r="AQ125" s="109"/>
    </row>
    <row r="126" spans="3:43" x14ac:dyDescent="0.25">
      <c r="AL126" s="113"/>
      <c r="AM126" s="14"/>
      <c r="AN126" s="113"/>
      <c r="AO126" s="14"/>
      <c r="AP126" s="105"/>
      <c r="AQ126" s="109"/>
    </row>
    <row r="127" spans="3:43" x14ac:dyDescent="0.25">
      <c r="AL127" s="113"/>
      <c r="AM127" s="14"/>
      <c r="AN127" s="113"/>
      <c r="AO127" s="14"/>
      <c r="AP127" s="105"/>
      <c r="AQ127" s="109"/>
    </row>
    <row r="128" spans="3:43" x14ac:dyDescent="0.25">
      <c r="AL128" s="113"/>
      <c r="AM128" s="14"/>
      <c r="AN128" s="113"/>
      <c r="AO128" s="14"/>
      <c r="AP128" s="105"/>
      <c r="AQ128" s="109"/>
    </row>
    <row r="129" spans="38:43" x14ac:dyDescent="0.25">
      <c r="AL129" s="113"/>
      <c r="AM129" s="14"/>
      <c r="AN129" s="113"/>
      <c r="AO129" s="14"/>
      <c r="AP129" s="105"/>
      <c r="AQ129" s="109"/>
    </row>
    <row r="130" spans="38:43" x14ac:dyDescent="0.25">
      <c r="AL130" s="111"/>
      <c r="AM130" s="112"/>
      <c r="AN130" s="123"/>
      <c r="AO130" s="124"/>
      <c r="AP130" s="110"/>
      <c r="AQ130" s="112"/>
    </row>
    <row r="131" spans="38:43" x14ac:dyDescent="0.25">
      <c r="AN131" s="125"/>
      <c r="AO131" s="126"/>
    </row>
    <row r="132" spans="38:43" x14ac:dyDescent="0.25">
      <c r="AN132" s="125"/>
      <c r="AO132" s="126"/>
    </row>
    <row r="133" spans="38:43" x14ac:dyDescent="0.25">
      <c r="AN133" s="125"/>
      <c r="AO133" s="126"/>
    </row>
    <row r="134" spans="38:43" x14ac:dyDescent="0.25">
      <c r="AN134" s="125"/>
      <c r="AO134" s="126"/>
    </row>
    <row r="135" spans="38:43" x14ac:dyDescent="0.25">
      <c r="AN135" s="125"/>
      <c r="AO135" s="126"/>
    </row>
    <row r="136" spans="38:43" x14ac:dyDescent="0.25">
      <c r="AN136" s="125"/>
      <c r="AO136" s="126"/>
    </row>
    <row r="137" spans="38:43" x14ac:dyDescent="0.25">
      <c r="AN137" s="125"/>
      <c r="AO137" s="126"/>
    </row>
    <row r="138" spans="38:43" x14ac:dyDescent="0.25">
      <c r="AN138" s="125"/>
      <c r="AO138" s="126"/>
    </row>
    <row r="139" spans="38:43" x14ac:dyDescent="0.25">
      <c r="AN139" s="125"/>
      <c r="AO139" s="126"/>
    </row>
    <row r="140" spans="38:43" x14ac:dyDescent="0.25">
      <c r="AN140" s="125"/>
      <c r="AO140" s="126"/>
    </row>
    <row r="141" spans="38:43" x14ac:dyDescent="0.25">
      <c r="AN141" s="125"/>
      <c r="AO141" s="126"/>
    </row>
    <row r="142" spans="38:43" x14ac:dyDescent="0.25">
      <c r="AN142" s="125"/>
      <c r="AO142" s="126"/>
    </row>
    <row r="143" spans="38:43" x14ac:dyDescent="0.25">
      <c r="AN143" s="125"/>
      <c r="AO143" s="126"/>
    </row>
    <row r="144" spans="38:43" x14ac:dyDescent="0.25">
      <c r="AN144" s="125"/>
      <c r="AO144" s="126"/>
    </row>
    <row r="145" spans="40:41" x14ac:dyDescent="0.25">
      <c r="AN145" s="125"/>
      <c r="AO145" s="126"/>
    </row>
    <row r="146" spans="40:41" x14ac:dyDescent="0.25">
      <c r="AN146" s="125"/>
      <c r="AO146" s="126"/>
    </row>
    <row r="147" spans="40:41" x14ac:dyDescent="0.25">
      <c r="AN147" s="125"/>
      <c r="AO147" s="126"/>
    </row>
    <row r="148" spans="40:41" x14ac:dyDescent="0.25">
      <c r="AN148" s="125"/>
      <c r="AO148" s="126"/>
    </row>
    <row r="149" spans="40:41" x14ac:dyDescent="0.25">
      <c r="AN149" s="125"/>
      <c r="AO149" s="126"/>
    </row>
    <row r="150" spans="40:41" x14ac:dyDescent="0.25">
      <c r="AN150" s="125"/>
      <c r="AO150" s="126"/>
    </row>
    <row r="151" spans="40:41" x14ac:dyDescent="0.25">
      <c r="AN151" s="125"/>
      <c r="AO151" s="126"/>
    </row>
    <row r="152" spans="40:41" x14ac:dyDescent="0.25">
      <c r="AN152" s="125"/>
      <c r="AO152" s="126"/>
    </row>
    <row r="153" spans="40:41" x14ac:dyDescent="0.25">
      <c r="AN153" s="125"/>
      <c r="AO153" s="126"/>
    </row>
    <row r="154" spans="40:41" x14ac:dyDescent="0.25">
      <c r="AN154" s="125"/>
      <c r="AO154" s="126"/>
    </row>
    <row r="155" spans="40:41" x14ac:dyDescent="0.25">
      <c r="AN155" s="125"/>
      <c r="AO155" s="126"/>
    </row>
    <row r="156" spans="40:41" x14ac:dyDescent="0.25">
      <c r="AN156" s="125"/>
      <c r="AO156" s="126"/>
    </row>
    <row r="157" spans="40:41" x14ac:dyDescent="0.25">
      <c r="AN157" s="125"/>
      <c r="AO157" s="126"/>
    </row>
    <row r="158" spans="40:41" x14ac:dyDescent="0.25">
      <c r="AN158" s="125"/>
      <c r="AO158" s="126"/>
    </row>
    <row r="159" spans="40:41" x14ac:dyDescent="0.25">
      <c r="AN159" s="125"/>
      <c r="AO159" s="126"/>
    </row>
    <row r="160" spans="40:41" x14ac:dyDescent="0.25">
      <c r="AN160" s="125"/>
      <c r="AO160" s="126"/>
    </row>
    <row r="161" spans="40:41" x14ac:dyDescent="0.25">
      <c r="AN161" s="125"/>
      <c r="AO161" s="126"/>
    </row>
    <row r="162" spans="40:41" x14ac:dyDescent="0.25">
      <c r="AN162" s="125"/>
      <c r="AO162" s="126"/>
    </row>
    <row r="163" spans="40:41" x14ac:dyDescent="0.25">
      <c r="AN163" s="125"/>
      <c r="AO163" s="126"/>
    </row>
    <row r="164" spans="40:41" x14ac:dyDescent="0.25">
      <c r="AN164" s="125"/>
      <c r="AO164" s="126"/>
    </row>
    <row r="165" spans="40:41" x14ac:dyDescent="0.25">
      <c r="AN165" s="125"/>
      <c r="AO165" s="126"/>
    </row>
    <row r="166" spans="40:41" x14ac:dyDescent="0.25">
      <c r="AN166" s="125"/>
      <c r="AO166" s="126"/>
    </row>
    <row r="167" spans="40:41" x14ac:dyDescent="0.25">
      <c r="AN167" s="125"/>
      <c r="AO167" s="126"/>
    </row>
    <row r="168" spans="40:41" x14ac:dyDescent="0.25">
      <c r="AN168" s="125"/>
      <c r="AO168" s="126"/>
    </row>
    <row r="169" spans="40:41" x14ac:dyDescent="0.25">
      <c r="AN169" s="125"/>
      <c r="AO169" s="126"/>
    </row>
    <row r="170" spans="40:41" x14ac:dyDescent="0.25">
      <c r="AN170" s="125"/>
      <c r="AO170" s="126"/>
    </row>
    <row r="171" spans="40:41" x14ac:dyDescent="0.25">
      <c r="AN171" s="125"/>
      <c r="AO171" s="126"/>
    </row>
    <row r="172" spans="40:41" x14ac:dyDescent="0.25">
      <c r="AN172" s="125"/>
      <c r="AO172" s="126"/>
    </row>
    <row r="173" spans="40:41" x14ac:dyDescent="0.25">
      <c r="AN173" s="125"/>
      <c r="AO173" s="126"/>
    </row>
    <row r="174" spans="40:41" x14ac:dyDescent="0.25">
      <c r="AN174" s="125"/>
      <c r="AO174" s="126"/>
    </row>
    <row r="175" spans="40:41" x14ac:dyDescent="0.25">
      <c r="AN175" s="125"/>
      <c r="AO175" s="126"/>
    </row>
    <row r="176" spans="40:41" x14ac:dyDescent="0.25">
      <c r="AN176" s="125"/>
      <c r="AO176" s="126"/>
    </row>
    <row r="177" spans="40:41" x14ac:dyDescent="0.25">
      <c r="AN177" s="125"/>
      <c r="AO177" s="126"/>
    </row>
    <row r="178" spans="40:41" x14ac:dyDescent="0.25">
      <c r="AN178" s="125"/>
      <c r="AO178" s="126"/>
    </row>
    <row r="179" spans="40:41" x14ac:dyDescent="0.25">
      <c r="AN179" s="125"/>
      <c r="AO179" s="126"/>
    </row>
    <row r="180" spans="40:41" x14ac:dyDescent="0.25">
      <c r="AN180" s="125"/>
      <c r="AO180" s="126"/>
    </row>
    <row r="181" spans="40:41" x14ac:dyDescent="0.25">
      <c r="AN181" s="125"/>
      <c r="AO181" s="126"/>
    </row>
    <row r="182" spans="40:41" x14ac:dyDescent="0.25">
      <c r="AN182" s="125"/>
      <c r="AO182" s="126"/>
    </row>
    <row r="183" spans="40:41" x14ac:dyDescent="0.25">
      <c r="AN183" s="125"/>
      <c r="AO183" s="126"/>
    </row>
    <row r="184" spans="40:41" x14ac:dyDescent="0.25">
      <c r="AN184" s="125"/>
      <c r="AO184" s="126"/>
    </row>
    <row r="185" spans="40:41" x14ac:dyDescent="0.25">
      <c r="AN185" s="125"/>
      <c r="AO185" s="126"/>
    </row>
    <row r="186" spans="40:41" x14ac:dyDescent="0.25">
      <c r="AN186" s="125"/>
      <c r="AO186" s="126"/>
    </row>
  </sheetData>
  <mergeCells count="7">
    <mergeCell ref="AL1:AO1"/>
    <mergeCell ref="C1:G1"/>
    <mergeCell ref="H1:K1"/>
    <mergeCell ref="L1:T1"/>
    <mergeCell ref="U1:V1"/>
    <mergeCell ref="AE1:AK1"/>
    <mergeCell ref="W1:AD1"/>
  </mergeCells>
  <hyperlinks>
    <hyperlink ref="A1" location="Contents!A1" display="CONTENTS"/>
    <hyperlink ref="B4" r:id="rId1"/>
    <hyperlink ref="B5" r:id="rId2"/>
    <hyperlink ref="A2" r:id="rId3"/>
    <hyperlink ref="B8" r:id="rId4"/>
    <hyperlink ref="B9" r:id="rId5"/>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86"/>
  <sheetViews>
    <sheetView workbookViewId="0">
      <pane xSplit="2" ySplit="2" topLeftCell="AI3" activePane="bottomRight" state="frozen"/>
      <selection pane="topRight" activeCell="C1" sqref="C1"/>
      <selection pane="bottomLeft" activeCell="A3" sqref="A3"/>
      <selection pane="bottomRight"/>
    </sheetView>
  </sheetViews>
  <sheetFormatPr defaultRowHeight="15" x14ac:dyDescent="0.25"/>
  <cols>
    <col min="1" max="1" width="27.28515625" style="2" customWidth="1"/>
    <col min="2" max="2" width="23.85546875" style="2" customWidth="1"/>
    <col min="3" max="3" width="11.85546875" customWidth="1"/>
    <col min="4" max="4" width="10.28515625" customWidth="1"/>
    <col min="5" max="5" width="25" customWidth="1"/>
    <col min="9" max="9" width="12.28515625" customWidth="1"/>
    <col min="10" max="11" width="12.7109375" customWidth="1"/>
    <col min="12" max="12" width="11.5703125" customWidth="1"/>
    <col min="13" max="13" width="13.140625" customWidth="1"/>
    <col min="16" max="16" width="15.5703125" customWidth="1"/>
    <col min="17" max="17" width="11.85546875" customWidth="1"/>
    <col min="19" max="19" width="11.5703125" customWidth="1"/>
    <col min="20" max="20" width="28" style="2" customWidth="1"/>
    <col min="21" max="22" width="12.7109375" customWidth="1"/>
    <col min="23" max="23" width="11.5703125" customWidth="1"/>
    <col min="24" max="24" width="13.140625" customWidth="1"/>
    <col min="27" max="27" width="15.5703125" customWidth="1"/>
    <col min="28" max="28" width="11.85546875" customWidth="1"/>
    <col min="29" max="29" width="9.140625" style="53"/>
    <col min="30" max="30" width="10.85546875" style="126" customWidth="1"/>
    <col min="31" max="31" width="12.42578125" customWidth="1"/>
    <col min="33" max="33" width="11.42578125" customWidth="1"/>
    <col min="34" max="34" width="17" customWidth="1"/>
    <col min="35" max="35" width="11.42578125" customWidth="1"/>
    <col min="36" max="36" width="13.140625" customWidth="1"/>
    <col min="37" max="37" width="14.7109375" customWidth="1"/>
    <col min="38" max="38" width="10.140625" customWidth="1"/>
    <col min="39" max="39" width="8.85546875" style="2" customWidth="1"/>
    <col min="40" max="40" width="10.85546875" style="2" customWidth="1"/>
    <col min="41" max="41" width="10" style="2" customWidth="1"/>
    <col min="42" max="42" width="14" style="102" customWidth="1"/>
    <col min="43" max="43" width="15.7109375" style="2" customWidth="1"/>
    <col min="44" max="44" width="16" customWidth="1"/>
  </cols>
  <sheetData>
    <row r="1" spans="1:43" s="1" customFormat="1" ht="20.25" thickBot="1" x14ac:dyDescent="0.35">
      <c r="A1" s="39" t="s">
        <v>0</v>
      </c>
      <c r="B1" s="67" t="s">
        <v>101</v>
      </c>
      <c r="C1" s="664" t="s">
        <v>2</v>
      </c>
      <c r="D1" s="664"/>
      <c r="E1" s="664"/>
      <c r="F1" s="664"/>
      <c r="G1" s="665"/>
      <c r="H1" s="666" t="s">
        <v>3</v>
      </c>
      <c r="I1" s="664"/>
      <c r="J1" s="664"/>
      <c r="K1" s="665"/>
      <c r="L1" s="662" t="s">
        <v>4</v>
      </c>
      <c r="M1" s="663"/>
      <c r="N1" s="663"/>
      <c r="O1" s="663"/>
      <c r="P1" s="663"/>
      <c r="Q1" s="663"/>
      <c r="R1" s="663"/>
      <c r="S1" s="663"/>
      <c r="T1" s="680"/>
      <c r="U1" s="662" t="s">
        <v>70</v>
      </c>
      <c r="V1" s="665"/>
      <c r="W1" s="662" t="s">
        <v>68</v>
      </c>
      <c r="X1" s="663"/>
      <c r="Y1" s="663"/>
      <c r="Z1" s="663"/>
      <c r="AA1" s="663"/>
      <c r="AB1" s="663"/>
      <c r="AC1" s="663"/>
      <c r="AD1" s="680"/>
      <c r="AE1" s="663" t="s">
        <v>5</v>
      </c>
      <c r="AF1" s="663"/>
      <c r="AG1" s="663"/>
      <c r="AH1" s="663"/>
      <c r="AI1" s="663"/>
      <c r="AJ1" s="663"/>
      <c r="AK1" s="681"/>
      <c r="AL1" s="677" t="s">
        <v>71</v>
      </c>
      <c r="AM1" s="678"/>
      <c r="AN1" s="678"/>
      <c r="AO1" s="679"/>
      <c r="AP1" s="100" t="s">
        <v>103</v>
      </c>
      <c r="AQ1" s="82" t="s">
        <v>94</v>
      </c>
    </row>
    <row r="2" spans="1:43" ht="62.25" customHeight="1" thickTop="1" thickBot="1" x14ac:dyDescent="0.3">
      <c r="A2" s="272" t="s">
        <v>152</v>
      </c>
      <c r="B2" s="92"/>
      <c r="C2" s="93" t="s">
        <v>6</v>
      </c>
      <c r="D2" s="93" t="s">
        <v>7</v>
      </c>
      <c r="E2" s="94" t="s">
        <v>8</v>
      </c>
      <c r="F2" s="95" t="s">
        <v>9</v>
      </c>
      <c r="G2" s="96" t="s">
        <v>10</v>
      </c>
      <c r="H2" s="93" t="s">
        <v>11</v>
      </c>
      <c r="I2" s="93" t="s">
        <v>12</v>
      </c>
      <c r="J2" s="94" t="s">
        <v>60</v>
      </c>
      <c r="K2" s="97" t="s">
        <v>69</v>
      </c>
      <c r="L2" s="93" t="s">
        <v>13</v>
      </c>
      <c r="M2" s="93" t="s">
        <v>14</v>
      </c>
      <c r="N2" s="93" t="s">
        <v>15</v>
      </c>
      <c r="O2" s="94" t="s">
        <v>16</v>
      </c>
      <c r="P2" s="93" t="s">
        <v>17</v>
      </c>
      <c r="Q2" s="93" t="s">
        <v>18</v>
      </c>
      <c r="R2" s="93" t="s">
        <v>19</v>
      </c>
      <c r="S2" s="93" t="s">
        <v>155</v>
      </c>
      <c r="T2" s="98" t="s">
        <v>20</v>
      </c>
      <c r="U2" s="94" t="s">
        <v>60</v>
      </c>
      <c r="V2" s="97" t="s">
        <v>69</v>
      </c>
      <c r="W2" s="93" t="s">
        <v>13</v>
      </c>
      <c r="X2" s="93" t="s">
        <v>14</v>
      </c>
      <c r="Y2" s="93" t="s">
        <v>15</v>
      </c>
      <c r="Z2" s="94" t="s">
        <v>16</v>
      </c>
      <c r="AA2" s="93" t="s">
        <v>17</v>
      </c>
      <c r="AB2" s="93" t="s">
        <v>18</v>
      </c>
      <c r="AC2" s="93" t="s">
        <v>19</v>
      </c>
      <c r="AD2" s="98" t="s">
        <v>155</v>
      </c>
      <c r="AE2" s="88" t="s">
        <v>21</v>
      </c>
      <c r="AF2" s="88" t="s">
        <v>22</v>
      </c>
      <c r="AG2" s="89" t="s">
        <v>23</v>
      </c>
      <c r="AH2" s="88" t="s">
        <v>24</v>
      </c>
      <c r="AI2" s="88" t="s">
        <v>25</v>
      </c>
      <c r="AJ2" s="88" t="s">
        <v>26</v>
      </c>
      <c r="AK2" s="90" t="s">
        <v>27</v>
      </c>
      <c r="AL2" s="114" t="s">
        <v>105</v>
      </c>
      <c r="AM2" s="99" t="s">
        <v>106</v>
      </c>
      <c r="AN2" s="115" t="s">
        <v>107</v>
      </c>
      <c r="AO2" s="91" t="s">
        <v>108</v>
      </c>
      <c r="AP2" s="101" t="s">
        <v>104</v>
      </c>
      <c r="AQ2" s="91" t="s">
        <v>102</v>
      </c>
    </row>
    <row r="3" spans="1:43" ht="15.75" thickTop="1" x14ac:dyDescent="0.25">
      <c r="A3" s="2" t="str">
        <f>IF(K3=SUM(L3:S3), " ","Error")</f>
        <v xml:space="preserve"> </v>
      </c>
      <c r="B3" s="78" t="s">
        <v>28</v>
      </c>
      <c r="C3" s="3">
        <f t="shared" ref="C3:L3" si="0">SUM(C4:C5)</f>
        <v>4179</v>
      </c>
      <c r="D3" s="3">
        <f t="shared" si="0"/>
        <v>565</v>
      </c>
      <c r="E3" s="3">
        <f t="shared" si="0"/>
        <v>1061</v>
      </c>
      <c r="F3" s="3">
        <f t="shared" si="0"/>
        <v>2126</v>
      </c>
      <c r="G3" s="4">
        <f t="shared" si="0"/>
        <v>427</v>
      </c>
      <c r="H3" s="3">
        <f t="shared" si="0"/>
        <v>47</v>
      </c>
      <c r="I3" s="3">
        <f t="shared" si="0"/>
        <v>55</v>
      </c>
      <c r="J3" s="3">
        <f t="shared" si="0"/>
        <v>46</v>
      </c>
      <c r="K3" s="4">
        <f t="shared" si="0"/>
        <v>11</v>
      </c>
      <c r="L3" s="3">
        <f t="shared" si="0"/>
        <v>4</v>
      </c>
      <c r="M3" s="3">
        <f t="shared" ref="M3:S3" si="1">SUM(M4:M5)</f>
        <v>2</v>
      </c>
      <c r="N3" s="3">
        <f t="shared" si="1"/>
        <v>0</v>
      </c>
      <c r="O3" s="3">
        <f t="shared" si="1"/>
        <v>5</v>
      </c>
      <c r="P3" s="3">
        <f t="shared" si="1"/>
        <v>0</v>
      </c>
      <c r="Q3" s="3">
        <f t="shared" si="1"/>
        <v>0</v>
      </c>
      <c r="R3" s="3">
        <f t="shared" si="1"/>
        <v>0</v>
      </c>
      <c r="S3" s="3">
        <f t="shared" si="1"/>
        <v>0</v>
      </c>
      <c r="T3" s="4"/>
      <c r="U3" s="43">
        <f>IF(I3=0,"NA",J3/I3)</f>
        <v>0.83636363636363631</v>
      </c>
      <c r="V3" s="45">
        <f>IF(I3=0,"NA",K3/I3)</f>
        <v>0.2</v>
      </c>
      <c r="W3" s="43">
        <f>+IF(L3=0,"NA",L3/I3)</f>
        <v>7.2727272727272724E-2</v>
      </c>
      <c r="X3" s="43">
        <f>+IF(I3=0,"NA",M3/I3)</f>
        <v>3.6363636363636362E-2</v>
      </c>
      <c r="Y3" s="43">
        <f>+IF(I3=0,"NA",N3/I3)</f>
        <v>0</v>
      </c>
      <c r="Z3" s="43">
        <f>+IF(I3=0,"NA",O3/I3)</f>
        <v>9.0909090909090912E-2</v>
      </c>
      <c r="AA3" s="43">
        <f>+IF(I3=0,"NA",P3/I3)</f>
        <v>0</v>
      </c>
      <c r="AB3" s="43">
        <f>+IF(I3=0,"NA",Q3/I3)</f>
        <v>0</v>
      </c>
      <c r="AC3" s="297">
        <f>+IF(I3=0,"NA",R3/I3)</f>
        <v>0</v>
      </c>
      <c r="AD3" s="45">
        <f>+IF(I3=0,"NA",S3/I3)</f>
        <v>0</v>
      </c>
      <c r="AE3" s="146"/>
      <c r="AF3" s="85">
        <f>IF(C3=0,"NA",(H3/C3)*100000)</f>
        <v>1124.6709739172049</v>
      </c>
      <c r="AG3" s="167"/>
      <c r="AH3" s="85">
        <f>IF(C3=0,"NA",(I3/C3)*100000)</f>
        <v>1316.104331179708</v>
      </c>
      <c r="AI3" s="167"/>
      <c r="AJ3" s="85">
        <f>IF(C3=0,"NA",(J3/C3)*100000)</f>
        <v>1100.7418042593922</v>
      </c>
      <c r="AK3" s="166"/>
      <c r="AL3" s="119">
        <f>AM3*7</f>
        <v>1.0547945205479452</v>
      </c>
      <c r="AM3" s="120">
        <f>I3/365</f>
        <v>0.15068493150684931</v>
      </c>
      <c r="AN3" s="119">
        <f>AO3*7</f>
        <v>0.88219178082191785</v>
      </c>
      <c r="AO3" s="120">
        <f>J3/365</f>
        <v>0.12602739726027398</v>
      </c>
      <c r="AP3" s="447">
        <f>'Vital Stats'!Q41</f>
        <v>761.07034252473352</v>
      </c>
      <c r="AQ3" s="163"/>
    </row>
    <row r="4" spans="1:43" x14ac:dyDescent="0.25">
      <c r="B4" s="145" t="s">
        <v>29</v>
      </c>
      <c r="C4" s="7">
        <f>SUM(D4:G4)</f>
        <v>2069</v>
      </c>
      <c r="D4" s="8">
        <v>249</v>
      </c>
      <c r="E4" s="8">
        <v>545</v>
      </c>
      <c r="F4" s="8">
        <v>1059</v>
      </c>
      <c r="G4" s="9">
        <v>216</v>
      </c>
      <c r="H4" s="7">
        <v>21</v>
      </c>
      <c r="I4" s="8">
        <v>21</v>
      </c>
      <c r="J4" s="8">
        <v>18</v>
      </c>
      <c r="K4" s="9">
        <v>3</v>
      </c>
      <c r="L4" s="7">
        <v>2</v>
      </c>
      <c r="M4" s="8">
        <v>0</v>
      </c>
      <c r="N4" s="8">
        <v>0</v>
      </c>
      <c r="O4" s="8">
        <v>1</v>
      </c>
      <c r="P4" s="8">
        <v>0</v>
      </c>
      <c r="Q4" s="8">
        <v>0</v>
      </c>
      <c r="R4" s="8">
        <v>0</v>
      </c>
      <c r="S4" s="205">
        <v>0</v>
      </c>
      <c r="T4" s="9"/>
      <c r="U4" s="40">
        <f>IF(I4=0,"NA",J4/I4)</f>
        <v>0.8571428571428571</v>
      </c>
      <c r="V4" s="41">
        <f>IF(I4=0,"NA",K4/I4)</f>
        <v>0.14285714285714285</v>
      </c>
      <c r="W4" s="42">
        <f>IF(I4=0,"NA",L4/I4)</f>
        <v>9.5238095238095233E-2</v>
      </c>
      <c r="X4" s="42">
        <f>IF(I4=0,"NA",M4/I4)</f>
        <v>0</v>
      </c>
      <c r="Y4" s="42">
        <f>IF(I4=0,"NA",N4/I4)</f>
        <v>0</v>
      </c>
      <c r="Z4" s="42">
        <f>IF(I4=0,"NA",O4/I4)</f>
        <v>4.7619047619047616E-2</v>
      </c>
      <c r="AA4" s="42">
        <f>IF(I4=0,"NA",P4/I4)</f>
        <v>0</v>
      </c>
      <c r="AB4" s="42">
        <f>IF(I4=0,"NA",Q4/I4)</f>
        <v>0</v>
      </c>
      <c r="AC4" s="298">
        <f>IF(I4=0,"NA",R4/I4)</f>
        <v>0</v>
      </c>
      <c r="AD4" s="44">
        <f>IF(I4=0,"NA",S4/I4)</f>
        <v>0</v>
      </c>
      <c r="AE4" s="147"/>
      <c r="AF4" s="8">
        <f>IF(C4=0,"NA",(H4/C4)*100000)</f>
        <v>1014.983083615273</v>
      </c>
      <c r="AG4" s="149"/>
      <c r="AH4" s="8">
        <f>IF(C4=0,"NA",(I4/C4)*100000)</f>
        <v>1014.983083615273</v>
      </c>
      <c r="AI4" s="149"/>
      <c r="AJ4" s="8">
        <f>IF(C4=0,"NA",(J4/C4)*100000)</f>
        <v>869.98550024166275</v>
      </c>
      <c r="AK4" s="151"/>
      <c r="AL4" s="116">
        <f>AM4*7</f>
        <v>0.80327868852459017</v>
      </c>
      <c r="AM4" s="117">
        <f>I4/_xlfn.DAYS("10 June 2016","10 December 2015")</f>
        <v>0.11475409836065574</v>
      </c>
      <c r="AN4" s="116">
        <f>AO4*7</f>
        <v>0.68852459016393441</v>
      </c>
      <c r="AO4" s="117">
        <f>J4/_xlfn.DAYS("10 June 2016","10 December 2015")</f>
        <v>9.8360655737704916E-2</v>
      </c>
      <c r="AP4" s="448"/>
      <c r="AQ4" s="164"/>
    </row>
    <row r="5" spans="1:43" x14ac:dyDescent="0.25">
      <c r="B5" s="145" t="s">
        <v>30</v>
      </c>
      <c r="C5" s="7">
        <f>SUM(D5:G5)</f>
        <v>2110</v>
      </c>
      <c r="D5" s="8">
        <v>316</v>
      </c>
      <c r="E5" s="8">
        <v>516</v>
      </c>
      <c r="F5" s="8">
        <v>1067</v>
      </c>
      <c r="G5" s="9">
        <v>211</v>
      </c>
      <c r="H5" s="7">
        <v>26</v>
      </c>
      <c r="I5" s="8">
        <v>34</v>
      </c>
      <c r="J5" s="8">
        <v>28</v>
      </c>
      <c r="K5" s="9">
        <v>8</v>
      </c>
      <c r="L5" s="7">
        <v>2</v>
      </c>
      <c r="M5" s="8">
        <v>2</v>
      </c>
      <c r="N5" s="8">
        <v>0</v>
      </c>
      <c r="O5" s="8">
        <v>4</v>
      </c>
      <c r="P5" s="8">
        <v>0</v>
      </c>
      <c r="Q5" s="8">
        <v>0</v>
      </c>
      <c r="R5" s="8">
        <v>0</v>
      </c>
      <c r="S5" s="205">
        <v>0</v>
      </c>
      <c r="T5" s="9"/>
      <c r="U5" s="40">
        <f>IF(I5=0,"NA",J5/I5)</f>
        <v>0.82352941176470584</v>
      </c>
      <c r="V5" s="41">
        <f>IF(I5=0,"NA",K5/I5)</f>
        <v>0.23529411764705882</v>
      </c>
      <c r="W5" s="42">
        <f>IF(I5=0,"NA",L5/I5)</f>
        <v>5.8823529411764705E-2</v>
      </c>
      <c r="X5" s="42">
        <f>IF(I5=0,"NA",M5/I5)</f>
        <v>5.8823529411764705E-2</v>
      </c>
      <c r="Y5" s="42">
        <f>IF(I5=0,"NA",N5/I5)</f>
        <v>0</v>
      </c>
      <c r="Z5" s="42">
        <f>IF(I5=0,"NA",O5/I5)</f>
        <v>0.11764705882352941</v>
      </c>
      <c r="AA5" s="42">
        <f>IF(I5=0,"NA",P5/I5)</f>
        <v>0</v>
      </c>
      <c r="AB5" s="42">
        <f>IF(I5=0,"NA",Q5/I5)</f>
        <v>0</v>
      </c>
      <c r="AC5" s="298">
        <f>IF(I5=0,"NA",R5/I5)</f>
        <v>0</v>
      </c>
      <c r="AD5" s="44">
        <f>IF(I5=0,"NA",S5/I5)</f>
        <v>0</v>
      </c>
      <c r="AE5" s="147"/>
      <c r="AF5" s="8">
        <f>IF(C5=0,"NA",(H5/C5)*100000)</f>
        <v>1232.2274881516589</v>
      </c>
      <c r="AG5" s="149"/>
      <c r="AH5" s="8">
        <f>IF(C5=0,"NA",(I5/C5)*100000)</f>
        <v>1611.3744075829384</v>
      </c>
      <c r="AI5" s="149"/>
      <c r="AJ5" s="8">
        <f>IF(C5=0,"NA",(J5/C5)*100000)</f>
        <v>1327.0142180094788</v>
      </c>
      <c r="AK5" s="151"/>
      <c r="AL5" s="116">
        <f>AM5*7</f>
        <v>1.3005464480874318</v>
      </c>
      <c r="AM5" s="117">
        <f>I5/_xlfn.DAYS("10 December 2016","10 June 2016")</f>
        <v>0.18579234972677597</v>
      </c>
      <c r="AN5" s="116">
        <f>AO5*7</f>
        <v>1.0710382513661203</v>
      </c>
      <c r="AO5" s="117">
        <f>J5/_xlfn.DAYS("10 December 2016","10 June 2016")</f>
        <v>0.15300546448087432</v>
      </c>
      <c r="AP5" s="448"/>
      <c r="AQ5" s="164"/>
    </row>
    <row r="6" spans="1:43" x14ac:dyDescent="0.25">
      <c r="B6" s="79"/>
      <c r="C6" s="7"/>
      <c r="D6" s="8"/>
      <c r="E6" s="8"/>
      <c r="F6" s="8"/>
      <c r="G6" s="9"/>
      <c r="H6" s="7"/>
      <c r="I6" s="8"/>
      <c r="J6" s="8"/>
      <c r="K6" s="9"/>
      <c r="L6" s="7"/>
      <c r="M6" s="8"/>
      <c r="N6" s="8"/>
      <c r="O6" s="8"/>
      <c r="P6" s="8"/>
      <c r="Q6" s="8"/>
      <c r="R6" s="8"/>
      <c r="S6" s="205"/>
      <c r="T6" s="9"/>
      <c r="U6" s="40"/>
      <c r="V6" s="41"/>
      <c r="W6" s="7"/>
      <c r="X6" s="8"/>
      <c r="Y6" s="8"/>
      <c r="Z6" s="8"/>
      <c r="AA6" s="8"/>
      <c r="AB6" s="8"/>
      <c r="AC6" s="205"/>
      <c r="AD6" s="9"/>
      <c r="AE6" s="7"/>
      <c r="AF6" s="8"/>
      <c r="AG6" s="8"/>
      <c r="AH6" s="8"/>
      <c r="AI6" s="8"/>
      <c r="AJ6" s="8"/>
      <c r="AK6" s="10"/>
      <c r="AL6" s="116"/>
      <c r="AM6" s="117"/>
      <c r="AN6" s="116"/>
      <c r="AO6" s="117"/>
      <c r="AP6" s="448"/>
      <c r="AQ6" s="107"/>
    </row>
    <row r="7" spans="1:43" x14ac:dyDescent="0.25">
      <c r="A7" s="2" t="str">
        <f>IF(K7=SUM(L7:S7), " ","Error")</f>
        <v xml:space="preserve"> </v>
      </c>
      <c r="B7" s="80" t="s">
        <v>31</v>
      </c>
      <c r="C7" s="3">
        <f t="shared" ref="C7:L7" si="2">SUM(C8:C9)</f>
        <v>4184</v>
      </c>
      <c r="D7" s="3">
        <f t="shared" si="2"/>
        <v>800</v>
      </c>
      <c r="E7" s="3">
        <f t="shared" si="2"/>
        <v>762</v>
      </c>
      <c r="F7" s="3">
        <f t="shared" si="2"/>
        <v>2106</v>
      </c>
      <c r="G7" s="4">
        <f t="shared" si="2"/>
        <v>516</v>
      </c>
      <c r="H7" s="3">
        <f t="shared" si="2"/>
        <v>54</v>
      </c>
      <c r="I7" s="3">
        <f t="shared" si="2"/>
        <v>128</v>
      </c>
      <c r="J7" s="3">
        <f t="shared" si="2"/>
        <v>93</v>
      </c>
      <c r="K7" s="4">
        <f t="shared" si="2"/>
        <v>40</v>
      </c>
      <c r="L7" s="3">
        <f t="shared" si="2"/>
        <v>11</v>
      </c>
      <c r="M7" s="3">
        <f t="shared" ref="M7:S7" si="3">SUM(M8:M9)</f>
        <v>3</v>
      </c>
      <c r="N7" s="3">
        <f t="shared" si="3"/>
        <v>0</v>
      </c>
      <c r="O7" s="3">
        <f t="shared" si="3"/>
        <v>10</v>
      </c>
      <c r="P7" s="3">
        <f t="shared" si="3"/>
        <v>8</v>
      </c>
      <c r="Q7" s="3">
        <f t="shared" si="3"/>
        <v>8</v>
      </c>
      <c r="R7" s="3">
        <f t="shared" si="3"/>
        <v>0</v>
      </c>
      <c r="S7" s="3">
        <f t="shared" si="3"/>
        <v>0</v>
      </c>
      <c r="T7" s="11"/>
      <c r="U7" s="43">
        <f>IF(I7=0,"NA",J7/I7)</f>
        <v>0.7265625</v>
      </c>
      <c r="V7" s="46">
        <f>IF(I7=0,"NA",K7/I7)</f>
        <v>0.3125</v>
      </c>
      <c r="W7" s="43">
        <f>+IF(L7=0,"NA",L7/I7)</f>
        <v>8.59375E-2</v>
      </c>
      <c r="X7" s="43">
        <f>+IF(I7=0,"NA",M7/I7)</f>
        <v>2.34375E-2</v>
      </c>
      <c r="Y7" s="43">
        <f>+IF(I7=0,"NA",N7/I7)</f>
        <v>0</v>
      </c>
      <c r="Z7" s="43">
        <f>+IF(I7=0,"NA",O7/I7)</f>
        <v>7.8125E-2</v>
      </c>
      <c r="AA7" s="43">
        <f>+IF(I7=0,"NA",P7/I7)</f>
        <v>6.25E-2</v>
      </c>
      <c r="AB7" s="43">
        <f>+IF(I7=0,"NA",Q7/I7)</f>
        <v>6.25E-2</v>
      </c>
      <c r="AC7" s="297">
        <f>+IF(I7=0,"NA",R7/I7)</f>
        <v>0</v>
      </c>
      <c r="AD7" s="45">
        <f>+IF(I7=0,"NA",S7/I7)</f>
        <v>0</v>
      </c>
      <c r="AE7" s="146"/>
      <c r="AF7" s="5">
        <f>IF(C7=0,"NA",(H7/C7)*100000)</f>
        <v>1290.6309751434035</v>
      </c>
      <c r="AG7" s="148"/>
      <c r="AH7" s="5">
        <f>IF(C7=0,"NA",(I7/C7)*100000)</f>
        <v>3059.2734225621416</v>
      </c>
      <c r="AI7" s="148"/>
      <c r="AJ7" s="5">
        <f>IF(C7=0,"NA",(J7/C7)*100000)</f>
        <v>2222.7533460803061</v>
      </c>
      <c r="AK7" s="150"/>
      <c r="AL7" s="121">
        <f>AM7*7</f>
        <v>2.4547945205479453</v>
      </c>
      <c r="AM7" s="118">
        <f>I7/_xlfn.DAYS("10 December 2017","10 December 2016")</f>
        <v>0.35068493150684932</v>
      </c>
      <c r="AN7" s="122">
        <f>AO7*7</f>
        <v>1.7835616438356166</v>
      </c>
      <c r="AO7" s="118">
        <f>J7/_xlfn.DAYS("10 December 2017","10 December 2016")</f>
        <v>0.25479452054794521</v>
      </c>
      <c r="AP7" s="449">
        <f>'Vital Stats'!Q41</f>
        <v>761.07034252473352</v>
      </c>
      <c r="AQ7" s="165"/>
    </row>
    <row r="8" spans="1:43" x14ac:dyDescent="0.25">
      <c r="B8" s="144" t="s">
        <v>32</v>
      </c>
      <c r="C8" s="7">
        <f>SUM(D8:G8)</f>
        <v>2146</v>
      </c>
      <c r="D8" s="8">
        <v>316</v>
      </c>
      <c r="E8" s="8">
        <v>433</v>
      </c>
      <c r="F8" s="8">
        <v>1132</v>
      </c>
      <c r="G8" s="9">
        <v>265</v>
      </c>
      <c r="H8" s="7">
        <v>26</v>
      </c>
      <c r="I8" s="8">
        <v>63</v>
      </c>
      <c r="J8" s="8">
        <v>43</v>
      </c>
      <c r="K8" s="9">
        <v>20</v>
      </c>
      <c r="L8" s="7">
        <v>4</v>
      </c>
      <c r="M8" s="8">
        <v>1</v>
      </c>
      <c r="N8" s="8">
        <v>0</v>
      </c>
      <c r="O8" s="8">
        <v>9</v>
      </c>
      <c r="P8" s="8">
        <v>3</v>
      </c>
      <c r="Q8" s="8">
        <v>3</v>
      </c>
      <c r="R8" s="8">
        <v>0</v>
      </c>
      <c r="S8" s="205">
        <v>0</v>
      </c>
      <c r="T8" s="9"/>
      <c r="U8" s="40">
        <f>IF(I8=0,"NA",J8/I8)</f>
        <v>0.68253968253968256</v>
      </c>
      <c r="V8" s="41">
        <f>IF(I8=0,"NA",K8/I8)</f>
        <v>0.31746031746031744</v>
      </c>
      <c r="W8" s="42">
        <f>IF(I8=0,"NA",L8/I8)</f>
        <v>6.3492063492063489E-2</v>
      </c>
      <c r="X8" s="42">
        <f>IF(I8=0,"NA",M8/I8)</f>
        <v>1.5873015873015872E-2</v>
      </c>
      <c r="Y8" s="42">
        <f>IF(I8=0,"NA",N8/I8)</f>
        <v>0</v>
      </c>
      <c r="Z8" s="42">
        <f>IF(I8=0,"NA",O8/I8)</f>
        <v>0.14285714285714285</v>
      </c>
      <c r="AA8" s="42">
        <f>IF(I8=0,"NA",P8/I8)</f>
        <v>4.7619047619047616E-2</v>
      </c>
      <c r="AB8" s="42">
        <f>IF(I8=0,"NA",Q8/I8)</f>
        <v>4.7619047619047616E-2</v>
      </c>
      <c r="AC8" s="298">
        <f>IF(I8=0,"NA",R8/I8)</f>
        <v>0</v>
      </c>
      <c r="AD8" s="44">
        <f>IF(I8=0,"NA",S8/I8)</f>
        <v>0</v>
      </c>
      <c r="AE8" s="147"/>
      <c r="AF8" s="8">
        <f>IF(C8=0,"NA",(H8/C8)*100000)</f>
        <v>1211.5563839701772</v>
      </c>
      <c r="AG8" s="149"/>
      <c r="AH8" s="8">
        <f>IF(C8=0,"NA",(I8/C8)*100000)</f>
        <v>2935.6943150046595</v>
      </c>
      <c r="AI8" s="149"/>
      <c r="AJ8" s="8">
        <f>IF(C8=0,"NA",(J8/C8)*100000)</f>
        <v>2003.7278657968313</v>
      </c>
      <c r="AK8" s="151"/>
      <c r="AL8" s="116">
        <f>AM8*7</f>
        <v>2.4230769230769229</v>
      </c>
      <c r="AM8" s="117">
        <f>I8/_xlfn.DAYS("10 June 2017","10 December 2016")</f>
        <v>0.34615384615384615</v>
      </c>
      <c r="AN8" s="116">
        <f>AO8*7</f>
        <v>1.6538461538461537</v>
      </c>
      <c r="AO8" s="117">
        <f>J8/_xlfn.DAYS("10 June 2017","10 December 2016")</f>
        <v>0.23626373626373626</v>
      </c>
      <c r="AP8" s="448"/>
      <c r="AQ8" s="164"/>
    </row>
    <row r="9" spans="1:43" x14ac:dyDescent="0.25">
      <c r="B9" s="578" t="s">
        <v>33</v>
      </c>
      <c r="C9" s="7">
        <f>SUM(D9:G9)</f>
        <v>2038</v>
      </c>
      <c r="D9" s="8">
        <v>484</v>
      </c>
      <c r="E9" s="8">
        <v>329</v>
      </c>
      <c r="F9" s="8">
        <v>974</v>
      </c>
      <c r="G9" s="9">
        <v>251</v>
      </c>
      <c r="H9" s="7">
        <v>28</v>
      </c>
      <c r="I9" s="8">
        <v>65</v>
      </c>
      <c r="J9" s="8">
        <v>50</v>
      </c>
      <c r="K9" s="9">
        <v>20</v>
      </c>
      <c r="L9" s="7">
        <v>7</v>
      </c>
      <c r="M9" s="8">
        <v>2</v>
      </c>
      <c r="N9" s="8">
        <v>0</v>
      </c>
      <c r="O9" s="8">
        <v>1</v>
      </c>
      <c r="P9" s="8">
        <v>5</v>
      </c>
      <c r="Q9" s="8">
        <v>5</v>
      </c>
      <c r="R9" s="8">
        <v>0</v>
      </c>
      <c r="S9" s="205">
        <v>0</v>
      </c>
      <c r="T9" s="9"/>
      <c r="U9" s="40">
        <f>IF(I9=0,"NA",J9/I9)</f>
        <v>0.76923076923076927</v>
      </c>
      <c r="V9" s="41">
        <f>IF(I9=0,"NA",K9/I9)</f>
        <v>0.30769230769230771</v>
      </c>
      <c r="W9" s="42">
        <f>IF(I9=0,"NA",L9/I9)</f>
        <v>0.1076923076923077</v>
      </c>
      <c r="X9" s="42">
        <f>IF(I9=0,"NA",M9/I9)</f>
        <v>3.0769230769230771E-2</v>
      </c>
      <c r="Y9" s="42">
        <f>IF(I9=0,"NA",N9/I9)</f>
        <v>0</v>
      </c>
      <c r="Z9" s="42">
        <f>IF(I9=0,"NA",O9/I9)</f>
        <v>1.5384615384615385E-2</v>
      </c>
      <c r="AA9" s="42">
        <f>IF(I9=0,"NA",P9/I9)</f>
        <v>7.6923076923076927E-2</v>
      </c>
      <c r="AB9" s="42">
        <f>IF(I9=0,"NA",Q9/I9)</f>
        <v>7.6923076923076927E-2</v>
      </c>
      <c r="AC9" s="298">
        <f>IF(I9=0,"NA",R9/I9)</f>
        <v>0</v>
      </c>
      <c r="AD9" s="44">
        <f>IF(I9=0,"NA",S9/I9)</f>
        <v>0</v>
      </c>
      <c r="AE9" s="147"/>
      <c r="AF9" s="8">
        <f>IF(C9=0,"NA",(H9/C9)*100000)</f>
        <v>1373.8959764474976</v>
      </c>
      <c r="AG9" s="149"/>
      <c r="AH9" s="8">
        <f>IF(C9=0,"NA",(I9/C9)*100000)</f>
        <v>3189.4013738959766</v>
      </c>
      <c r="AI9" s="149"/>
      <c r="AJ9" s="8">
        <f>IF(C9=0,"NA",(J9/C9)*100000)</f>
        <v>2453.3856722276741</v>
      </c>
      <c r="AK9" s="151"/>
      <c r="AL9" s="116">
        <f>AM9*7</f>
        <v>2.4863387978142075</v>
      </c>
      <c r="AM9" s="117">
        <f>I9/_xlfn.DAYS("10 December 2017","10 June 2017")</f>
        <v>0.3551912568306011</v>
      </c>
      <c r="AN9" s="116">
        <f>AO9*7</f>
        <v>1.9125683060109291</v>
      </c>
      <c r="AO9" s="117">
        <f>J9/_xlfn.DAYS("10 December 2017","10 June 2017")</f>
        <v>0.27322404371584702</v>
      </c>
      <c r="AP9" s="448"/>
      <c r="AQ9" s="164"/>
    </row>
    <row r="10" spans="1:43" x14ac:dyDescent="0.25">
      <c r="C10" s="7"/>
      <c r="D10" s="8"/>
      <c r="E10" s="8"/>
      <c r="F10" s="8"/>
      <c r="G10" s="9"/>
      <c r="H10" s="7"/>
      <c r="I10" s="8"/>
      <c r="J10" s="8"/>
      <c r="K10" s="9"/>
      <c r="L10" s="7"/>
      <c r="M10" s="8"/>
      <c r="N10" s="8"/>
      <c r="O10" s="8"/>
      <c r="P10" s="8"/>
      <c r="Q10" s="8"/>
      <c r="R10" s="8"/>
      <c r="S10" s="205"/>
      <c r="T10" s="9"/>
      <c r="U10" s="8"/>
      <c r="V10" s="9"/>
      <c r="W10" s="7"/>
      <c r="X10" s="8"/>
      <c r="Y10" s="8"/>
      <c r="Z10" s="8"/>
      <c r="AA10" s="8"/>
      <c r="AB10" s="8"/>
      <c r="AC10" s="205"/>
      <c r="AD10" s="9"/>
      <c r="AE10" s="7"/>
      <c r="AF10" s="8"/>
      <c r="AG10" s="8"/>
      <c r="AH10" s="8"/>
      <c r="AI10" s="8"/>
      <c r="AJ10" s="8"/>
      <c r="AK10" s="10"/>
      <c r="AL10" s="113"/>
      <c r="AM10" s="14"/>
      <c r="AN10" s="113"/>
      <c r="AO10" s="14"/>
      <c r="AP10" s="105"/>
      <c r="AQ10" s="109"/>
    </row>
    <row r="11" spans="1:43" x14ac:dyDescent="0.25">
      <c r="C11" s="7"/>
      <c r="D11" s="8"/>
      <c r="E11" s="8"/>
      <c r="F11" s="8"/>
      <c r="G11" s="9"/>
      <c r="H11" s="7"/>
      <c r="I11" s="8"/>
      <c r="J11" s="8"/>
      <c r="K11" s="9"/>
      <c r="L11" s="7"/>
      <c r="M11" s="8"/>
      <c r="N11" s="8"/>
      <c r="O11" s="8"/>
      <c r="P11" s="8"/>
      <c r="Q11" s="8"/>
      <c r="R11" s="8"/>
      <c r="S11" s="205"/>
      <c r="T11" s="9"/>
      <c r="U11" s="8"/>
      <c r="V11" s="9"/>
      <c r="W11" s="7"/>
      <c r="X11" s="8"/>
      <c r="Y11" s="8"/>
      <c r="Z11" s="8"/>
      <c r="AA11" s="8"/>
      <c r="AB11" s="8"/>
      <c r="AC11" s="205"/>
      <c r="AD11" s="9"/>
      <c r="AE11" s="7"/>
      <c r="AF11" s="8"/>
      <c r="AG11" s="8"/>
      <c r="AH11" s="8"/>
      <c r="AI11" s="8"/>
      <c r="AJ11" s="8"/>
      <c r="AK11" s="10"/>
      <c r="AL11" s="113"/>
      <c r="AM11" s="14"/>
      <c r="AN11" s="113"/>
      <c r="AO11" s="14"/>
      <c r="AP11" s="105"/>
      <c r="AQ11" s="109"/>
    </row>
    <row r="12" spans="1:43" x14ac:dyDescent="0.25">
      <c r="C12" s="7"/>
      <c r="D12" s="8"/>
      <c r="E12" s="8"/>
      <c r="F12" s="8"/>
      <c r="G12" s="9"/>
      <c r="H12" s="7"/>
      <c r="I12" s="8"/>
      <c r="J12" s="8"/>
      <c r="K12" s="9"/>
      <c r="L12" s="7"/>
      <c r="M12" s="8"/>
      <c r="N12" s="8"/>
      <c r="O12" s="8"/>
      <c r="P12" s="8"/>
      <c r="Q12" s="8"/>
      <c r="R12" s="8"/>
      <c r="S12" s="205"/>
      <c r="T12" s="9"/>
      <c r="U12" s="8"/>
      <c r="V12" s="9"/>
      <c r="W12" s="7"/>
      <c r="X12" s="8"/>
      <c r="Y12" s="8"/>
      <c r="Z12" s="8"/>
      <c r="AA12" s="8"/>
      <c r="AB12" s="8"/>
      <c r="AC12" s="205"/>
      <c r="AD12" s="9"/>
      <c r="AE12" s="7"/>
      <c r="AF12" s="8"/>
      <c r="AG12" s="8"/>
      <c r="AH12" s="8"/>
      <c r="AI12" s="8"/>
      <c r="AJ12" s="8"/>
      <c r="AK12" s="10"/>
      <c r="AL12" s="113"/>
      <c r="AM12" s="14"/>
      <c r="AN12" s="113"/>
      <c r="AO12" s="14"/>
      <c r="AP12" s="105"/>
      <c r="AQ12" s="109"/>
    </row>
    <row r="13" spans="1:43" x14ac:dyDescent="0.25">
      <c r="C13" s="7"/>
      <c r="D13" s="8"/>
      <c r="E13" s="8"/>
      <c r="F13" s="8"/>
      <c r="G13" s="9"/>
      <c r="H13" s="7"/>
      <c r="I13" s="8"/>
      <c r="J13" s="8"/>
      <c r="K13" s="9"/>
      <c r="L13" s="7"/>
      <c r="M13" s="8"/>
      <c r="N13" s="8"/>
      <c r="O13" s="8"/>
      <c r="P13" s="8"/>
      <c r="Q13" s="8"/>
      <c r="R13" s="8"/>
      <c r="S13" s="205"/>
      <c r="T13" s="9"/>
      <c r="U13" s="8"/>
      <c r="V13" s="9"/>
      <c r="W13" s="7"/>
      <c r="X13" s="8"/>
      <c r="Y13" s="8"/>
      <c r="Z13" s="8"/>
      <c r="AA13" s="8"/>
      <c r="AB13" s="8"/>
      <c r="AC13" s="205"/>
      <c r="AD13" s="9"/>
      <c r="AE13" s="7"/>
      <c r="AF13" s="8"/>
      <c r="AG13" s="8"/>
      <c r="AH13" s="8"/>
      <c r="AI13" s="8"/>
      <c r="AJ13" s="8"/>
      <c r="AK13" s="10"/>
      <c r="AL13" s="113"/>
      <c r="AM13" s="14"/>
      <c r="AN13" s="113"/>
      <c r="AO13" s="14"/>
      <c r="AP13" s="105"/>
      <c r="AQ13" s="109"/>
    </row>
    <row r="14" spans="1:43" x14ac:dyDescent="0.25">
      <c r="C14" s="7"/>
      <c r="D14" s="8"/>
      <c r="E14" s="8"/>
      <c r="F14" s="8"/>
      <c r="G14" s="9"/>
      <c r="H14" s="7"/>
      <c r="I14" s="8"/>
      <c r="J14" s="8"/>
      <c r="K14" s="9"/>
      <c r="L14" s="7"/>
      <c r="M14" s="8"/>
      <c r="N14" s="8"/>
      <c r="O14" s="8"/>
      <c r="P14" s="8"/>
      <c r="Q14" s="8"/>
      <c r="R14" s="8"/>
      <c r="S14" s="205"/>
      <c r="T14" s="9"/>
      <c r="U14" s="8"/>
      <c r="V14" s="9"/>
      <c r="W14" s="7"/>
      <c r="X14" s="8"/>
      <c r="Y14" s="8"/>
      <c r="Z14" s="8"/>
      <c r="AA14" s="8"/>
      <c r="AB14" s="8"/>
      <c r="AC14" s="205"/>
      <c r="AD14" s="9"/>
      <c r="AE14" s="7"/>
      <c r="AF14" s="8"/>
      <c r="AG14" s="8"/>
      <c r="AH14" s="8"/>
      <c r="AI14" s="8"/>
      <c r="AJ14" s="8"/>
      <c r="AK14" s="10"/>
      <c r="AL14" s="113"/>
      <c r="AM14" s="14"/>
      <c r="AN14" s="113"/>
      <c r="AO14" s="14"/>
      <c r="AP14" s="105"/>
      <c r="AQ14" s="109"/>
    </row>
    <row r="15" spans="1:43" x14ac:dyDescent="0.25">
      <c r="C15" s="7"/>
      <c r="D15" s="8"/>
      <c r="E15" s="8"/>
      <c r="F15" s="8"/>
      <c r="G15" s="9"/>
      <c r="H15" s="7"/>
      <c r="I15" s="8"/>
      <c r="J15" s="8"/>
      <c r="K15" s="9"/>
      <c r="L15" s="7"/>
      <c r="M15" s="8"/>
      <c r="N15" s="8"/>
      <c r="O15" s="8"/>
      <c r="P15" s="8"/>
      <c r="Q15" s="8"/>
      <c r="R15" s="8"/>
      <c r="S15" s="205"/>
      <c r="T15" s="9"/>
      <c r="U15" s="8"/>
      <c r="V15" s="9"/>
      <c r="W15" s="7"/>
      <c r="X15" s="8"/>
      <c r="Y15" s="8"/>
      <c r="Z15" s="8"/>
      <c r="AA15" s="8"/>
      <c r="AB15" s="8"/>
      <c r="AC15" s="205"/>
      <c r="AD15" s="9"/>
      <c r="AE15" s="7"/>
      <c r="AF15" s="8"/>
      <c r="AG15" s="8"/>
      <c r="AH15" s="8"/>
      <c r="AI15" s="8"/>
      <c r="AJ15" s="8"/>
      <c r="AK15" s="10"/>
      <c r="AL15" s="113"/>
      <c r="AM15" s="14"/>
      <c r="AN15" s="113"/>
      <c r="AO15" s="14"/>
      <c r="AP15" s="105"/>
      <c r="AQ15" s="109"/>
    </row>
    <row r="16" spans="1:43" x14ac:dyDescent="0.25">
      <c r="C16" s="7"/>
      <c r="D16" s="8"/>
      <c r="E16" s="8"/>
      <c r="F16" s="8"/>
      <c r="G16" s="9"/>
      <c r="H16" s="7"/>
      <c r="I16" s="8"/>
      <c r="J16" s="8"/>
      <c r="K16" s="9"/>
      <c r="L16" s="7"/>
      <c r="M16" s="8"/>
      <c r="N16" s="8"/>
      <c r="O16" s="8"/>
      <c r="P16" s="8"/>
      <c r="Q16" s="8"/>
      <c r="R16" s="8"/>
      <c r="S16" s="205"/>
      <c r="T16" s="9"/>
      <c r="U16" s="8"/>
      <c r="V16" s="9"/>
      <c r="W16" s="7"/>
      <c r="X16" s="8"/>
      <c r="Y16" s="8"/>
      <c r="Z16" s="8"/>
      <c r="AA16" s="8"/>
      <c r="AB16" s="8"/>
      <c r="AC16" s="205"/>
      <c r="AD16" s="9"/>
      <c r="AE16" s="7"/>
      <c r="AF16" s="8"/>
      <c r="AG16" s="8"/>
      <c r="AH16" s="8"/>
      <c r="AI16" s="8"/>
      <c r="AJ16" s="8"/>
      <c r="AK16" s="10"/>
      <c r="AL16" s="113"/>
      <c r="AM16" s="14"/>
      <c r="AN16" s="113"/>
      <c r="AO16" s="14"/>
      <c r="AP16" s="105"/>
      <c r="AQ16" s="109"/>
    </row>
    <row r="17" spans="3:43" x14ac:dyDescent="0.25">
      <c r="C17" s="7"/>
      <c r="D17" s="8"/>
      <c r="E17" s="8"/>
      <c r="F17" s="8"/>
      <c r="G17" s="9"/>
      <c r="H17" s="7"/>
      <c r="I17" s="8"/>
      <c r="J17" s="8"/>
      <c r="K17" s="9"/>
      <c r="L17" s="7"/>
      <c r="M17" s="8"/>
      <c r="N17" s="8"/>
      <c r="O17" s="8"/>
      <c r="P17" s="8"/>
      <c r="Q17" s="8"/>
      <c r="R17" s="8"/>
      <c r="S17" s="205"/>
      <c r="T17" s="9"/>
      <c r="U17" s="8"/>
      <c r="V17" s="9"/>
      <c r="W17" s="7"/>
      <c r="X17" s="8"/>
      <c r="Y17" s="8"/>
      <c r="Z17" s="8"/>
      <c r="AA17" s="8"/>
      <c r="AB17" s="8"/>
      <c r="AC17" s="205"/>
      <c r="AD17" s="9"/>
      <c r="AE17" s="7"/>
      <c r="AF17" s="8"/>
      <c r="AG17" s="8"/>
      <c r="AH17" s="8"/>
      <c r="AI17" s="8"/>
      <c r="AJ17" s="8"/>
      <c r="AK17" s="10"/>
      <c r="AL17" s="113"/>
      <c r="AM17" s="14"/>
      <c r="AN17" s="113"/>
      <c r="AO17" s="14"/>
      <c r="AP17" s="105"/>
      <c r="AQ17" s="109"/>
    </row>
    <row r="18" spans="3:43" x14ac:dyDescent="0.25">
      <c r="C18" s="7"/>
      <c r="D18" s="8"/>
      <c r="E18" s="8"/>
      <c r="F18" s="8"/>
      <c r="G18" s="9"/>
      <c r="H18" s="7"/>
      <c r="I18" s="8"/>
      <c r="J18" s="8"/>
      <c r="K18" s="9"/>
      <c r="L18" s="7"/>
      <c r="M18" s="8"/>
      <c r="N18" s="8"/>
      <c r="O18" s="8"/>
      <c r="P18" s="8"/>
      <c r="Q18" s="8"/>
      <c r="R18" s="8"/>
      <c r="S18" s="205"/>
      <c r="T18" s="9"/>
      <c r="U18" s="8"/>
      <c r="V18" s="9"/>
      <c r="W18" s="7"/>
      <c r="X18" s="8"/>
      <c r="Y18" s="8"/>
      <c r="Z18" s="8"/>
      <c r="AA18" s="8"/>
      <c r="AB18" s="8"/>
      <c r="AC18" s="205"/>
      <c r="AD18" s="9"/>
      <c r="AE18" s="7"/>
      <c r="AF18" s="8"/>
      <c r="AG18" s="8"/>
      <c r="AH18" s="8"/>
      <c r="AI18" s="8"/>
      <c r="AJ18" s="8"/>
      <c r="AK18" s="10"/>
      <c r="AL18" s="113"/>
      <c r="AM18" s="14"/>
      <c r="AN18" s="113"/>
      <c r="AO18" s="14"/>
      <c r="AP18" s="105"/>
      <c r="AQ18" s="109"/>
    </row>
    <row r="19" spans="3:43" x14ac:dyDescent="0.25">
      <c r="C19" s="7"/>
      <c r="D19" s="8"/>
      <c r="E19" s="8"/>
      <c r="F19" s="8"/>
      <c r="G19" s="9"/>
      <c r="H19" s="7"/>
      <c r="I19" s="8"/>
      <c r="J19" s="8"/>
      <c r="K19" s="9"/>
      <c r="L19" s="7"/>
      <c r="M19" s="8"/>
      <c r="N19" s="8"/>
      <c r="O19" s="8"/>
      <c r="P19" s="8"/>
      <c r="Q19" s="8"/>
      <c r="R19" s="8"/>
      <c r="S19" s="205"/>
      <c r="T19" s="9"/>
      <c r="U19" s="8"/>
      <c r="V19" s="9"/>
      <c r="W19" s="7"/>
      <c r="X19" s="8"/>
      <c r="Y19" s="8"/>
      <c r="Z19" s="8"/>
      <c r="AA19" s="8"/>
      <c r="AB19" s="8"/>
      <c r="AC19" s="205"/>
      <c r="AD19" s="9"/>
      <c r="AE19" s="7"/>
      <c r="AF19" s="8"/>
      <c r="AG19" s="8"/>
      <c r="AH19" s="8"/>
      <c r="AI19" s="8"/>
      <c r="AJ19" s="8"/>
      <c r="AK19" s="10"/>
      <c r="AL19" s="113"/>
      <c r="AM19" s="14"/>
      <c r="AN19" s="113"/>
      <c r="AO19" s="14"/>
      <c r="AP19" s="105"/>
      <c r="AQ19" s="109"/>
    </row>
    <row r="20" spans="3:43" x14ac:dyDescent="0.25">
      <c r="C20" s="7"/>
      <c r="D20" s="8"/>
      <c r="E20" s="8"/>
      <c r="F20" s="8"/>
      <c r="G20" s="9"/>
      <c r="H20" s="7"/>
      <c r="I20" s="8"/>
      <c r="J20" s="8"/>
      <c r="K20" s="9"/>
      <c r="L20" s="7"/>
      <c r="M20" s="8"/>
      <c r="N20" s="8"/>
      <c r="O20" s="8"/>
      <c r="P20" s="8"/>
      <c r="Q20" s="8"/>
      <c r="R20" s="8"/>
      <c r="S20" s="205"/>
      <c r="T20" s="9"/>
      <c r="U20" s="8"/>
      <c r="V20" s="9"/>
      <c r="W20" s="7"/>
      <c r="X20" s="8"/>
      <c r="Y20" s="8"/>
      <c r="Z20" s="8"/>
      <c r="AA20" s="8"/>
      <c r="AB20" s="8"/>
      <c r="AC20" s="205"/>
      <c r="AD20" s="9"/>
      <c r="AE20" s="7"/>
      <c r="AF20" s="8"/>
      <c r="AG20" s="8"/>
      <c r="AH20" s="8"/>
      <c r="AI20" s="8"/>
      <c r="AJ20" s="8"/>
      <c r="AK20" s="10"/>
      <c r="AL20" s="113"/>
      <c r="AM20" s="14"/>
      <c r="AN20" s="113"/>
      <c r="AO20" s="14"/>
      <c r="AP20" s="105"/>
      <c r="AQ20" s="109"/>
    </row>
    <row r="21" spans="3:43" x14ac:dyDescent="0.25">
      <c r="C21" s="7"/>
      <c r="D21" s="8"/>
      <c r="E21" s="8"/>
      <c r="F21" s="8"/>
      <c r="G21" s="9"/>
      <c r="H21" s="7"/>
      <c r="I21" s="8"/>
      <c r="J21" s="8"/>
      <c r="K21" s="9"/>
      <c r="L21" s="7"/>
      <c r="M21" s="8"/>
      <c r="N21" s="8"/>
      <c r="O21" s="8"/>
      <c r="P21" s="8"/>
      <c r="Q21" s="8"/>
      <c r="R21" s="8"/>
      <c r="S21" s="205"/>
      <c r="T21" s="9"/>
      <c r="U21" s="8"/>
      <c r="V21" s="9"/>
      <c r="W21" s="7"/>
      <c r="X21" s="8"/>
      <c r="Y21" s="8"/>
      <c r="Z21" s="8"/>
      <c r="AA21" s="8"/>
      <c r="AB21" s="8"/>
      <c r="AC21" s="205"/>
      <c r="AD21" s="9"/>
      <c r="AE21" s="7"/>
      <c r="AF21" s="8"/>
      <c r="AG21" s="8"/>
      <c r="AH21" s="8"/>
      <c r="AI21" s="8"/>
      <c r="AJ21" s="8"/>
      <c r="AK21" s="10"/>
      <c r="AL21" s="113"/>
      <c r="AM21" s="14"/>
      <c r="AN21" s="113"/>
      <c r="AO21" s="14"/>
      <c r="AP21" s="105"/>
      <c r="AQ21" s="109"/>
    </row>
    <row r="22" spans="3:43" x14ac:dyDescent="0.25">
      <c r="C22" s="7"/>
      <c r="D22" s="8"/>
      <c r="E22" s="8"/>
      <c r="F22" s="8"/>
      <c r="G22" s="9"/>
      <c r="H22" s="7"/>
      <c r="I22" s="8"/>
      <c r="J22" s="8"/>
      <c r="K22" s="9"/>
      <c r="L22" s="7"/>
      <c r="M22" s="8"/>
      <c r="N22" s="8"/>
      <c r="O22" s="8"/>
      <c r="P22" s="8"/>
      <c r="Q22" s="8"/>
      <c r="R22" s="8"/>
      <c r="S22" s="205"/>
      <c r="T22" s="9"/>
      <c r="U22" s="8"/>
      <c r="V22" s="9"/>
      <c r="W22" s="7"/>
      <c r="X22" s="8"/>
      <c r="Y22" s="8"/>
      <c r="Z22" s="8"/>
      <c r="AA22" s="8"/>
      <c r="AB22" s="8"/>
      <c r="AC22" s="205"/>
      <c r="AD22" s="9"/>
      <c r="AE22" s="7"/>
      <c r="AF22" s="8"/>
      <c r="AG22" s="8"/>
      <c r="AH22" s="8"/>
      <c r="AI22" s="8"/>
      <c r="AJ22" s="8"/>
      <c r="AK22" s="10"/>
      <c r="AL22" s="113"/>
      <c r="AM22" s="14"/>
      <c r="AN22" s="113"/>
      <c r="AO22" s="14"/>
      <c r="AP22" s="105"/>
      <c r="AQ22" s="109"/>
    </row>
    <row r="23" spans="3:43" x14ac:dyDescent="0.25">
      <c r="C23" s="7"/>
      <c r="D23" s="8"/>
      <c r="E23" s="8"/>
      <c r="F23" s="8"/>
      <c r="G23" s="9"/>
      <c r="H23" s="7"/>
      <c r="I23" s="8"/>
      <c r="J23" s="8"/>
      <c r="K23" s="9"/>
      <c r="L23" s="7"/>
      <c r="M23" s="8"/>
      <c r="N23" s="8"/>
      <c r="O23" s="8"/>
      <c r="P23" s="8"/>
      <c r="Q23" s="8"/>
      <c r="R23" s="8"/>
      <c r="S23" s="205"/>
      <c r="T23" s="9"/>
      <c r="U23" s="8"/>
      <c r="V23" s="9"/>
      <c r="W23" s="7"/>
      <c r="X23" s="8"/>
      <c r="Y23" s="8"/>
      <c r="Z23" s="8"/>
      <c r="AA23" s="8"/>
      <c r="AB23" s="8"/>
      <c r="AC23" s="205"/>
      <c r="AD23" s="9"/>
      <c r="AE23" s="7"/>
      <c r="AF23" s="8"/>
      <c r="AG23" s="8"/>
      <c r="AH23" s="8"/>
      <c r="AI23" s="8"/>
      <c r="AJ23" s="8"/>
      <c r="AK23" s="10"/>
      <c r="AL23" s="113"/>
      <c r="AM23" s="14"/>
      <c r="AN23" s="113"/>
      <c r="AO23" s="14"/>
      <c r="AP23" s="105"/>
      <c r="AQ23" s="109"/>
    </row>
    <row r="24" spans="3:43" x14ac:dyDescent="0.25">
      <c r="C24" s="7"/>
      <c r="D24" s="8"/>
      <c r="E24" s="8"/>
      <c r="F24" s="8"/>
      <c r="G24" s="9"/>
      <c r="H24" s="7"/>
      <c r="I24" s="8"/>
      <c r="J24" s="8"/>
      <c r="K24" s="9"/>
      <c r="L24" s="7"/>
      <c r="M24" s="8"/>
      <c r="N24" s="8"/>
      <c r="O24" s="8"/>
      <c r="P24" s="8"/>
      <c r="Q24" s="8"/>
      <c r="R24" s="8"/>
      <c r="S24" s="205"/>
      <c r="T24" s="9"/>
      <c r="U24" s="8"/>
      <c r="V24" s="9"/>
      <c r="W24" s="7"/>
      <c r="X24" s="8"/>
      <c r="Y24" s="8"/>
      <c r="Z24" s="8"/>
      <c r="AA24" s="8"/>
      <c r="AB24" s="8"/>
      <c r="AC24" s="205"/>
      <c r="AD24" s="9"/>
      <c r="AE24" s="7"/>
      <c r="AF24" s="8"/>
      <c r="AG24" s="8"/>
      <c r="AH24" s="8"/>
      <c r="AI24" s="8"/>
      <c r="AJ24" s="8"/>
      <c r="AK24" s="10"/>
      <c r="AL24" s="113"/>
      <c r="AM24" s="14"/>
      <c r="AN24" s="113"/>
      <c r="AO24" s="14"/>
      <c r="AP24" s="105"/>
      <c r="AQ24" s="109"/>
    </row>
    <row r="25" spans="3:43" x14ac:dyDescent="0.25">
      <c r="C25" s="7"/>
      <c r="D25" s="8"/>
      <c r="E25" s="8"/>
      <c r="F25" s="8"/>
      <c r="G25" s="9"/>
      <c r="H25" s="7"/>
      <c r="I25" s="8"/>
      <c r="J25" s="8"/>
      <c r="K25" s="9"/>
      <c r="L25" s="7"/>
      <c r="M25" s="8"/>
      <c r="N25" s="8"/>
      <c r="O25" s="8"/>
      <c r="P25" s="8"/>
      <c r="Q25" s="8"/>
      <c r="R25" s="8"/>
      <c r="S25" s="205"/>
      <c r="T25" s="9"/>
      <c r="U25" s="8"/>
      <c r="V25" s="9"/>
      <c r="W25" s="7"/>
      <c r="X25" s="8"/>
      <c r="Y25" s="8"/>
      <c r="Z25" s="8"/>
      <c r="AA25" s="8"/>
      <c r="AB25" s="8"/>
      <c r="AC25" s="205"/>
      <c r="AD25" s="9"/>
      <c r="AE25" s="7"/>
      <c r="AF25" s="8"/>
      <c r="AG25" s="8"/>
      <c r="AH25" s="8"/>
      <c r="AI25" s="8"/>
      <c r="AJ25" s="8"/>
      <c r="AK25" s="10"/>
      <c r="AL25" s="113"/>
      <c r="AM25" s="14"/>
      <c r="AN25" s="113"/>
      <c r="AO25" s="14"/>
      <c r="AP25" s="105"/>
      <c r="AQ25" s="109"/>
    </row>
    <row r="26" spans="3:43" x14ac:dyDescent="0.25">
      <c r="C26" s="7"/>
      <c r="D26" s="8"/>
      <c r="E26" s="8"/>
      <c r="F26" s="8"/>
      <c r="G26" s="9"/>
      <c r="H26" s="7"/>
      <c r="I26" s="8"/>
      <c r="J26" s="8"/>
      <c r="K26" s="9"/>
      <c r="L26" s="7"/>
      <c r="M26" s="8"/>
      <c r="N26" s="8"/>
      <c r="O26" s="8"/>
      <c r="P26" s="8"/>
      <c r="Q26" s="8"/>
      <c r="R26" s="8"/>
      <c r="S26" s="205"/>
      <c r="T26" s="9"/>
      <c r="U26" s="8"/>
      <c r="V26" s="9"/>
      <c r="W26" s="7"/>
      <c r="X26" s="8"/>
      <c r="Y26" s="8"/>
      <c r="Z26" s="8"/>
      <c r="AA26" s="8"/>
      <c r="AB26" s="8"/>
      <c r="AC26" s="205"/>
      <c r="AD26" s="9"/>
      <c r="AE26" s="7"/>
      <c r="AF26" s="8"/>
      <c r="AG26" s="8"/>
      <c r="AH26" s="8"/>
      <c r="AI26" s="8"/>
      <c r="AJ26" s="8"/>
      <c r="AK26" s="10"/>
      <c r="AL26" s="113"/>
      <c r="AM26" s="14"/>
      <c r="AN26" s="113"/>
      <c r="AO26" s="14"/>
      <c r="AP26" s="105"/>
      <c r="AQ26" s="109"/>
    </row>
    <row r="27" spans="3:43" x14ac:dyDescent="0.25">
      <c r="C27" s="7"/>
      <c r="D27" s="8"/>
      <c r="E27" s="8"/>
      <c r="F27" s="8"/>
      <c r="G27" s="9"/>
      <c r="H27" s="7"/>
      <c r="I27" s="8"/>
      <c r="J27" s="8"/>
      <c r="K27" s="9"/>
      <c r="L27" s="7"/>
      <c r="M27" s="8"/>
      <c r="N27" s="8"/>
      <c r="O27" s="8"/>
      <c r="P27" s="8"/>
      <c r="Q27" s="8"/>
      <c r="R27" s="8"/>
      <c r="S27" s="205"/>
      <c r="T27" s="9"/>
      <c r="U27" s="8"/>
      <c r="V27" s="9"/>
      <c r="W27" s="7"/>
      <c r="X27" s="8"/>
      <c r="Y27" s="8"/>
      <c r="Z27" s="8"/>
      <c r="AA27" s="8"/>
      <c r="AB27" s="8"/>
      <c r="AC27" s="205"/>
      <c r="AD27" s="9"/>
      <c r="AE27" s="7"/>
      <c r="AF27" s="8"/>
      <c r="AG27" s="8"/>
      <c r="AH27" s="8"/>
      <c r="AI27" s="8"/>
      <c r="AJ27" s="8"/>
      <c r="AK27" s="10"/>
      <c r="AL27" s="113"/>
      <c r="AM27" s="14"/>
      <c r="AN27" s="113"/>
      <c r="AO27" s="14"/>
      <c r="AP27" s="105"/>
      <c r="AQ27" s="109"/>
    </row>
    <row r="28" spans="3:43" x14ac:dyDescent="0.25">
      <c r="C28" s="7"/>
      <c r="D28" s="8"/>
      <c r="E28" s="8"/>
      <c r="F28" s="8"/>
      <c r="G28" s="9"/>
      <c r="H28" s="7"/>
      <c r="I28" s="8"/>
      <c r="J28" s="8"/>
      <c r="K28" s="9"/>
      <c r="L28" s="7"/>
      <c r="M28" s="8"/>
      <c r="N28" s="8"/>
      <c r="O28" s="8"/>
      <c r="P28" s="8"/>
      <c r="Q28" s="8"/>
      <c r="R28" s="8"/>
      <c r="S28" s="205"/>
      <c r="T28" s="9"/>
      <c r="U28" s="8"/>
      <c r="V28" s="9"/>
      <c r="W28" s="7"/>
      <c r="X28" s="8"/>
      <c r="Y28" s="8"/>
      <c r="Z28" s="8"/>
      <c r="AA28" s="8"/>
      <c r="AB28" s="8"/>
      <c r="AC28" s="205"/>
      <c r="AD28" s="9"/>
      <c r="AE28" s="7"/>
      <c r="AF28" s="8"/>
      <c r="AG28" s="8"/>
      <c r="AH28" s="8"/>
      <c r="AI28" s="8"/>
      <c r="AJ28" s="8"/>
      <c r="AK28" s="10"/>
      <c r="AL28" s="113"/>
      <c r="AM28" s="14"/>
      <c r="AN28" s="113"/>
      <c r="AO28" s="14"/>
      <c r="AP28" s="105"/>
      <c r="AQ28" s="109"/>
    </row>
    <row r="29" spans="3:43" x14ac:dyDescent="0.25">
      <c r="C29" s="7"/>
      <c r="D29" s="8"/>
      <c r="E29" s="8"/>
      <c r="F29" s="8"/>
      <c r="G29" s="9"/>
      <c r="H29" s="7"/>
      <c r="I29" s="8"/>
      <c r="J29" s="8"/>
      <c r="K29" s="9"/>
      <c r="L29" s="7"/>
      <c r="M29" s="8"/>
      <c r="N29" s="8"/>
      <c r="O29" s="8"/>
      <c r="P29" s="8"/>
      <c r="Q29" s="8"/>
      <c r="R29" s="8"/>
      <c r="S29" s="205"/>
      <c r="T29" s="9"/>
      <c r="U29" s="8"/>
      <c r="V29" s="9"/>
      <c r="W29" s="7"/>
      <c r="X29" s="8"/>
      <c r="Y29" s="8"/>
      <c r="Z29" s="8"/>
      <c r="AA29" s="8"/>
      <c r="AB29" s="8"/>
      <c r="AC29" s="205"/>
      <c r="AD29" s="9"/>
      <c r="AE29" s="7"/>
      <c r="AF29" s="8"/>
      <c r="AG29" s="8"/>
      <c r="AH29" s="8"/>
      <c r="AI29" s="8"/>
      <c r="AJ29" s="8"/>
      <c r="AK29" s="10"/>
      <c r="AL29" s="113"/>
      <c r="AM29" s="14"/>
      <c r="AN29" s="113"/>
      <c r="AO29" s="14"/>
      <c r="AP29" s="105"/>
      <c r="AQ29" s="109"/>
    </row>
    <row r="30" spans="3:43" x14ac:dyDescent="0.25">
      <c r="C30" s="7"/>
      <c r="D30" s="8"/>
      <c r="E30" s="8"/>
      <c r="F30" s="8"/>
      <c r="G30" s="9"/>
      <c r="H30" s="7"/>
      <c r="I30" s="8"/>
      <c r="J30" s="8"/>
      <c r="K30" s="9"/>
      <c r="L30" s="7"/>
      <c r="M30" s="8"/>
      <c r="N30" s="8"/>
      <c r="O30" s="8"/>
      <c r="P30" s="8"/>
      <c r="Q30" s="8"/>
      <c r="R30" s="8"/>
      <c r="S30" s="205"/>
      <c r="T30" s="9"/>
      <c r="U30" s="8"/>
      <c r="V30" s="9"/>
      <c r="W30" s="7"/>
      <c r="X30" s="8"/>
      <c r="Y30" s="8"/>
      <c r="Z30" s="8"/>
      <c r="AA30" s="8"/>
      <c r="AB30" s="8"/>
      <c r="AC30" s="205"/>
      <c r="AD30" s="9"/>
      <c r="AE30" s="7"/>
      <c r="AF30" s="8"/>
      <c r="AG30" s="8"/>
      <c r="AH30" s="8"/>
      <c r="AI30" s="8"/>
      <c r="AJ30" s="8"/>
      <c r="AK30" s="10"/>
      <c r="AL30" s="113"/>
      <c r="AM30" s="14"/>
      <c r="AN30" s="113"/>
      <c r="AO30" s="14"/>
      <c r="AP30" s="105"/>
      <c r="AQ30" s="109"/>
    </row>
    <row r="31" spans="3:43" x14ac:dyDescent="0.25">
      <c r="C31" s="7"/>
      <c r="D31" s="8"/>
      <c r="E31" s="8"/>
      <c r="F31" s="8"/>
      <c r="G31" s="9"/>
      <c r="H31" s="7"/>
      <c r="I31" s="8"/>
      <c r="J31" s="8"/>
      <c r="K31" s="9"/>
      <c r="L31" s="7"/>
      <c r="M31" s="8"/>
      <c r="N31" s="8"/>
      <c r="O31" s="8"/>
      <c r="P31" s="8"/>
      <c r="Q31" s="8"/>
      <c r="R31" s="8"/>
      <c r="S31" s="205"/>
      <c r="T31" s="9"/>
      <c r="U31" s="8"/>
      <c r="V31" s="9"/>
      <c r="W31" s="7"/>
      <c r="X31" s="8"/>
      <c r="Y31" s="8"/>
      <c r="Z31" s="8"/>
      <c r="AA31" s="8"/>
      <c r="AB31" s="8"/>
      <c r="AC31" s="205"/>
      <c r="AD31" s="9"/>
      <c r="AE31" s="7"/>
      <c r="AF31" s="8"/>
      <c r="AG31" s="8"/>
      <c r="AH31" s="8"/>
      <c r="AI31" s="8"/>
      <c r="AJ31" s="8"/>
      <c r="AK31" s="10"/>
      <c r="AL31" s="113"/>
      <c r="AM31" s="14"/>
      <c r="AN31" s="113"/>
      <c r="AO31" s="14"/>
      <c r="AP31" s="105"/>
      <c r="AQ31" s="109"/>
    </row>
    <row r="32" spans="3:43" x14ac:dyDescent="0.25">
      <c r="C32" s="7"/>
      <c r="D32" s="8"/>
      <c r="E32" s="8"/>
      <c r="F32" s="8"/>
      <c r="G32" s="9"/>
      <c r="H32" s="7"/>
      <c r="I32" s="8"/>
      <c r="J32" s="8"/>
      <c r="K32" s="9"/>
      <c r="L32" s="7"/>
      <c r="M32" s="8"/>
      <c r="N32" s="8"/>
      <c r="O32" s="8"/>
      <c r="P32" s="8"/>
      <c r="Q32" s="8"/>
      <c r="R32" s="8"/>
      <c r="S32" s="205"/>
      <c r="T32" s="9"/>
      <c r="U32" s="8"/>
      <c r="V32" s="9"/>
      <c r="W32" s="7"/>
      <c r="X32" s="8"/>
      <c r="Y32" s="8"/>
      <c r="Z32" s="8"/>
      <c r="AA32" s="8"/>
      <c r="AB32" s="8"/>
      <c r="AC32" s="205"/>
      <c r="AD32" s="9"/>
      <c r="AE32" s="7"/>
      <c r="AF32" s="8"/>
      <c r="AG32" s="8"/>
      <c r="AH32" s="8"/>
      <c r="AI32" s="8"/>
      <c r="AJ32" s="8"/>
      <c r="AK32" s="10"/>
      <c r="AL32" s="113"/>
      <c r="AM32" s="14"/>
      <c r="AN32" s="113"/>
      <c r="AO32" s="14"/>
      <c r="AP32" s="105"/>
      <c r="AQ32" s="109"/>
    </row>
    <row r="33" spans="3:43" x14ac:dyDescent="0.25">
      <c r="C33" s="7"/>
      <c r="D33" s="8"/>
      <c r="E33" s="8"/>
      <c r="F33" s="8"/>
      <c r="G33" s="9"/>
      <c r="H33" s="7"/>
      <c r="I33" s="8"/>
      <c r="J33" s="8"/>
      <c r="K33" s="9"/>
      <c r="L33" s="7"/>
      <c r="M33" s="8"/>
      <c r="N33" s="8"/>
      <c r="O33" s="8"/>
      <c r="P33" s="8"/>
      <c r="Q33" s="8"/>
      <c r="R33" s="8"/>
      <c r="S33" s="205"/>
      <c r="T33" s="9"/>
      <c r="U33" s="8"/>
      <c r="V33" s="9"/>
      <c r="W33" s="7"/>
      <c r="X33" s="8"/>
      <c r="Y33" s="8"/>
      <c r="Z33" s="8"/>
      <c r="AA33" s="8"/>
      <c r="AB33" s="8"/>
      <c r="AC33" s="205"/>
      <c r="AD33" s="9"/>
      <c r="AE33" s="7"/>
      <c r="AF33" s="8"/>
      <c r="AG33" s="8"/>
      <c r="AH33" s="8"/>
      <c r="AI33" s="8"/>
      <c r="AJ33" s="8"/>
      <c r="AK33" s="10"/>
      <c r="AL33" s="113"/>
      <c r="AM33" s="14"/>
      <c r="AN33" s="113"/>
      <c r="AO33" s="14"/>
      <c r="AP33" s="105"/>
      <c r="AQ33" s="109"/>
    </row>
    <row r="34" spans="3:43" x14ac:dyDescent="0.25">
      <c r="C34" s="7"/>
      <c r="D34" s="8"/>
      <c r="E34" s="8"/>
      <c r="F34" s="8"/>
      <c r="G34" s="9"/>
      <c r="H34" s="7"/>
      <c r="I34" s="8"/>
      <c r="J34" s="8"/>
      <c r="K34" s="9"/>
      <c r="L34" s="7"/>
      <c r="M34" s="8"/>
      <c r="N34" s="8"/>
      <c r="O34" s="8"/>
      <c r="P34" s="8"/>
      <c r="Q34" s="8"/>
      <c r="R34" s="8"/>
      <c r="S34" s="205"/>
      <c r="T34" s="9"/>
      <c r="U34" s="8"/>
      <c r="V34" s="9"/>
      <c r="W34" s="7"/>
      <c r="X34" s="8"/>
      <c r="Y34" s="8"/>
      <c r="Z34" s="8"/>
      <c r="AA34" s="8"/>
      <c r="AB34" s="8"/>
      <c r="AC34" s="205"/>
      <c r="AD34" s="9"/>
      <c r="AE34" s="7"/>
      <c r="AF34" s="8"/>
      <c r="AG34" s="8"/>
      <c r="AH34" s="8"/>
      <c r="AI34" s="8"/>
      <c r="AJ34" s="8"/>
      <c r="AK34" s="10"/>
      <c r="AL34" s="113"/>
      <c r="AM34" s="14"/>
      <c r="AN34" s="113"/>
      <c r="AO34" s="14"/>
      <c r="AP34" s="105"/>
      <c r="AQ34" s="109"/>
    </row>
    <row r="35" spans="3:43" x14ac:dyDescent="0.25">
      <c r="C35" s="7"/>
      <c r="D35" s="8"/>
      <c r="E35" s="8"/>
      <c r="F35" s="8"/>
      <c r="G35" s="9"/>
      <c r="H35" s="7"/>
      <c r="I35" s="8"/>
      <c r="J35" s="8"/>
      <c r="K35" s="9"/>
      <c r="L35" s="7"/>
      <c r="M35" s="8"/>
      <c r="N35" s="8"/>
      <c r="O35" s="8"/>
      <c r="P35" s="8"/>
      <c r="Q35" s="8"/>
      <c r="R35" s="8"/>
      <c r="S35" s="205"/>
      <c r="T35" s="9"/>
      <c r="U35" s="8"/>
      <c r="V35" s="9"/>
      <c r="W35" s="7"/>
      <c r="X35" s="8"/>
      <c r="Y35" s="8"/>
      <c r="Z35" s="8"/>
      <c r="AA35" s="8"/>
      <c r="AB35" s="8"/>
      <c r="AC35" s="205"/>
      <c r="AD35" s="9"/>
      <c r="AE35" s="7"/>
      <c r="AF35" s="8"/>
      <c r="AG35" s="8"/>
      <c r="AH35" s="8"/>
      <c r="AI35" s="8"/>
      <c r="AJ35" s="8"/>
      <c r="AK35" s="10"/>
      <c r="AL35" s="113"/>
      <c r="AM35" s="14"/>
      <c r="AN35" s="113"/>
      <c r="AO35" s="14"/>
      <c r="AP35" s="105"/>
      <c r="AQ35" s="109"/>
    </row>
    <row r="36" spans="3:43" x14ac:dyDescent="0.25">
      <c r="C36" s="7"/>
      <c r="D36" s="8"/>
      <c r="E36" s="8"/>
      <c r="F36" s="8"/>
      <c r="G36" s="9"/>
      <c r="H36" s="7"/>
      <c r="I36" s="8"/>
      <c r="J36" s="8"/>
      <c r="K36" s="9"/>
      <c r="L36" s="7"/>
      <c r="M36" s="8"/>
      <c r="N36" s="8"/>
      <c r="O36" s="8"/>
      <c r="P36" s="8"/>
      <c r="Q36" s="8"/>
      <c r="R36" s="8"/>
      <c r="S36" s="205"/>
      <c r="T36" s="9"/>
      <c r="U36" s="8"/>
      <c r="V36" s="9"/>
      <c r="W36" s="7"/>
      <c r="X36" s="8"/>
      <c r="Y36" s="8"/>
      <c r="Z36" s="8"/>
      <c r="AA36" s="8"/>
      <c r="AB36" s="8"/>
      <c r="AC36" s="205"/>
      <c r="AD36" s="9"/>
      <c r="AE36" s="7"/>
      <c r="AF36" s="8"/>
      <c r="AG36" s="8"/>
      <c r="AH36" s="8"/>
      <c r="AI36" s="8"/>
      <c r="AJ36" s="8"/>
      <c r="AK36" s="10"/>
      <c r="AL36" s="113"/>
      <c r="AM36" s="14"/>
      <c r="AN36" s="113"/>
      <c r="AO36" s="14"/>
      <c r="AP36" s="105"/>
      <c r="AQ36" s="109"/>
    </row>
    <row r="37" spans="3:43" x14ac:dyDescent="0.25">
      <c r="C37" s="7"/>
      <c r="D37" s="8"/>
      <c r="E37" s="8"/>
      <c r="F37" s="8"/>
      <c r="G37" s="9"/>
      <c r="H37" s="7"/>
      <c r="I37" s="8"/>
      <c r="J37" s="8"/>
      <c r="K37" s="9"/>
      <c r="L37" s="7"/>
      <c r="M37" s="8"/>
      <c r="N37" s="8"/>
      <c r="O37" s="8"/>
      <c r="P37" s="8"/>
      <c r="Q37" s="8"/>
      <c r="R37" s="8"/>
      <c r="S37" s="205"/>
      <c r="T37" s="9"/>
      <c r="U37" s="8"/>
      <c r="V37" s="9"/>
      <c r="W37" s="7"/>
      <c r="X37" s="8"/>
      <c r="Y37" s="8"/>
      <c r="Z37" s="8"/>
      <c r="AA37" s="8"/>
      <c r="AB37" s="8"/>
      <c r="AC37" s="205"/>
      <c r="AD37" s="9"/>
      <c r="AE37" s="7"/>
      <c r="AF37" s="8"/>
      <c r="AG37" s="8"/>
      <c r="AH37" s="8"/>
      <c r="AI37" s="8"/>
      <c r="AJ37" s="8"/>
      <c r="AK37" s="10"/>
      <c r="AL37" s="113"/>
      <c r="AM37" s="14"/>
      <c r="AN37" s="113"/>
      <c r="AO37" s="14"/>
      <c r="AP37" s="105"/>
      <c r="AQ37" s="109"/>
    </row>
    <row r="38" spans="3:43" x14ac:dyDescent="0.25">
      <c r="C38" s="7"/>
      <c r="D38" s="8"/>
      <c r="E38" s="8"/>
      <c r="F38" s="8"/>
      <c r="G38" s="9"/>
      <c r="H38" s="7"/>
      <c r="I38" s="8"/>
      <c r="J38" s="8"/>
      <c r="K38" s="9"/>
      <c r="L38" s="7"/>
      <c r="M38" s="8"/>
      <c r="N38" s="8"/>
      <c r="O38" s="8"/>
      <c r="P38" s="8"/>
      <c r="Q38" s="8"/>
      <c r="R38" s="8"/>
      <c r="S38" s="205"/>
      <c r="T38" s="9"/>
      <c r="U38" s="8"/>
      <c r="V38" s="9"/>
      <c r="W38" s="7"/>
      <c r="X38" s="8"/>
      <c r="Y38" s="8"/>
      <c r="Z38" s="8"/>
      <c r="AA38" s="8"/>
      <c r="AB38" s="8"/>
      <c r="AC38" s="205"/>
      <c r="AD38" s="9"/>
      <c r="AE38" s="7"/>
      <c r="AF38" s="8"/>
      <c r="AG38" s="8"/>
      <c r="AH38" s="8"/>
      <c r="AI38" s="8"/>
      <c r="AJ38" s="8"/>
      <c r="AK38" s="10"/>
      <c r="AL38" s="113"/>
      <c r="AM38" s="14"/>
      <c r="AN38" s="113"/>
      <c r="AO38" s="14"/>
      <c r="AP38" s="105"/>
      <c r="AQ38" s="109"/>
    </row>
    <row r="39" spans="3:43" x14ac:dyDescent="0.25">
      <c r="C39" s="7"/>
      <c r="D39" s="8"/>
      <c r="E39" s="8"/>
      <c r="F39" s="8"/>
      <c r="G39" s="9"/>
      <c r="H39" s="7"/>
      <c r="I39" s="8"/>
      <c r="J39" s="8"/>
      <c r="K39" s="9"/>
      <c r="L39" s="7"/>
      <c r="M39" s="8"/>
      <c r="N39" s="8"/>
      <c r="O39" s="8"/>
      <c r="P39" s="8"/>
      <c r="Q39" s="8"/>
      <c r="R39" s="8"/>
      <c r="S39" s="205"/>
      <c r="T39" s="9"/>
      <c r="U39" s="8"/>
      <c r="V39" s="9"/>
      <c r="W39" s="7"/>
      <c r="X39" s="8"/>
      <c r="Y39" s="8"/>
      <c r="Z39" s="8"/>
      <c r="AA39" s="8"/>
      <c r="AB39" s="8"/>
      <c r="AC39" s="205"/>
      <c r="AD39" s="9"/>
      <c r="AE39" s="7"/>
      <c r="AF39" s="8"/>
      <c r="AG39" s="8"/>
      <c r="AH39" s="8"/>
      <c r="AI39" s="8"/>
      <c r="AJ39" s="8"/>
      <c r="AK39" s="10"/>
      <c r="AL39" s="113"/>
      <c r="AM39" s="14"/>
      <c r="AN39" s="113"/>
      <c r="AO39" s="14"/>
      <c r="AP39" s="105"/>
      <c r="AQ39" s="109"/>
    </row>
    <row r="40" spans="3:43" x14ac:dyDescent="0.25">
      <c r="C40" s="7"/>
      <c r="D40" s="8"/>
      <c r="E40" s="8"/>
      <c r="F40" s="8"/>
      <c r="G40" s="9"/>
      <c r="H40" s="7"/>
      <c r="I40" s="8"/>
      <c r="J40" s="8"/>
      <c r="K40" s="9"/>
      <c r="L40" s="7"/>
      <c r="M40" s="8"/>
      <c r="N40" s="8"/>
      <c r="O40" s="8"/>
      <c r="P40" s="8"/>
      <c r="Q40" s="8"/>
      <c r="R40" s="8"/>
      <c r="S40" s="205"/>
      <c r="T40" s="9"/>
      <c r="U40" s="8"/>
      <c r="V40" s="9"/>
      <c r="W40" s="7"/>
      <c r="X40" s="8"/>
      <c r="Y40" s="8"/>
      <c r="Z40" s="8"/>
      <c r="AA40" s="8"/>
      <c r="AB40" s="8"/>
      <c r="AC40" s="205"/>
      <c r="AD40" s="9"/>
      <c r="AE40" s="7"/>
      <c r="AF40" s="8"/>
      <c r="AG40" s="8"/>
      <c r="AH40" s="8"/>
      <c r="AI40" s="8"/>
      <c r="AJ40" s="8"/>
      <c r="AK40" s="10"/>
      <c r="AL40" s="113"/>
      <c r="AM40" s="14"/>
      <c r="AN40" s="113"/>
      <c r="AO40" s="14"/>
      <c r="AP40" s="105"/>
      <c r="AQ40" s="109"/>
    </row>
    <row r="41" spans="3:43" x14ac:dyDescent="0.25">
      <c r="C41" s="7"/>
      <c r="D41" s="8"/>
      <c r="E41" s="8"/>
      <c r="F41" s="8"/>
      <c r="G41" s="9"/>
      <c r="H41" s="7"/>
      <c r="I41" s="8"/>
      <c r="J41" s="8"/>
      <c r="K41" s="9"/>
      <c r="L41" s="7"/>
      <c r="M41" s="8"/>
      <c r="N41" s="8"/>
      <c r="O41" s="8"/>
      <c r="P41" s="8"/>
      <c r="Q41" s="8"/>
      <c r="R41" s="8"/>
      <c r="S41" s="205"/>
      <c r="T41" s="9"/>
      <c r="U41" s="8"/>
      <c r="V41" s="9"/>
      <c r="W41" s="7"/>
      <c r="X41" s="8"/>
      <c r="Y41" s="8"/>
      <c r="Z41" s="8"/>
      <c r="AA41" s="8"/>
      <c r="AB41" s="8"/>
      <c r="AC41" s="205"/>
      <c r="AD41" s="9"/>
      <c r="AE41" s="7"/>
      <c r="AF41" s="8"/>
      <c r="AG41" s="8"/>
      <c r="AH41" s="8"/>
      <c r="AI41" s="8"/>
      <c r="AJ41" s="8"/>
      <c r="AK41" s="10"/>
      <c r="AL41" s="113"/>
      <c r="AM41" s="14"/>
      <c r="AN41" s="113"/>
      <c r="AO41" s="14"/>
      <c r="AP41" s="105"/>
      <c r="AQ41" s="109"/>
    </row>
    <row r="42" spans="3:43" x14ac:dyDescent="0.25">
      <c r="C42" s="7"/>
      <c r="D42" s="8"/>
      <c r="E42" s="8"/>
      <c r="F42" s="8"/>
      <c r="G42" s="9"/>
      <c r="H42" s="7"/>
      <c r="I42" s="8"/>
      <c r="J42" s="8"/>
      <c r="K42" s="9"/>
      <c r="L42" s="7"/>
      <c r="M42" s="8"/>
      <c r="N42" s="8"/>
      <c r="O42" s="8"/>
      <c r="P42" s="8"/>
      <c r="Q42" s="8"/>
      <c r="R42" s="8"/>
      <c r="S42" s="205"/>
      <c r="T42" s="9"/>
      <c r="U42" s="8"/>
      <c r="V42" s="9"/>
      <c r="W42" s="7"/>
      <c r="X42" s="8"/>
      <c r="Y42" s="8"/>
      <c r="Z42" s="8"/>
      <c r="AA42" s="8"/>
      <c r="AB42" s="8"/>
      <c r="AC42" s="205"/>
      <c r="AD42" s="9"/>
      <c r="AE42" s="7"/>
      <c r="AF42" s="8"/>
      <c r="AG42" s="8"/>
      <c r="AH42" s="8"/>
      <c r="AI42" s="8"/>
      <c r="AJ42" s="8"/>
      <c r="AK42" s="10"/>
      <c r="AL42" s="113"/>
      <c r="AM42" s="14"/>
      <c r="AN42" s="113"/>
      <c r="AO42" s="14"/>
      <c r="AP42" s="105"/>
      <c r="AQ42" s="109"/>
    </row>
    <row r="43" spans="3:43" x14ac:dyDescent="0.25">
      <c r="C43" s="7"/>
      <c r="D43" s="8"/>
      <c r="E43" s="8"/>
      <c r="F43" s="8"/>
      <c r="G43" s="9"/>
      <c r="H43" s="7"/>
      <c r="I43" s="8"/>
      <c r="J43" s="8"/>
      <c r="K43" s="9"/>
      <c r="L43" s="7"/>
      <c r="M43" s="8"/>
      <c r="N43" s="8"/>
      <c r="O43" s="8"/>
      <c r="P43" s="8"/>
      <c r="Q43" s="8"/>
      <c r="R43" s="8"/>
      <c r="S43" s="205"/>
      <c r="T43" s="9"/>
      <c r="U43" s="8"/>
      <c r="V43" s="9"/>
      <c r="W43" s="7"/>
      <c r="X43" s="8"/>
      <c r="Y43" s="8"/>
      <c r="Z43" s="8"/>
      <c r="AA43" s="8"/>
      <c r="AB43" s="8"/>
      <c r="AC43" s="205"/>
      <c r="AD43" s="9"/>
      <c r="AE43" s="7"/>
      <c r="AF43" s="8"/>
      <c r="AG43" s="8"/>
      <c r="AH43" s="8"/>
      <c r="AI43" s="8"/>
      <c r="AJ43" s="8"/>
      <c r="AK43" s="10"/>
      <c r="AL43" s="113"/>
      <c r="AM43" s="14"/>
      <c r="AN43" s="113"/>
      <c r="AO43" s="14"/>
      <c r="AP43" s="105"/>
      <c r="AQ43" s="109"/>
    </row>
    <row r="44" spans="3:43" x14ac:dyDescent="0.25">
      <c r="C44" s="7"/>
      <c r="D44" s="8"/>
      <c r="E44" s="8"/>
      <c r="F44" s="8"/>
      <c r="G44" s="9"/>
      <c r="H44" s="7"/>
      <c r="I44" s="8"/>
      <c r="J44" s="8"/>
      <c r="K44" s="9"/>
      <c r="L44" s="7"/>
      <c r="M44" s="8"/>
      <c r="N44" s="8"/>
      <c r="O44" s="8"/>
      <c r="P44" s="8"/>
      <c r="Q44" s="8"/>
      <c r="R44" s="8"/>
      <c r="S44" s="205"/>
      <c r="T44" s="9"/>
      <c r="U44" s="8"/>
      <c r="V44" s="9"/>
      <c r="W44" s="7"/>
      <c r="X44" s="8"/>
      <c r="Y44" s="8"/>
      <c r="Z44" s="8"/>
      <c r="AA44" s="8"/>
      <c r="AB44" s="8"/>
      <c r="AC44" s="205"/>
      <c r="AD44" s="9"/>
      <c r="AE44" s="7"/>
      <c r="AF44" s="8"/>
      <c r="AG44" s="8"/>
      <c r="AH44" s="8"/>
      <c r="AI44" s="8"/>
      <c r="AJ44" s="8"/>
      <c r="AK44" s="10"/>
      <c r="AL44" s="113"/>
      <c r="AM44" s="14"/>
      <c r="AN44" s="113"/>
      <c r="AO44" s="14"/>
      <c r="AP44" s="105"/>
      <c r="AQ44" s="109"/>
    </row>
    <row r="45" spans="3:43" x14ac:dyDescent="0.25">
      <c r="C45" s="7"/>
      <c r="D45" s="8"/>
      <c r="E45" s="8"/>
      <c r="F45" s="8"/>
      <c r="G45" s="9"/>
      <c r="H45" s="7"/>
      <c r="I45" s="8"/>
      <c r="J45" s="8"/>
      <c r="K45" s="9"/>
      <c r="L45" s="7"/>
      <c r="M45" s="8"/>
      <c r="N45" s="8"/>
      <c r="O45" s="8"/>
      <c r="P45" s="8"/>
      <c r="Q45" s="8"/>
      <c r="R45" s="8"/>
      <c r="S45" s="205"/>
      <c r="T45" s="9"/>
      <c r="U45" s="8"/>
      <c r="V45" s="9"/>
      <c r="W45" s="7"/>
      <c r="X45" s="8"/>
      <c r="Y45" s="8"/>
      <c r="Z45" s="8"/>
      <c r="AA45" s="8"/>
      <c r="AB45" s="8"/>
      <c r="AC45" s="205"/>
      <c r="AD45" s="9"/>
      <c r="AE45" s="7"/>
      <c r="AF45" s="8"/>
      <c r="AG45" s="8"/>
      <c r="AH45" s="8"/>
      <c r="AI45" s="8"/>
      <c r="AJ45" s="8"/>
      <c r="AK45" s="10"/>
      <c r="AL45" s="113"/>
      <c r="AM45" s="14"/>
      <c r="AN45" s="113"/>
      <c r="AO45" s="14"/>
      <c r="AP45" s="105"/>
      <c r="AQ45" s="109"/>
    </row>
    <row r="46" spans="3:43" x14ac:dyDescent="0.25">
      <c r="C46" s="7"/>
      <c r="D46" s="8"/>
      <c r="E46" s="8"/>
      <c r="F46" s="8"/>
      <c r="G46" s="9"/>
      <c r="H46" s="7"/>
      <c r="I46" s="8"/>
      <c r="J46" s="8"/>
      <c r="K46" s="9"/>
      <c r="L46" s="7"/>
      <c r="M46" s="8"/>
      <c r="N46" s="8"/>
      <c r="O46" s="8"/>
      <c r="P46" s="8"/>
      <c r="Q46" s="8"/>
      <c r="R46" s="8"/>
      <c r="S46" s="205"/>
      <c r="T46" s="9"/>
      <c r="U46" s="8"/>
      <c r="V46" s="9"/>
      <c r="W46" s="7"/>
      <c r="X46" s="8"/>
      <c r="Y46" s="8"/>
      <c r="Z46" s="8"/>
      <c r="AA46" s="8"/>
      <c r="AB46" s="8"/>
      <c r="AC46" s="205"/>
      <c r="AD46" s="9"/>
      <c r="AE46" s="7"/>
      <c r="AF46" s="8"/>
      <c r="AG46" s="8"/>
      <c r="AH46" s="8"/>
      <c r="AI46" s="8"/>
      <c r="AJ46" s="8"/>
      <c r="AK46" s="10"/>
      <c r="AL46" s="113"/>
      <c r="AM46" s="14"/>
      <c r="AN46" s="113"/>
      <c r="AO46" s="14"/>
      <c r="AP46" s="105"/>
      <c r="AQ46" s="109"/>
    </row>
    <row r="47" spans="3:43" x14ac:dyDescent="0.25">
      <c r="C47" s="7"/>
      <c r="D47" s="8"/>
      <c r="E47" s="8"/>
      <c r="F47" s="8"/>
      <c r="G47" s="9"/>
      <c r="H47" s="7"/>
      <c r="I47" s="8"/>
      <c r="J47" s="8"/>
      <c r="K47" s="9"/>
      <c r="L47" s="7"/>
      <c r="M47" s="8"/>
      <c r="N47" s="8"/>
      <c r="O47" s="8"/>
      <c r="P47" s="8"/>
      <c r="Q47" s="8"/>
      <c r="R47" s="8"/>
      <c r="S47" s="205"/>
      <c r="T47" s="9"/>
      <c r="U47" s="8"/>
      <c r="V47" s="9"/>
      <c r="W47" s="7"/>
      <c r="X47" s="8"/>
      <c r="Y47" s="8"/>
      <c r="Z47" s="8"/>
      <c r="AA47" s="8"/>
      <c r="AB47" s="8"/>
      <c r="AC47" s="205"/>
      <c r="AD47" s="9"/>
      <c r="AE47" s="7"/>
      <c r="AF47" s="8"/>
      <c r="AG47" s="8"/>
      <c r="AH47" s="8"/>
      <c r="AI47" s="8"/>
      <c r="AJ47" s="8"/>
      <c r="AK47" s="10"/>
      <c r="AL47" s="113"/>
      <c r="AM47" s="14"/>
      <c r="AN47" s="113"/>
      <c r="AO47" s="14"/>
      <c r="AP47" s="105"/>
      <c r="AQ47" s="109"/>
    </row>
    <row r="48" spans="3:43" x14ac:dyDescent="0.25">
      <c r="C48" s="7"/>
      <c r="D48" s="8"/>
      <c r="E48" s="8"/>
      <c r="F48" s="8"/>
      <c r="G48" s="9"/>
      <c r="H48" s="7"/>
      <c r="I48" s="8"/>
      <c r="J48" s="8"/>
      <c r="K48" s="9"/>
      <c r="L48" s="7"/>
      <c r="M48" s="8"/>
      <c r="N48" s="8"/>
      <c r="O48" s="8"/>
      <c r="P48" s="8"/>
      <c r="Q48" s="8"/>
      <c r="R48" s="8"/>
      <c r="S48" s="205"/>
      <c r="T48" s="9"/>
      <c r="U48" s="8"/>
      <c r="V48" s="9"/>
      <c r="W48" s="7"/>
      <c r="X48" s="8"/>
      <c r="Y48" s="8"/>
      <c r="Z48" s="8"/>
      <c r="AA48" s="8"/>
      <c r="AB48" s="8"/>
      <c r="AC48" s="205"/>
      <c r="AD48" s="9"/>
      <c r="AE48" s="7"/>
      <c r="AF48" s="8"/>
      <c r="AG48" s="8"/>
      <c r="AH48" s="8"/>
      <c r="AI48" s="8"/>
      <c r="AJ48" s="8"/>
      <c r="AK48" s="10"/>
      <c r="AL48" s="113"/>
      <c r="AM48" s="14"/>
      <c r="AN48" s="113"/>
      <c r="AO48" s="14"/>
      <c r="AP48" s="105"/>
      <c r="AQ48" s="109"/>
    </row>
    <row r="49" spans="3:43" x14ac:dyDescent="0.25">
      <c r="C49" s="7"/>
      <c r="D49" s="8"/>
      <c r="E49" s="8"/>
      <c r="F49" s="8"/>
      <c r="G49" s="8"/>
      <c r="H49" s="8"/>
      <c r="I49" s="8"/>
      <c r="J49" s="8"/>
      <c r="K49" s="9"/>
      <c r="L49" s="7"/>
      <c r="M49" s="8"/>
      <c r="N49" s="8"/>
      <c r="O49" s="8"/>
      <c r="P49" s="8"/>
      <c r="Q49" s="8"/>
      <c r="R49" s="8"/>
      <c r="S49" s="205"/>
      <c r="T49" s="9"/>
      <c r="U49" s="8"/>
      <c r="V49" s="9"/>
      <c r="W49" s="7"/>
      <c r="X49" s="8"/>
      <c r="Y49" s="8"/>
      <c r="Z49" s="8"/>
      <c r="AA49" s="8"/>
      <c r="AB49" s="8"/>
      <c r="AC49" s="205"/>
      <c r="AD49" s="9"/>
      <c r="AE49" s="7"/>
      <c r="AF49" s="8"/>
      <c r="AG49" s="8"/>
      <c r="AH49" s="8"/>
      <c r="AI49" s="8"/>
      <c r="AJ49" s="8"/>
      <c r="AK49" s="10"/>
      <c r="AL49" s="113"/>
      <c r="AM49" s="14"/>
      <c r="AN49" s="113"/>
      <c r="AO49" s="14"/>
      <c r="AP49" s="105"/>
      <c r="AQ49" s="109"/>
    </row>
    <row r="50" spans="3:43" x14ac:dyDescent="0.25">
      <c r="C50" s="7"/>
      <c r="D50" s="8"/>
      <c r="E50" s="8"/>
      <c r="F50" s="8"/>
      <c r="G50" s="8"/>
      <c r="H50" s="8"/>
      <c r="I50" s="8"/>
      <c r="J50" s="8"/>
      <c r="K50" s="9"/>
      <c r="L50" s="7"/>
      <c r="M50" s="8"/>
      <c r="N50" s="8"/>
      <c r="O50" s="8"/>
      <c r="P50" s="8"/>
      <c r="Q50" s="8"/>
      <c r="R50" s="8"/>
      <c r="S50" s="205"/>
      <c r="T50" s="9"/>
      <c r="U50" s="8"/>
      <c r="V50" s="9"/>
      <c r="W50" s="7"/>
      <c r="X50" s="8"/>
      <c r="Y50" s="8"/>
      <c r="Z50" s="8"/>
      <c r="AA50" s="8"/>
      <c r="AB50" s="8"/>
      <c r="AC50" s="205"/>
      <c r="AD50" s="9"/>
      <c r="AE50" s="7"/>
      <c r="AF50" s="8"/>
      <c r="AG50" s="8"/>
      <c r="AH50" s="8"/>
      <c r="AI50" s="8"/>
      <c r="AJ50" s="8"/>
      <c r="AK50" s="10"/>
      <c r="AL50" s="113"/>
      <c r="AM50" s="14"/>
      <c r="AN50" s="113"/>
      <c r="AO50" s="14"/>
      <c r="AP50" s="105"/>
      <c r="AQ50" s="109"/>
    </row>
    <row r="51" spans="3:43" x14ac:dyDescent="0.25">
      <c r="C51" s="7"/>
      <c r="D51" s="8"/>
      <c r="E51" s="8"/>
      <c r="F51" s="8"/>
      <c r="G51" s="8"/>
      <c r="H51" s="8"/>
      <c r="I51" s="8"/>
      <c r="J51" s="8"/>
      <c r="K51" s="9"/>
      <c r="L51" s="7"/>
      <c r="M51" s="8"/>
      <c r="N51" s="8"/>
      <c r="O51" s="8"/>
      <c r="P51" s="8"/>
      <c r="Q51" s="8"/>
      <c r="R51" s="8"/>
      <c r="S51" s="205"/>
      <c r="T51" s="9"/>
      <c r="U51" s="8"/>
      <c r="V51" s="9"/>
      <c r="W51" s="7"/>
      <c r="X51" s="8"/>
      <c r="Y51" s="8"/>
      <c r="Z51" s="8"/>
      <c r="AA51" s="8"/>
      <c r="AB51" s="8"/>
      <c r="AC51" s="205"/>
      <c r="AD51" s="9"/>
      <c r="AE51" s="7"/>
      <c r="AF51" s="8"/>
      <c r="AG51" s="8"/>
      <c r="AH51" s="8"/>
      <c r="AI51" s="8"/>
      <c r="AJ51" s="8"/>
      <c r="AK51" s="10"/>
      <c r="AL51" s="113"/>
      <c r="AM51" s="14"/>
      <c r="AN51" s="113"/>
      <c r="AO51" s="14"/>
      <c r="AP51" s="105"/>
      <c r="AQ51" s="109"/>
    </row>
    <row r="52" spans="3:43" x14ac:dyDescent="0.25">
      <c r="C52" s="7"/>
      <c r="D52" s="8"/>
      <c r="E52" s="8"/>
      <c r="F52" s="8"/>
      <c r="G52" s="8"/>
      <c r="H52" s="8"/>
      <c r="I52" s="8"/>
      <c r="J52" s="8"/>
      <c r="K52" s="9"/>
      <c r="L52" s="7"/>
      <c r="M52" s="8"/>
      <c r="N52" s="8"/>
      <c r="O52" s="8"/>
      <c r="P52" s="8"/>
      <c r="Q52" s="8"/>
      <c r="R52" s="8"/>
      <c r="S52" s="205"/>
      <c r="T52" s="9"/>
      <c r="U52" s="8"/>
      <c r="V52" s="9"/>
      <c r="W52" s="7"/>
      <c r="X52" s="8"/>
      <c r="Y52" s="8"/>
      <c r="Z52" s="8"/>
      <c r="AA52" s="8"/>
      <c r="AB52" s="8"/>
      <c r="AC52" s="205"/>
      <c r="AD52" s="9"/>
      <c r="AE52" s="7"/>
      <c r="AF52" s="8"/>
      <c r="AG52" s="8"/>
      <c r="AH52" s="8"/>
      <c r="AI52" s="8"/>
      <c r="AJ52" s="8"/>
      <c r="AK52" s="10"/>
      <c r="AL52" s="113"/>
      <c r="AM52" s="14"/>
      <c r="AN52" s="113"/>
      <c r="AO52" s="14"/>
      <c r="AP52" s="105"/>
      <c r="AQ52" s="109"/>
    </row>
    <row r="53" spans="3:43" x14ac:dyDescent="0.25">
      <c r="C53" s="7"/>
      <c r="D53" s="8"/>
      <c r="E53" s="8"/>
      <c r="F53" s="8"/>
      <c r="G53" s="8"/>
      <c r="H53" s="8"/>
      <c r="I53" s="8"/>
      <c r="J53" s="8"/>
      <c r="K53" s="9"/>
      <c r="L53" s="7"/>
      <c r="M53" s="8"/>
      <c r="N53" s="8"/>
      <c r="O53" s="8"/>
      <c r="P53" s="8"/>
      <c r="Q53" s="8"/>
      <c r="R53" s="8"/>
      <c r="S53" s="205"/>
      <c r="T53" s="9"/>
      <c r="U53" s="8"/>
      <c r="V53" s="9"/>
      <c r="W53" s="7"/>
      <c r="X53" s="8"/>
      <c r="Y53" s="8"/>
      <c r="Z53" s="8"/>
      <c r="AA53" s="8"/>
      <c r="AB53" s="8"/>
      <c r="AC53" s="205"/>
      <c r="AD53" s="9"/>
      <c r="AE53" s="7"/>
      <c r="AF53" s="8"/>
      <c r="AG53" s="8"/>
      <c r="AH53" s="8"/>
      <c r="AI53" s="8"/>
      <c r="AJ53" s="8"/>
      <c r="AK53" s="10"/>
      <c r="AL53" s="113"/>
      <c r="AM53" s="14"/>
      <c r="AN53" s="113"/>
      <c r="AO53" s="14"/>
      <c r="AP53" s="105"/>
      <c r="AQ53" s="109"/>
    </row>
    <row r="54" spans="3:43" x14ac:dyDescent="0.25">
      <c r="C54" s="7"/>
      <c r="D54" s="8"/>
      <c r="E54" s="8"/>
      <c r="F54" s="8"/>
      <c r="G54" s="8"/>
      <c r="H54" s="8"/>
      <c r="I54" s="8"/>
      <c r="J54" s="8"/>
      <c r="K54" s="9"/>
      <c r="L54" s="7"/>
      <c r="M54" s="8"/>
      <c r="N54" s="8"/>
      <c r="O54" s="8"/>
      <c r="P54" s="8"/>
      <c r="Q54" s="8"/>
      <c r="R54" s="8"/>
      <c r="S54" s="205"/>
      <c r="T54" s="9"/>
      <c r="U54" s="8"/>
      <c r="V54" s="9"/>
      <c r="W54" s="7"/>
      <c r="X54" s="8"/>
      <c r="Y54" s="8"/>
      <c r="Z54" s="8"/>
      <c r="AA54" s="8"/>
      <c r="AB54" s="8"/>
      <c r="AC54" s="205"/>
      <c r="AD54" s="9"/>
      <c r="AE54" s="7"/>
      <c r="AF54" s="8"/>
      <c r="AG54" s="8"/>
      <c r="AH54" s="8"/>
      <c r="AI54" s="8"/>
      <c r="AJ54" s="8"/>
      <c r="AK54" s="10"/>
      <c r="AL54" s="113"/>
      <c r="AM54" s="14"/>
      <c r="AN54" s="113"/>
      <c r="AO54" s="14"/>
      <c r="AP54" s="105"/>
      <c r="AQ54" s="109"/>
    </row>
    <row r="55" spans="3:43" x14ac:dyDescent="0.25">
      <c r="C55" s="7"/>
      <c r="D55" s="8"/>
      <c r="E55" s="8"/>
      <c r="F55" s="8"/>
      <c r="G55" s="8"/>
      <c r="H55" s="8"/>
      <c r="I55" s="8"/>
      <c r="J55" s="8"/>
      <c r="K55" s="8"/>
      <c r="L55" s="8"/>
      <c r="M55" s="8"/>
      <c r="N55" s="8"/>
      <c r="O55" s="8"/>
      <c r="P55" s="8"/>
      <c r="Q55" s="8"/>
      <c r="R55" s="8"/>
      <c r="S55" s="205"/>
      <c r="T55" s="9"/>
      <c r="U55" s="8"/>
      <c r="V55" s="8"/>
      <c r="W55" s="8"/>
      <c r="X55" s="8"/>
      <c r="Y55" s="8"/>
      <c r="Z55" s="8"/>
      <c r="AA55" s="8"/>
      <c r="AB55" s="8"/>
      <c r="AC55" s="205"/>
      <c r="AD55" s="9"/>
      <c r="AE55" s="7"/>
      <c r="AF55" s="8"/>
      <c r="AG55" s="8"/>
      <c r="AH55" s="8"/>
      <c r="AI55" s="8"/>
      <c r="AJ55" s="8"/>
      <c r="AK55" s="10"/>
      <c r="AL55" s="113"/>
      <c r="AM55" s="14"/>
      <c r="AN55" s="113"/>
      <c r="AO55" s="14"/>
      <c r="AP55" s="105"/>
      <c r="AQ55" s="109"/>
    </row>
    <row r="56" spans="3:43" x14ac:dyDescent="0.25">
      <c r="C56" s="7"/>
      <c r="D56" s="8"/>
      <c r="E56" s="8"/>
      <c r="F56" s="8"/>
      <c r="G56" s="8"/>
      <c r="H56" s="8"/>
      <c r="I56" s="8"/>
      <c r="J56" s="8"/>
      <c r="K56" s="8"/>
      <c r="L56" s="8"/>
      <c r="M56" s="8"/>
      <c r="N56" s="8"/>
      <c r="O56" s="8"/>
      <c r="P56" s="8"/>
      <c r="Q56" s="8"/>
      <c r="R56" s="8"/>
      <c r="S56" s="205"/>
      <c r="T56" s="9"/>
      <c r="U56" s="8"/>
      <c r="V56" s="8"/>
      <c r="W56" s="8"/>
      <c r="X56" s="8"/>
      <c r="Y56" s="8"/>
      <c r="Z56" s="8"/>
      <c r="AA56" s="8"/>
      <c r="AB56" s="8"/>
      <c r="AC56" s="205"/>
      <c r="AD56" s="9"/>
      <c r="AE56" s="7"/>
      <c r="AF56" s="8"/>
      <c r="AG56" s="8"/>
      <c r="AH56" s="8"/>
      <c r="AI56" s="8"/>
      <c r="AJ56" s="8"/>
      <c r="AK56" s="10"/>
      <c r="AL56" s="113"/>
      <c r="AM56" s="14"/>
      <c r="AN56" s="113"/>
      <c r="AO56" s="14"/>
      <c r="AP56" s="105"/>
      <c r="AQ56" s="109"/>
    </row>
    <row r="57" spans="3:43" x14ac:dyDescent="0.25">
      <c r="C57" s="7"/>
      <c r="D57" s="8"/>
      <c r="E57" s="8"/>
      <c r="F57" s="8"/>
      <c r="G57" s="8"/>
      <c r="H57" s="8"/>
      <c r="I57" s="8"/>
      <c r="J57" s="8"/>
      <c r="K57" s="8"/>
      <c r="L57" s="8"/>
      <c r="M57" s="8"/>
      <c r="N57" s="8"/>
      <c r="O57" s="8"/>
      <c r="P57" s="8"/>
      <c r="Q57" s="8"/>
      <c r="R57" s="8"/>
      <c r="S57" s="205"/>
      <c r="T57" s="9"/>
      <c r="U57" s="8"/>
      <c r="V57" s="8"/>
      <c r="W57" s="8"/>
      <c r="X57" s="8"/>
      <c r="Y57" s="8"/>
      <c r="Z57" s="8"/>
      <c r="AA57" s="8"/>
      <c r="AB57" s="8"/>
      <c r="AC57" s="205"/>
      <c r="AD57" s="9"/>
      <c r="AE57" s="7"/>
      <c r="AF57" s="8"/>
      <c r="AG57" s="8"/>
      <c r="AH57" s="8"/>
      <c r="AI57" s="8"/>
      <c r="AJ57" s="8"/>
      <c r="AK57" s="10"/>
      <c r="AL57" s="113"/>
      <c r="AM57" s="14"/>
      <c r="AN57" s="113"/>
      <c r="AO57" s="14"/>
      <c r="AP57" s="105"/>
      <c r="AQ57" s="109"/>
    </row>
    <row r="58" spans="3:43" x14ac:dyDescent="0.25">
      <c r="C58" s="7"/>
      <c r="D58" s="8"/>
      <c r="E58" s="8"/>
      <c r="F58" s="8"/>
      <c r="G58" s="8"/>
      <c r="H58" s="8"/>
      <c r="I58" s="8"/>
      <c r="J58" s="8"/>
      <c r="K58" s="8"/>
      <c r="L58" s="8"/>
      <c r="M58" s="8"/>
      <c r="N58" s="8"/>
      <c r="O58" s="8"/>
      <c r="P58" s="8"/>
      <c r="Q58" s="8"/>
      <c r="R58" s="8"/>
      <c r="S58" s="205"/>
      <c r="T58" s="9"/>
      <c r="U58" s="8"/>
      <c r="V58" s="8"/>
      <c r="W58" s="8"/>
      <c r="X58" s="8"/>
      <c r="Y58" s="8"/>
      <c r="Z58" s="8"/>
      <c r="AA58" s="8"/>
      <c r="AB58" s="8"/>
      <c r="AC58" s="205"/>
      <c r="AD58" s="9"/>
      <c r="AE58" s="7"/>
      <c r="AF58" s="8"/>
      <c r="AG58" s="8"/>
      <c r="AH58" s="8"/>
      <c r="AI58" s="8"/>
      <c r="AJ58" s="8"/>
      <c r="AK58" s="10"/>
      <c r="AL58" s="113"/>
      <c r="AM58" s="14"/>
      <c r="AN58" s="113"/>
      <c r="AO58" s="14"/>
      <c r="AP58" s="105"/>
      <c r="AQ58" s="109"/>
    </row>
    <row r="59" spans="3:43" x14ac:dyDescent="0.25">
      <c r="C59" s="7"/>
      <c r="D59" s="8"/>
      <c r="E59" s="8"/>
      <c r="F59" s="8"/>
      <c r="G59" s="8"/>
      <c r="H59" s="8"/>
      <c r="I59" s="8"/>
      <c r="J59" s="8"/>
      <c r="K59" s="8"/>
      <c r="L59" s="8"/>
      <c r="M59" s="8"/>
      <c r="N59" s="8"/>
      <c r="O59" s="8"/>
      <c r="P59" s="8"/>
      <c r="Q59" s="8"/>
      <c r="R59" s="8"/>
      <c r="S59" s="205"/>
      <c r="T59" s="9"/>
      <c r="U59" s="8"/>
      <c r="V59" s="8"/>
      <c r="W59" s="8"/>
      <c r="X59" s="8"/>
      <c r="Y59" s="8"/>
      <c r="Z59" s="8"/>
      <c r="AA59" s="8"/>
      <c r="AB59" s="8"/>
      <c r="AC59" s="205"/>
      <c r="AD59" s="9"/>
      <c r="AE59" s="7"/>
      <c r="AF59" s="8"/>
      <c r="AG59" s="8"/>
      <c r="AH59" s="8"/>
      <c r="AI59" s="8"/>
      <c r="AJ59" s="8"/>
      <c r="AK59" s="10"/>
      <c r="AL59" s="113"/>
      <c r="AM59" s="14"/>
      <c r="AN59" s="113"/>
      <c r="AO59" s="14"/>
      <c r="AP59" s="105"/>
      <c r="AQ59" s="109"/>
    </row>
    <row r="60" spans="3:43" x14ac:dyDescent="0.25">
      <c r="C60" s="7"/>
      <c r="D60" s="8"/>
      <c r="E60" s="8"/>
      <c r="F60" s="8"/>
      <c r="G60" s="8"/>
      <c r="H60" s="8"/>
      <c r="I60" s="8"/>
      <c r="J60" s="8"/>
      <c r="K60" s="8"/>
      <c r="L60" s="8"/>
      <c r="M60" s="8"/>
      <c r="N60" s="8"/>
      <c r="O60" s="8"/>
      <c r="P60" s="8"/>
      <c r="Q60" s="8"/>
      <c r="R60" s="8"/>
      <c r="S60" s="205"/>
      <c r="T60" s="9"/>
      <c r="U60" s="8"/>
      <c r="V60" s="8"/>
      <c r="W60" s="8"/>
      <c r="X60" s="8"/>
      <c r="Y60" s="8"/>
      <c r="Z60" s="8"/>
      <c r="AA60" s="8"/>
      <c r="AB60" s="8"/>
      <c r="AC60" s="205"/>
      <c r="AD60" s="9"/>
      <c r="AE60" s="7"/>
      <c r="AF60" s="8"/>
      <c r="AG60" s="8"/>
      <c r="AH60" s="8"/>
      <c r="AI60" s="8"/>
      <c r="AJ60" s="8"/>
      <c r="AK60" s="10"/>
      <c r="AL60" s="113"/>
      <c r="AM60" s="14"/>
      <c r="AN60" s="113"/>
      <c r="AO60" s="14"/>
      <c r="AP60" s="105"/>
      <c r="AQ60" s="109"/>
    </row>
    <row r="61" spans="3:43" x14ac:dyDescent="0.25">
      <c r="C61" s="7"/>
      <c r="D61" s="8"/>
      <c r="E61" s="8"/>
      <c r="F61" s="8"/>
      <c r="G61" s="8"/>
      <c r="H61" s="8"/>
      <c r="I61" s="8"/>
      <c r="J61" s="8"/>
      <c r="K61" s="8"/>
      <c r="L61" s="8"/>
      <c r="M61" s="8"/>
      <c r="N61" s="8"/>
      <c r="O61" s="8"/>
      <c r="P61" s="8"/>
      <c r="Q61" s="8"/>
      <c r="R61" s="8"/>
      <c r="S61" s="205"/>
      <c r="T61" s="9"/>
      <c r="U61" s="8"/>
      <c r="V61" s="8"/>
      <c r="W61" s="8"/>
      <c r="X61" s="8"/>
      <c r="Y61" s="8"/>
      <c r="Z61" s="8"/>
      <c r="AA61" s="8"/>
      <c r="AB61" s="8"/>
      <c r="AC61" s="205"/>
      <c r="AD61" s="9"/>
      <c r="AE61" s="7"/>
      <c r="AF61" s="8"/>
      <c r="AG61" s="8"/>
      <c r="AH61" s="8"/>
      <c r="AI61" s="8"/>
      <c r="AJ61" s="8"/>
      <c r="AK61" s="10"/>
      <c r="AL61" s="113"/>
      <c r="AM61" s="14"/>
      <c r="AN61" s="113"/>
      <c r="AO61" s="14"/>
      <c r="AP61" s="105"/>
      <c r="AQ61" s="109"/>
    </row>
    <row r="62" spans="3:43" x14ac:dyDescent="0.25">
      <c r="C62" s="7"/>
      <c r="D62" s="8"/>
      <c r="E62" s="8"/>
      <c r="F62" s="8"/>
      <c r="G62" s="8"/>
      <c r="H62" s="8"/>
      <c r="I62" s="8"/>
      <c r="J62" s="8"/>
      <c r="K62" s="8"/>
      <c r="L62" s="8"/>
      <c r="M62" s="8"/>
      <c r="N62" s="8"/>
      <c r="O62" s="8"/>
      <c r="P62" s="8"/>
      <c r="Q62" s="8"/>
      <c r="R62" s="8"/>
      <c r="S62" s="205"/>
      <c r="T62" s="9"/>
      <c r="U62" s="8"/>
      <c r="V62" s="8"/>
      <c r="W62" s="8"/>
      <c r="X62" s="8"/>
      <c r="Y62" s="8"/>
      <c r="Z62" s="8"/>
      <c r="AA62" s="8"/>
      <c r="AB62" s="8"/>
      <c r="AC62" s="205"/>
      <c r="AD62" s="9"/>
      <c r="AE62" s="7"/>
      <c r="AF62" s="8"/>
      <c r="AG62" s="8"/>
      <c r="AH62" s="8"/>
      <c r="AI62" s="8"/>
      <c r="AJ62" s="8"/>
      <c r="AK62" s="10"/>
      <c r="AL62" s="113"/>
      <c r="AM62" s="14"/>
      <c r="AN62" s="113"/>
      <c r="AO62" s="14"/>
      <c r="AP62" s="105"/>
      <c r="AQ62" s="109"/>
    </row>
    <row r="63" spans="3:43" x14ac:dyDescent="0.25">
      <c r="C63" s="7"/>
      <c r="D63" s="8"/>
      <c r="E63" s="8"/>
      <c r="F63" s="8"/>
      <c r="G63" s="8"/>
      <c r="H63" s="8"/>
      <c r="I63" s="8"/>
      <c r="J63" s="8"/>
      <c r="K63" s="8"/>
      <c r="L63" s="8"/>
      <c r="M63" s="8"/>
      <c r="N63" s="8"/>
      <c r="O63" s="8"/>
      <c r="P63" s="8"/>
      <c r="Q63" s="8"/>
      <c r="R63" s="8"/>
      <c r="S63" s="205"/>
      <c r="T63" s="9"/>
      <c r="U63" s="8"/>
      <c r="V63" s="8"/>
      <c r="W63" s="8"/>
      <c r="X63" s="8"/>
      <c r="Y63" s="8"/>
      <c r="Z63" s="8"/>
      <c r="AA63" s="8"/>
      <c r="AB63" s="8"/>
      <c r="AC63" s="205"/>
      <c r="AD63" s="9"/>
      <c r="AE63" s="7"/>
      <c r="AF63" s="8"/>
      <c r="AG63" s="8"/>
      <c r="AH63" s="8"/>
      <c r="AI63" s="8"/>
      <c r="AJ63" s="8"/>
      <c r="AK63" s="10"/>
      <c r="AL63" s="113"/>
      <c r="AM63" s="14"/>
      <c r="AN63" s="113"/>
      <c r="AO63" s="14"/>
      <c r="AP63" s="105"/>
      <c r="AQ63" s="109"/>
    </row>
    <row r="64" spans="3:43" x14ac:dyDescent="0.25">
      <c r="C64" s="7"/>
      <c r="D64" s="8"/>
      <c r="E64" s="8"/>
      <c r="F64" s="8"/>
      <c r="G64" s="8"/>
      <c r="H64" s="8"/>
      <c r="I64" s="8"/>
      <c r="J64" s="8"/>
      <c r="K64" s="8"/>
      <c r="L64" s="8"/>
      <c r="M64" s="8"/>
      <c r="N64" s="8"/>
      <c r="O64" s="8"/>
      <c r="P64" s="8"/>
      <c r="Q64" s="8"/>
      <c r="R64" s="8"/>
      <c r="S64" s="205"/>
      <c r="T64" s="9"/>
      <c r="U64" s="8"/>
      <c r="V64" s="8"/>
      <c r="W64" s="8"/>
      <c r="X64" s="8"/>
      <c r="Y64" s="8"/>
      <c r="Z64" s="8"/>
      <c r="AA64" s="8"/>
      <c r="AB64" s="8"/>
      <c r="AC64" s="205"/>
      <c r="AD64" s="9"/>
      <c r="AE64" s="7"/>
      <c r="AF64" s="8"/>
      <c r="AG64" s="8"/>
      <c r="AH64" s="8"/>
      <c r="AI64" s="8"/>
      <c r="AJ64" s="8"/>
      <c r="AK64" s="10"/>
      <c r="AL64" s="113"/>
      <c r="AM64" s="14"/>
      <c r="AN64" s="113"/>
      <c r="AO64" s="14"/>
      <c r="AP64" s="105"/>
      <c r="AQ64" s="109"/>
    </row>
    <row r="65" spans="3:43" x14ac:dyDescent="0.25">
      <c r="C65" s="7"/>
      <c r="D65" s="8"/>
      <c r="E65" s="8"/>
      <c r="F65" s="8"/>
      <c r="G65" s="8"/>
      <c r="H65" s="8"/>
      <c r="I65" s="8"/>
      <c r="J65" s="8"/>
      <c r="K65" s="8"/>
      <c r="L65" s="8"/>
      <c r="M65" s="8"/>
      <c r="N65" s="8"/>
      <c r="O65" s="8"/>
      <c r="P65" s="8"/>
      <c r="Q65" s="8"/>
      <c r="R65" s="8"/>
      <c r="S65" s="205"/>
      <c r="T65" s="9"/>
      <c r="U65" s="8"/>
      <c r="V65" s="8"/>
      <c r="W65" s="8"/>
      <c r="X65" s="8"/>
      <c r="Y65" s="8"/>
      <c r="Z65" s="8"/>
      <c r="AA65" s="8"/>
      <c r="AB65" s="8"/>
      <c r="AC65" s="205"/>
      <c r="AD65" s="9"/>
      <c r="AE65" s="7"/>
      <c r="AF65" s="8"/>
      <c r="AG65" s="8"/>
      <c r="AH65" s="8"/>
      <c r="AI65" s="8"/>
      <c r="AJ65" s="8"/>
      <c r="AK65" s="10"/>
      <c r="AL65" s="113"/>
      <c r="AM65" s="14"/>
      <c r="AN65" s="113"/>
      <c r="AO65" s="14"/>
      <c r="AP65" s="105"/>
      <c r="AQ65" s="109"/>
    </row>
    <row r="66" spans="3:43" x14ac:dyDescent="0.25">
      <c r="C66" s="7"/>
      <c r="D66" s="8"/>
      <c r="E66" s="8"/>
      <c r="F66" s="8"/>
      <c r="G66" s="8"/>
      <c r="H66" s="8"/>
      <c r="I66" s="8"/>
      <c r="J66" s="8"/>
      <c r="K66" s="8"/>
      <c r="L66" s="8"/>
      <c r="M66" s="8"/>
      <c r="N66" s="8"/>
      <c r="O66" s="8"/>
      <c r="P66" s="8"/>
      <c r="Q66" s="8"/>
      <c r="R66" s="8"/>
      <c r="S66" s="205"/>
      <c r="T66" s="9"/>
      <c r="U66" s="8"/>
      <c r="V66" s="8"/>
      <c r="W66" s="8"/>
      <c r="X66" s="8"/>
      <c r="Y66" s="8"/>
      <c r="Z66" s="8"/>
      <c r="AA66" s="8"/>
      <c r="AB66" s="8"/>
      <c r="AC66" s="205"/>
      <c r="AD66" s="9"/>
      <c r="AE66" s="7"/>
      <c r="AF66" s="8"/>
      <c r="AG66" s="8"/>
      <c r="AH66" s="8"/>
      <c r="AI66" s="8"/>
      <c r="AJ66" s="8"/>
      <c r="AK66" s="10"/>
      <c r="AL66" s="113"/>
      <c r="AM66" s="14"/>
      <c r="AN66" s="113"/>
      <c r="AO66" s="14"/>
      <c r="AP66" s="105"/>
      <c r="AQ66" s="109"/>
    </row>
    <row r="67" spans="3:43" x14ac:dyDescent="0.25">
      <c r="C67" s="7"/>
      <c r="D67" s="8"/>
      <c r="E67" s="8"/>
      <c r="F67" s="8"/>
      <c r="G67" s="8"/>
      <c r="H67" s="8"/>
      <c r="I67" s="8"/>
      <c r="J67" s="8"/>
      <c r="K67" s="8"/>
      <c r="L67" s="8"/>
      <c r="M67" s="8"/>
      <c r="N67" s="8"/>
      <c r="O67" s="8"/>
      <c r="P67" s="8"/>
      <c r="Q67" s="8"/>
      <c r="R67" s="8"/>
      <c r="S67" s="205"/>
      <c r="T67" s="9"/>
      <c r="U67" s="8"/>
      <c r="V67" s="8"/>
      <c r="W67" s="8"/>
      <c r="X67" s="8"/>
      <c r="Y67" s="8"/>
      <c r="Z67" s="8"/>
      <c r="AA67" s="8"/>
      <c r="AB67" s="8"/>
      <c r="AC67" s="205"/>
      <c r="AD67" s="9"/>
      <c r="AE67" s="7"/>
      <c r="AF67" s="8"/>
      <c r="AG67" s="8"/>
      <c r="AH67" s="8"/>
      <c r="AI67" s="8"/>
      <c r="AJ67" s="8"/>
      <c r="AK67" s="10"/>
      <c r="AL67" s="113"/>
      <c r="AM67" s="14"/>
      <c r="AN67" s="113"/>
      <c r="AO67" s="14"/>
      <c r="AP67" s="105"/>
      <c r="AQ67" s="109"/>
    </row>
    <row r="68" spans="3:43" x14ac:dyDescent="0.25">
      <c r="C68" s="7"/>
      <c r="D68" s="8"/>
      <c r="E68" s="8"/>
      <c r="F68" s="8"/>
      <c r="G68" s="8"/>
      <c r="H68" s="8"/>
      <c r="I68" s="8"/>
      <c r="J68" s="8"/>
      <c r="K68" s="8"/>
      <c r="L68" s="8"/>
      <c r="M68" s="8"/>
      <c r="N68" s="8"/>
      <c r="O68" s="8"/>
      <c r="P68" s="8"/>
      <c r="Q68" s="8"/>
      <c r="R68" s="8"/>
      <c r="S68" s="205"/>
      <c r="T68" s="9"/>
      <c r="U68" s="8"/>
      <c r="V68" s="8"/>
      <c r="W68" s="8"/>
      <c r="X68" s="8"/>
      <c r="Y68" s="8"/>
      <c r="Z68" s="8"/>
      <c r="AA68" s="8"/>
      <c r="AB68" s="8"/>
      <c r="AC68" s="205"/>
      <c r="AD68" s="9"/>
      <c r="AE68" s="7"/>
      <c r="AF68" s="8"/>
      <c r="AG68" s="8"/>
      <c r="AH68" s="8"/>
      <c r="AI68" s="8"/>
      <c r="AJ68" s="8"/>
      <c r="AK68" s="10"/>
      <c r="AL68" s="113"/>
      <c r="AM68" s="14"/>
      <c r="AN68" s="113"/>
      <c r="AO68" s="14"/>
      <c r="AP68" s="105"/>
      <c r="AQ68" s="109"/>
    </row>
    <row r="69" spans="3:43" x14ac:dyDescent="0.25">
      <c r="C69" s="7"/>
      <c r="D69" s="8"/>
      <c r="E69" s="8"/>
      <c r="F69" s="8"/>
      <c r="G69" s="8"/>
      <c r="H69" s="8"/>
      <c r="I69" s="8"/>
      <c r="J69" s="8"/>
      <c r="K69" s="8"/>
      <c r="L69" s="8"/>
      <c r="M69" s="8"/>
      <c r="N69" s="8"/>
      <c r="O69" s="8"/>
      <c r="P69" s="8"/>
      <c r="Q69" s="8"/>
      <c r="R69" s="8"/>
      <c r="S69" s="205"/>
      <c r="T69" s="9"/>
      <c r="U69" s="8"/>
      <c r="V69" s="8"/>
      <c r="W69" s="8"/>
      <c r="X69" s="8"/>
      <c r="Y69" s="8"/>
      <c r="Z69" s="8"/>
      <c r="AA69" s="8"/>
      <c r="AB69" s="8"/>
      <c r="AC69" s="205"/>
      <c r="AD69" s="9"/>
      <c r="AE69" s="7"/>
      <c r="AF69" s="8"/>
      <c r="AG69" s="8"/>
      <c r="AH69" s="8"/>
      <c r="AI69" s="8"/>
      <c r="AJ69" s="8"/>
      <c r="AK69" s="10"/>
      <c r="AL69" s="113"/>
      <c r="AM69" s="14"/>
      <c r="AN69" s="113"/>
      <c r="AO69" s="14"/>
      <c r="AP69" s="105"/>
      <c r="AQ69" s="109"/>
    </row>
    <row r="70" spans="3:43" x14ac:dyDescent="0.25">
      <c r="C70" s="7"/>
      <c r="D70" s="8"/>
      <c r="E70" s="8"/>
      <c r="F70" s="8"/>
      <c r="G70" s="8"/>
      <c r="H70" s="8"/>
      <c r="I70" s="8"/>
      <c r="J70" s="8"/>
      <c r="K70" s="8"/>
      <c r="L70" s="8"/>
      <c r="M70" s="8"/>
      <c r="N70" s="8"/>
      <c r="O70" s="8"/>
      <c r="P70" s="8"/>
      <c r="Q70" s="8"/>
      <c r="R70" s="8"/>
      <c r="S70" s="205"/>
      <c r="T70" s="9"/>
      <c r="U70" s="8"/>
      <c r="V70" s="8"/>
      <c r="W70" s="8"/>
      <c r="X70" s="8"/>
      <c r="Y70" s="8"/>
      <c r="Z70" s="8"/>
      <c r="AA70" s="8"/>
      <c r="AB70" s="8"/>
      <c r="AC70" s="205"/>
      <c r="AD70" s="9"/>
      <c r="AE70" s="7"/>
      <c r="AF70" s="8"/>
      <c r="AG70" s="8"/>
      <c r="AH70" s="8"/>
      <c r="AI70" s="8"/>
      <c r="AJ70" s="8"/>
      <c r="AK70" s="10"/>
      <c r="AL70" s="113"/>
      <c r="AM70" s="14"/>
      <c r="AN70" s="113"/>
      <c r="AO70" s="14"/>
      <c r="AP70" s="105"/>
      <c r="AQ70" s="109"/>
    </row>
    <row r="71" spans="3:43" x14ac:dyDescent="0.25">
      <c r="C71" s="7"/>
      <c r="D71" s="8"/>
      <c r="E71" s="8"/>
      <c r="F71" s="8"/>
      <c r="G71" s="8"/>
      <c r="H71" s="8"/>
      <c r="I71" s="8"/>
      <c r="J71" s="8"/>
      <c r="K71" s="8"/>
      <c r="L71" s="8"/>
      <c r="M71" s="8"/>
      <c r="N71" s="8"/>
      <c r="O71" s="8"/>
      <c r="P71" s="8"/>
      <c r="Q71" s="8"/>
      <c r="R71" s="8"/>
      <c r="S71" s="205"/>
      <c r="T71" s="9"/>
      <c r="U71" s="8"/>
      <c r="V71" s="8"/>
      <c r="W71" s="8"/>
      <c r="X71" s="8"/>
      <c r="Y71" s="8"/>
      <c r="Z71" s="8"/>
      <c r="AA71" s="8"/>
      <c r="AB71" s="8"/>
      <c r="AC71" s="205"/>
      <c r="AD71" s="9"/>
      <c r="AE71" s="7"/>
      <c r="AF71" s="8"/>
      <c r="AG71" s="8"/>
      <c r="AH71" s="8"/>
      <c r="AI71" s="8"/>
      <c r="AJ71" s="8"/>
      <c r="AK71" s="10"/>
      <c r="AL71" s="113"/>
      <c r="AM71" s="14"/>
      <c r="AN71" s="113"/>
      <c r="AO71" s="14"/>
      <c r="AP71" s="105"/>
      <c r="AQ71" s="109"/>
    </row>
    <row r="72" spans="3:43" x14ac:dyDescent="0.25">
      <c r="C72" s="7"/>
      <c r="D72" s="8"/>
      <c r="E72" s="8"/>
      <c r="F72" s="8"/>
      <c r="G72" s="8"/>
      <c r="H72" s="8"/>
      <c r="I72" s="8"/>
      <c r="J72" s="8"/>
      <c r="K72" s="8"/>
      <c r="L72" s="8"/>
      <c r="M72" s="8"/>
      <c r="N72" s="8"/>
      <c r="O72" s="8"/>
      <c r="P72" s="8"/>
      <c r="Q72" s="8"/>
      <c r="R72" s="8"/>
      <c r="S72" s="205"/>
      <c r="T72" s="9"/>
      <c r="U72" s="8"/>
      <c r="V72" s="8"/>
      <c r="W72" s="8"/>
      <c r="X72" s="8"/>
      <c r="Y72" s="8"/>
      <c r="Z72" s="8"/>
      <c r="AA72" s="8"/>
      <c r="AB72" s="8"/>
      <c r="AC72" s="205"/>
      <c r="AD72" s="9"/>
      <c r="AE72" s="7"/>
      <c r="AF72" s="8"/>
      <c r="AG72" s="8"/>
      <c r="AH72" s="8"/>
      <c r="AI72" s="8"/>
      <c r="AJ72" s="8"/>
      <c r="AK72" s="10"/>
      <c r="AL72" s="113"/>
      <c r="AM72" s="14"/>
      <c r="AN72" s="113"/>
      <c r="AO72" s="14"/>
      <c r="AP72" s="105"/>
      <c r="AQ72" s="109"/>
    </row>
    <row r="73" spans="3:43" x14ac:dyDescent="0.25">
      <c r="C73" s="7"/>
      <c r="D73" s="8"/>
      <c r="E73" s="8"/>
      <c r="F73" s="8"/>
      <c r="G73" s="8"/>
      <c r="H73" s="8"/>
      <c r="I73" s="8"/>
      <c r="J73" s="8"/>
      <c r="K73" s="8"/>
      <c r="L73" s="8"/>
      <c r="M73" s="8"/>
      <c r="N73" s="8"/>
      <c r="O73" s="8"/>
      <c r="P73" s="8"/>
      <c r="Q73" s="8"/>
      <c r="R73" s="8"/>
      <c r="S73" s="205"/>
      <c r="T73" s="9"/>
      <c r="U73" s="8"/>
      <c r="V73" s="8"/>
      <c r="W73" s="8"/>
      <c r="X73" s="8"/>
      <c r="Y73" s="8"/>
      <c r="Z73" s="8"/>
      <c r="AA73" s="8"/>
      <c r="AB73" s="8"/>
      <c r="AC73" s="205"/>
      <c r="AD73" s="9"/>
      <c r="AE73" s="7"/>
      <c r="AF73" s="8"/>
      <c r="AG73" s="8"/>
      <c r="AH73" s="8"/>
      <c r="AI73" s="8"/>
      <c r="AJ73" s="8"/>
      <c r="AK73" s="10"/>
      <c r="AL73" s="113"/>
      <c r="AM73" s="14"/>
      <c r="AN73" s="113"/>
      <c r="AO73" s="14"/>
      <c r="AP73" s="105"/>
      <c r="AQ73" s="109"/>
    </row>
    <row r="74" spans="3:43" x14ac:dyDescent="0.25">
      <c r="C74" s="7"/>
      <c r="D74" s="8"/>
      <c r="E74" s="8"/>
      <c r="F74" s="8"/>
      <c r="G74" s="8"/>
      <c r="H74" s="8"/>
      <c r="I74" s="8"/>
      <c r="J74" s="8"/>
      <c r="K74" s="8"/>
      <c r="L74" s="8"/>
      <c r="M74" s="8"/>
      <c r="N74" s="8"/>
      <c r="O74" s="8"/>
      <c r="P74" s="8"/>
      <c r="Q74" s="8"/>
      <c r="R74" s="8"/>
      <c r="S74" s="205"/>
      <c r="T74" s="9"/>
      <c r="U74" s="8"/>
      <c r="V74" s="8"/>
      <c r="W74" s="8"/>
      <c r="X74" s="8"/>
      <c r="Y74" s="8"/>
      <c r="Z74" s="8"/>
      <c r="AA74" s="8"/>
      <c r="AB74" s="8"/>
      <c r="AC74" s="205"/>
      <c r="AD74" s="9"/>
      <c r="AE74" s="7"/>
      <c r="AF74" s="8"/>
      <c r="AG74" s="8"/>
      <c r="AH74" s="8"/>
      <c r="AI74" s="8"/>
      <c r="AJ74" s="8"/>
      <c r="AK74" s="10"/>
      <c r="AL74" s="113"/>
      <c r="AM74" s="14"/>
      <c r="AN74" s="113"/>
      <c r="AO74" s="14"/>
      <c r="AP74" s="105"/>
      <c r="AQ74" s="109"/>
    </row>
    <row r="75" spans="3:43" x14ac:dyDescent="0.25">
      <c r="C75" s="7"/>
      <c r="D75" s="8"/>
      <c r="E75" s="8"/>
      <c r="F75" s="8"/>
      <c r="G75" s="8"/>
      <c r="H75" s="8"/>
      <c r="I75" s="8"/>
      <c r="J75" s="8"/>
      <c r="K75" s="8"/>
      <c r="L75" s="8"/>
      <c r="M75" s="8"/>
      <c r="N75" s="8"/>
      <c r="O75" s="8"/>
      <c r="P75" s="8"/>
      <c r="Q75" s="8"/>
      <c r="R75" s="8"/>
      <c r="S75" s="205"/>
      <c r="T75" s="9"/>
      <c r="U75" s="8"/>
      <c r="V75" s="8"/>
      <c r="W75" s="8"/>
      <c r="X75" s="8"/>
      <c r="Y75" s="8"/>
      <c r="Z75" s="8"/>
      <c r="AA75" s="8"/>
      <c r="AB75" s="8"/>
      <c r="AC75" s="205"/>
      <c r="AD75" s="9"/>
      <c r="AE75" s="7"/>
      <c r="AF75" s="8"/>
      <c r="AG75" s="8"/>
      <c r="AH75" s="8"/>
      <c r="AI75" s="8"/>
      <c r="AJ75" s="8"/>
      <c r="AK75" s="10"/>
      <c r="AL75" s="113"/>
      <c r="AM75" s="14"/>
      <c r="AN75" s="113"/>
      <c r="AO75" s="14"/>
      <c r="AP75" s="105"/>
      <c r="AQ75" s="109"/>
    </row>
    <row r="76" spans="3:43" x14ac:dyDescent="0.25">
      <c r="C76" s="7"/>
      <c r="D76" s="8"/>
      <c r="E76" s="8"/>
      <c r="F76" s="8"/>
      <c r="G76" s="8"/>
      <c r="H76" s="8"/>
      <c r="I76" s="8"/>
      <c r="J76" s="8"/>
      <c r="K76" s="8"/>
      <c r="L76" s="8"/>
      <c r="M76" s="8"/>
      <c r="N76" s="8"/>
      <c r="O76" s="8"/>
      <c r="P76" s="8"/>
      <c r="Q76" s="8"/>
      <c r="R76" s="8"/>
      <c r="S76" s="205"/>
      <c r="T76" s="9"/>
      <c r="U76" s="8"/>
      <c r="V76" s="8"/>
      <c r="W76" s="8"/>
      <c r="X76" s="8"/>
      <c r="Y76" s="8"/>
      <c r="Z76" s="8"/>
      <c r="AA76" s="8"/>
      <c r="AB76" s="8"/>
      <c r="AC76" s="205"/>
      <c r="AD76" s="9"/>
      <c r="AE76" s="7"/>
      <c r="AF76" s="8"/>
      <c r="AG76" s="8"/>
      <c r="AH76" s="8"/>
      <c r="AI76" s="8"/>
      <c r="AJ76" s="8"/>
      <c r="AK76" s="10"/>
      <c r="AL76" s="113"/>
      <c r="AM76" s="14"/>
      <c r="AN76" s="113"/>
      <c r="AO76" s="14"/>
      <c r="AP76" s="105"/>
      <c r="AQ76" s="109"/>
    </row>
    <row r="77" spans="3:43" x14ac:dyDescent="0.25">
      <c r="C77" s="7"/>
      <c r="D77" s="8"/>
      <c r="E77" s="8"/>
      <c r="F77" s="8"/>
      <c r="G77" s="8"/>
      <c r="H77" s="8"/>
      <c r="I77" s="8"/>
      <c r="J77" s="8"/>
      <c r="K77" s="8"/>
      <c r="L77" s="8"/>
      <c r="M77" s="8"/>
      <c r="N77" s="8"/>
      <c r="O77" s="8"/>
      <c r="P77" s="8"/>
      <c r="Q77" s="8"/>
      <c r="R77" s="8"/>
      <c r="S77" s="205"/>
      <c r="T77" s="9"/>
      <c r="U77" s="8"/>
      <c r="V77" s="8"/>
      <c r="W77" s="8"/>
      <c r="X77" s="8"/>
      <c r="Y77" s="8"/>
      <c r="Z77" s="8"/>
      <c r="AA77" s="8"/>
      <c r="AB77" s="8"/>
      <c r="AC77" s="205"/>
      <c r="AD77" s="9"/>
      <c r="AE77" s="7"/>
      <c r="AF77" s="8"/>
      <c r="AG77" s="8"/>
      <c r="AH77" s="8"/>
      <c r="AI77" s="8"/>
      <c r="AJ77" s="8"/>
      <c r="AK77" s="10"/>
      <c r="AL77" s="113"/>
      <c r="AM77" s="14"/>
      <c r="AN77" s="113"/>
      <c r="AO77" s="14"/>
      <c r="AP77" s="105"/>
      <c r="AQ77" s="109"/>
    </row>
    <row r="78" spans="3:43" x14ac:dyDescent="0.25">
      <c r="C78" s="7"/>
      <c r="D78" s="8"/>
      <c r="E78" s="8"/>
      <c r="F78" s="8"/>
      <c r="G78" s="8"/>
      <c r="H78" s="8"/>
      <c r="I78" s="8"/>
      <c r="J78" s="8"/>
      <c r="K78" s="8"/>
      <c r="L78" s="8"/>
      <c r="M78" s="8"/>
      <c r="N78" s="8"/>
      <c r="O78" s="8"/>
      <c r="P78" s="8"/>
      <c r="Q78" s="8"/>
      <c r="R78" s="8"/>
      <c r="S78" s="205"/>
      <c r="T78" s="9"/>
      <c r="U78" s="8"/>
      <c r="V78" s="8"/>
      <c r="W78" s="8"/>
      <c r="X78" s="8"/>
      <c r="Y78" s="8"/>
      <c r="Z78" s="8"/>
      <c r="AA78" s="8"/>
      <c r="AB78" s="8"/>
      <c r="AC78" s="205"/>
      <c r="AD78" s="9"/>
      <c r="AE78" s="7"/>
      <c r="AF78" s="8"/>
      <c r="AG78" s="8"/>
      <c r="AH78" s="8"/>
      <c r="AI78" s="8"/>
      <c r="AJ78" s="8"/>
      <c r="AK78" s="10"/>
      <c r="AL78" s="113"/>
      <c r="AM78" s="14"/>
      <c r="AN78" s="113"/>
      <c r="AO78" s="14"/>
      <c r="AP78" s="105"/>
      <c r="AQ78" s="109"/>
    </row>
    <row r="79" spans="3:43" x14ac:dyDescent="0.25">
      <c r="C79" s="7"/>
      <c r="D79" s="8"/>
      <c r="E79" s="8"/>
      <c r="F79" s="8"/>
      <c r="G79" s="8"/>
      <c r="H79" s="8"/>
      <c r="I79" s="8"/>
      <c r="J79" s="8"/>
      <c r="K79" s="8"/>
      <c r="L79" s="8"/>
      <c r="M79" s="8"/>
      <c r="N79" s="8"/>
      <c r="O79" s="8"/>
      <c r="P79" s="8"/>
      <c r="Q79" s="8"/>
      <c r="R79" s="8"/>
      <c r="S79" s="205"/>
      <c r="T79" s="9"/>
      <c r="U79" s="8"/>
      <c r="V79" s="8"/>
      <c r="W79" s="8"/>
      <c r="X79" s="8"/>
      <c r="Y79" s="8"/>
      <c r="Z79" s="8"/>
      <c r="AA79" s="8"/>
      <c r="AB79" s="8"/>
      <c r="AC79" s="205"/>
      <c r="AD79" s="9"/>
      <c r="AE79" s="7"/>
      <c r="AF79" s="8"/>
      <c r="AG79" s="8"/>
      <c r="AH79" s="8"/>
      <c r="AI79" s="8"/>
      <c r="AJ79" s="8"/>
      <c r="AK79" s="10"/>
      <c r="AL79" s="113"/>
      <c r="AM79" s="14"/>
      <c r="AN79" s="113"/>
      <c r="AO79" s="14"/>
      <c r="AP79" s="105"/>
      <c r="AQ79" s="109"/>
    </row>
    <row r="80" spans="3:43" x14ac:dyDescent="0.25">
      <c r="C80" s="7"/>
      <c r="D80" s="8"/>
      <c r="E80" s="8"/>
      <c r="F80" s="8"/>
      <c r="G80" s="8"/>
      <c r="H80" s="8"/>
      <c r="I80" s="8"/>
      <c r="J80" s="8"/>
      <c r="K80" s="8"/>
      <c r="L80" s="8"/>
      <c r="M80" s="8"/>
      <c r="N80" s="8"/>
      <c r="O80" s="8"/>
      <c r="P80" s="8"/>
      <c r="Q80" s="8"/>
      <c r="R80" s="8"/>
      <c r="S80" s="205"/>
      <c r="T80" s="9"/>
      <c r="U80" s="8"/>
      <c r="V80" s="8"/>
      <c r="W80" s="8"/>
      <c r="X80" s="8"/>
      <c r="Y80" s="8"/>
      <c r="Z80" s="8"/>
      <c r="AA80" s="8"/>
      <c r="AB80" s="8"/>
      <c r="AC80" s="205"/>
      <c r="AD80" s="9"/>
      <c r="AE80" s="7"/>
      <c r="AF80" s="8"/>
      <c r="AG80" s="8"/>
      <c r="AH80" s="8"/>
      <c r="AI80" s="8"/>
      <c r="AJ80" s="8"/>
      <c r="AK80" s="10"/>
      <c r="AL80" s="113"/>
      <c r="AM80" s="14"/>
      <c r="AN80" s="113"/>
      <c r="AO80" s="14"/>
      <c r="AP80" s="105"/>
      <c r="AQ80" s="109"/>
    </row>
    <row r="81" spans="3:43" x14ac:dyDescent="0.25">
      <c r="C81" s="7"/>
      <c r="D81" s="8"/>
      <c r="E81" s="8"/>
      <c r="F81" s="8"/>
      <c r="G81" s="8"/>
      <c r="H81" s="8"/>
      <c r="I81" s="8"/>
      <c r="J81" s="8"/>
      <c r="K81" s="8"/>
      <c r="L81" s="8"/>
      <c r="M81" s="8"/>
      <c r="N81" s="8"/>
      <c r="O81" s="8"/>
      <c r="P81" s="8"/>
      <c r="Q81" s="8"/>
      <c r="R81" s="8"/>
      <c r="S81" s="205"/>
      <c r="T81" s="9"/>
      <c r="U81" s="8"/>
      <c r="V81" s="8"/>
      <c r="W81" s="8"/>
      <c r="X81" s="8"/>
      <c r="Y81" s="8"/>
      <c r="Z81" s="8"/>
      <c r="AA81" s="8"/>
      <c r="AB81" s="8"/>
      <c r="AC81" s="205"/>
      <c r="AD81" s="9"/>
      <c r="AE81" s="7"/>
      <c r="AF81" s="8"/>
      <c r="AG81" s="8"/>
      <c r="AH81" s="8"/>
      <c r="AI81" s="8"/>
      <c r="AJ81" s="8"/>
      <c r="AK81" s="10"/>
      <c r="AL81" s="113"/>
      <c r="AM81" s="14"/>
      <c r="AN81" s="113"/>
      <c r="AO81" s="14"/>
      <c r="AP81" s="105"/>
      <c r="AQ81" s="109"/>
    </row>
    <row r="82" spans="3:43" x14ac:dyDescent="0.25">
      <c r="C82" s="7"/>
      <c r="D82" s="8"/>
      <c r="E82" s="8"/>
      <c r="F82" s="8"/>
      <c r="G82" s="8"/>
      <c r="H82" s="8"/>
      <c r="I82" s="8"/>
      <c r="J82" s="8"/>
      <c r="K82" s="8"/>
      <c r="L82" s="8"/>
      <c r="M82" s="8"/>
      <c r="N82" s="8"/>
      <c r="O82" s="8"/>
      <c r="P82" s="8"/>
      <c r="Q82" s="8"/>
      <c r="R82" s="8"/>
      <c r="S82" s="205"/>
      <c r="T82" s="9"/>
      <c r="U82" s="8"/>
      <c r="V82" s="8"/>
      <c r="W82" s="8"/>
      <c r="X82" s="8"/>
      <c r="Y82" s="8"/>
      <c r="Z82" s="8"/>
      <c r="AA82" s="8"/>
      <c r="AB82" s="8"/>
      <c r="AC82" s="205"/>
      <c r="AD82" s="9"/>
      <c r="AE82" s="7"/>
      <c r="AF82" s="8"/>
      <c r="AG82" s="8"/>
      <c r="AH82" s="8"/>
      <c r="AI82" s="8"/>
      <c r="AJ82" s="8"/>
      <c r="AK82" s="10"/>
      <c r="AL82" s="113"/>
      <c r="AM82" s="14"/>
      <c r="AN82" s="113"/>
      <c r="AO82" s="14"/>
      <c r="AP82" s="105"/>
      <c r="AQ82" s="109"/>
    </row>
    <row r="83" spans="3:43" x14ac:dyDescent="0.25">
      <c r="C83" s="7"/>
      <c r="D83" s="8"/>
      <c r="E83" s="8"/>
      <c r="F83" s="8"/>
      <c r="G83" s="8"/>
      <c r="H83" s="8"/>
      <c r="I83" s="8"/>
      <c r="J83" s="8"/>
      <c r="K83" s="8"/>
      <c r="L83" s="8"/>
      <c r="M83" s="8"/>
      <c r="N83" s="8"/>
      <c r="O83" s="8"/>
      <c r="P83" s="8"/>
      <c r="Q83" s="8"/>
      <c r="R83" s="8"/>
      <c r="S83" s="205"/>
      <c r="T83" s="9"/>
      <c r="U83" s="8"/>
      <c r="V83" s="8"/>
      <c r="W83" s="8"/>
      <c r="X83" s="8"/>
      <c r="Y83" s="8"/>
      <c r="Z83" s="8"/>
      <c r="AA83" s="8"/>
      <c r="AB83" s="8"/>
      <c r="AC83" s="205"/>
      <c r="AD83" s="9"/>
      <c r="AE83" s="7"/>
      <c r="AF83" s="8"/>
      <c r="AG83" s="8"/>
      <c r="AH83" s="8"/>
      <c r="AI83" s="8"/>
      <c r="AJ83" s="8"/>
      <c r="AK83" s="10"/>
      <c r="AL83" s="113"/>
      <c r="AM83" s="14"/>
      <c r="AN83" s="113"/>
      <c r="AO83" s="14"/>
      <c r="AP83" s="105"/>
      <c r="AQ83" s="109"/>
    </row>
    <row r="84" spans="3:43" x14ac:dyDescent="0.25">
      <c r="C84" s="7"/>
      <c r="D84" s="8"/>
      <c r="E84" s="8"/>
      <c r="F84" s="8"/>
      <c r="G84" s="8"/>
      <c r="H84" s="8"/>
      <c r="I84" s="8"/>
      <c r="J84" s="8"/>
      <c r="K84" s="8"/>
      <c r="L84" s="8"/>
      <c r="M84" s="8"/>
      <c r="N84" s="8"/>
      <c r="O84" s="8"/>
      <c r="P84" s="8"/>
      <c r="Q84" s="8"/>
      <c r="R84" s="8"/>
      <c r="S84" s="205"/>
      <c r="T84" s="9"/>
      <c r="U84" s="8"/>
      <c r="V84" s="8"/>
      <c r="W84" s="8"/>
      <c r="X84" s="8"/>
      <c r="Y84" s="8"/>
      <c r="Z84" s="8"/>
      <c r="AA84" s="8"/>
      <c r="AB84" s="8"/>
      <c r="AC84" s="205"/>
      <c r="AD84" s="9"/>
      <c r="AE84" s="7"/>
      <c r="AF84" s="8"/>
      <c r="AG84" s="8"/>
      <c r="AH84" s="8"/>
      <c r="AI84" s="8"/>
      <c r="AJ84" s="8"/>
      <c r="AK84" s="10"/>
      <c r="AL84" s="113"/>
      <c r="AM84" s="14"/>
      <c r="AN84" s="113"/>
      <c r="AO84" s="14"/>
      <c r="AP84" s="105"/>
      <c r="AQ84" s="109"/>
    </row>
    <row r="85" spans="3:43" x14ac:dyDescent="0.25">
      <c r="C85" s="7"/>
      <c r="D85" s="8"/>
      <c r="E85" s="8"/>
      <c r="F85" s="8"/>
      <c r="G85" s="8"/>
      <c r="H85" s="8"/>
      <c r="I85" s="8"/>
      <c r="J85" s="8"/>
      <c r="K85" s="8"/>
      <c r="L85" s="8"/>
      <c r="M85" s="8"/>
      <c r="N85" s="8"/>
      <c r="O85" s="8"/>
      <c r="P85" s="8"/>
      <c r="Q85" s="8"/>
      <c r="R85" s="8"/>
      <c r="S85" s="205"/>
      <c r="T85" s="9"/>
      <c r="U85" s="8"/>
      <c r="V85" s="8"/>
      <c r="W85" s="8"/>
      <c r="X85" s="8"/>
      <c r="Y85" s="8"/>
      <c r="Z85" s="8"/>
      <c r="AA85" s="8"/>
      <c r="AB85" s="8"/>
      <c r="AC85" s="205"/>
      <c r="AD85" s="9"/>
      <c r="AE85" s="7"/>
      <c r="AF85" s="8"/>
      <c r="AG85" s="8"/>
      <c r="AH85" s="8"/>
      <c r="AI85" s="8"/>
      <c r="AJ85" s="8"/>
      <c r="AK85" s="10"/>
      <c r="AL85" s="113"/>
      <c r="AM85" s="14"/>
      <c r="AN85" s="113"/>
      <c r="AO85" s="14"/>
      <c r="AP85" s="105"/>
      <c r="AQ85" s="109"/>
    </row>
    <row r="86" spans="3:43" x14ac:dyDescent="0.25">
      <c r="C86" s="7"/>
      <c r="D86" s="8"/>
      <c r="E86" s="8"/>
      <c r="F86" s="8"/>
      <c r="G86" s="8"/>
      <c r="H86" s="8"/>
      <c r="I86" s="8"/>
      <c r="J86" s="8"/>
      <c r="K86" s="8"/>
      <c r="L86" s="8"/>
      <c r="M86" s="8"/>
      <c r="N86" s="8"/>
      <c r="O86" s="8"/>
      <c r="P86" s="8"/>
      <c r="Q86" s="8"/>
      <c r="R86" s="8"/>
      <c r="S86" s="205"/>
      <c r="T86" s="9"/>
      <c r="U86" s="8"/>
      <c r="V86" s="8"/>
      <c r="W86" s="8"/>
      <c r="X86" s="8"/>
      <c r="Y86" s="8"/>
      <c r="Z86" s="8"/>
      <c r="AA86" s="8"/>
      <c r="AB86" s="8"/>
      <c r="AC86" s="205"/>
      <c r="AD86" s="9"/>
      <c r="AE86" s="7"/>
      <c r="AF86" s="8"/>
      <c r="AG86" s="8"/>
      <c r="AH86" s="8"/>
      <c r="AI86" s="8"/>
      <c r="AJ86" s="8"/>
      <c r="AK86" s="10"/>
      <c r="AL86" s="113"/>
      <c r="AM86" s="14"/>
      <c r="AN86" s="113"/>
      <c r="AO86" s="14"/>
      <c r="AP86" s="105"/>
      <c r="AQ86" s="109"/>
    </row>
    <row r="87" spans="3:43" x14ac:dyDescent="0.25">
      <c r="C87" s="7"/>
      <c r="D87" s="8"/>
      <c r="E87" s="8"/>
      <c r="F87" s="8"/>
      <c r="G87" s="8"/>
      <c r="H87" s="8"/>
      <c r="I87" s="8"/>
      <c r="J87" s="8"/>
      <c r="K87" s="8"/>
      <c r="L87" s="8"/>
      <c r="M87" s="8"/>
      <c r="N87" s="8"/>
      <c r="O87" s="8"/>
      <c r="P87" s="8"/>
      <c r="Q87" s="8"/>
      <c r="R87" s="8"/>
      <c r="S87" s="205"/>
      <c r="T87" s="9"/>
      <c r="U87" s="8"/>
      <c r="V87" s="8"/>
      <c r="W87" s="8"/>
      <c r="X87" s="8"/>
      <c r="Y87" s="8"/>
      <c r="Z87" s="8"/>
      <c r="AA87" s="8"/>
      <c r="AB87" s="8"/>
      <c r="AC87" s="205"/>
      <c r="AD87" s="9"/>
      <c r="AE87" s="7"/>
      <c r="AF87" s="8"/>
      <c r="AG87" s="8"/>
      <c r="AH87" s="8"/>
      <c r="AI87" s="8"/>
      <c r="AJ87" s="8"/>
      <c r="AK87" s="10"/>
      <c r="AL87" s="113"/>
      <c r="AM87" s="14"/>
      <c r="AN87" s="113"/>
      <c r="AO87" s="14"/>
      <c r="AP87" s="105"/>
      <c r="AQ87" s="109"/>
    </row>
    <row r="88" spans="3:43" x14ac:dyDescent="0.25">
      <c r="C88" s="7"/>
      <c r="D88" s="8"/>
      <c r="E88" s="8"/>
      <c r="F88" s="8"/>
      <c r="G88" s="8"/>
      <c r="H88" s="8"/>
      <c r="I88" s="8"/>
      <c r="J88" s="8"/>
      <c r="K88" s="8"/>
      <c r="L88" s="8"/>
      <c r="M88" s="8"/>
      <c r="N88" s="8"/>
      <c r="O88" s="8"/>
      <c r="P88" s="8"/>
      <c r="Q88" s="8"/>
      <c r="R88" s="8"/>
      <c r="S88" s="205"/>
      <c r="T88" s="9"/>
      <c r="U88" s="8"/>
      <c r="V88" s="8"/>
      <c r="W88" s="8"/>
      <c r="X88" s="8"/>
      <c r="Y88" s="8"/>
      <c r="Z88" s="8"/>
      <c r="AA88" s="8"/>
      <c r="AB88" s="8"/>
      <c r="AC88" s="205"/>
      <c r="AD88" s="9"/>
      <c r="AE88" s="7"/>
      <c r="AF88" s="8"/>
      <c r="AG88" s="8"/>
      <c r="AH88" s="8"/>
      <c r="AI88" s="8"/>
      <c r="AJ88" s="8"/>
      <c r="AK88" s="10"/>
      <c r="AL88" s="113"/>
      <c r="AM88" s="14"/>
      <c r="AN88" s="113"/>
      <c r="AO88" s="14"/>
      <c r="AP88" s="105"/>
      <c r="AQ88" s="109"/>
    </row>
    <row r="89" spans="3:43" x14ac:dyDescent="0.25">
      <c r="C89" s="7"/>
      <c r="D89" s="8"/>
      <c r="E89" s="8"/>
      <c r="F89" s="8"/>
      <c r="G89" s="8"/>
      <c r="H89" s="8"/>
      <c r="I89" s="8"/>
      <c r="J89" s="8"/>
      <c r="K89" s="8"/>
      <c r="L89" s="8"/>
      <c r="M89" s="8"/>
      <c r="N89" s="8"/>
      <c r="O89" s="8"/>
      <c r="P89" s="8"/>
      <c r="Q89" s="8"/>
      <c r="R89" s="8"/>
      <c r="S89" s="205"/>
      <c r="T89" s="9"/>
      <c r="U89" s="8"/>
      <c r="V89" s="8"/>
      <c r="W89" s="8"/>
      <c r="X89" s="8"/>
      <c r="Y89" s="8"/>
      <c r="Z89" s="8"/>
      <c r="AA89" s="8"/>
      <c r="AB89" s="8"/>
      <c r="AC89" s="205"/>
      <c r="AD89" s="9"/>
      <c r="AE89" s="7"/>
      <c r="AF89" s="8"/>
      <c r="AG89" s="8"/>
      <c r="AH89" s="8"/>
      <c r="AI89" s="8"/>
      <c r="AJ89" s="8"/>
      <c r="AK89" s="10"/>
      <c r="AL89" s="113"/>
      <c r="AM89" s="14"/>
      <c r="AN89" s="113"/>
      <c r="AO89" s="14"/>
      <c r="AP89" s="105"/>
      <c r="AQ89" s="109"/>
    </row>
    <row r="90" spans="3:43" x14ac:dyDescent="0.25">
      <c r="C90" s="7"/>
      <c r="D90" s="8"/>
      <c r="E90" s="8"/>
      <c r="F90" s="8"/>
      <c r="G90" s="8"/>
      <c r="H90" s="8"/>
      <c r="I90" s="8"/>
      <c r="J90" s="8"/>
      <c r="K90" s="8"/>
      <c r="L90" s="8"/>
      <c r="M90" s="8"/>
      <c r="N90" s="8"/>
      <c r="O90" s="8"/>
      <c r="P90" s="8"/>
      <c r="Q90" s="8"/>
      <c r="R90" s="8"/>
      <c r="S90" s="205"/>
      <c r="T90" s="9"/>
      <c r="U90" s="8"/>
      <c r="V90" s="8"/>
      <c r="W90" s="8"/>
      <c r="X90" s="8"/>
      <c r="Y90" s="8"/>
      <c r="Z90" s="8"/>
      <c r="AA90" s="8"/>
      <c r="AB90" s="8"/>
      <c r="AC90" s="205"/>
      <c r="AD90" s="9"/>
      <c r="AE90" s="7"/>
      <c r="AF90" s="8"/>
      <c r="AG90" s="8"/>
      <c r="AH90" s="8"/>
      <c r="AI90" s="8"/>
      <c r="AJ90" s="8"/>
      <c r="AK90" s="10"/>
      <c r="AL90" s="113"/>
      <c r="AM90" s="14"/>
      <c r="AN90" s="113"/>
      <c r="AO90" s="14"/>
      <c r="AP90" s="105"/>
      <c r="AQ90" s="109"/>
    </row>
    <row r="91" spans="3:43" x14ac:dyDescent="0.25">
      <c r="C91" s="7"/>
      <c r="D91" s="8"/>
      <c r="E91" s="8"/>
      <c r="F91" s="8"/>
      <c r="G91" s="8"/>
      <c r="H91" s="8"/>
      <c r="I91" s="8"/>
      <c r="J91" s="8"/>
      <c r="K91" s="8"/>
      <c r="L91" s="8"/>
      <c r="M91" s="8"/>
      <c r="N91" s="8"/>
      <c r="O91" s="8"/>
      <c r="P91" s="8"/>
      <c r="Q91" s="8"/>
      <c r="R91" s="8"/>
      <c r="S91" s="205"/>
      <c r="T91" s="9"/>
      <c r="U91" s="8"/>
      <c r="V91" s="8"/>
      <c r="W91" s="8"/>
      <c r="X91" s="8"/>
      <c r="Y91" s="8"/>
      <c r="Z91" s="8"/>
      <c r="AA91" s="8"/>
      <c r="AB91" s="8"/>
      <c r="AC91" s="205"/>
      <c r="AD91" s="9"/>
      <c r="AE91" s="7"/>
      <c r="AF91" s="8"/>
      <c r="AG91" s="8"/>
      <c r="AH91" s="8"/>
      <c r="AI91" s="8"/>
      <c r="AJ91" s="8"/>
      <c r="AK91" s="10"/>
      <c r="AL91" s="113"/>
      <c r="AM91" s="14"/>
      <c r="AN91" s="113"/>
      <c r="AO91" s="14"/>
      <c r="AP91" s="105"/>
      <c r="AQ91" s="109"/>
    </row>
    <row r="92" spans="3:43" x14ac:dyDescent="0.25">
      <c r="C92" s="7"/>
      <c r="D92" s="8"/>
      <c r="E92" s="8"/>
      <c r="F92" s="8"/>
      <c r="G92" s="8"/>
      <c r="H92" s="8"/>
      <c r="I92" s="8"/>
      <c r="J92" s="8"/>
      <c r="K92" s="8"/>
      <c r="L92" s="8"/>
      <c r="M92" s="8"/>
      <c r="N92" s="8"/>
      <c r="O92" s="8"/>
      <c r="P92" s="8"/>
      <c r="Q92" s="8"/>
      <c r="R92" s="8"/>
      <c r="S92" s="205"/>
      <c r="T92" s="9"/>
      <c r="U92" s="8"/>
      <c r="V92" s="8"/>
      <c r="W92" s="8"/>
      <c r="X92" s="8"/>
      <c r="Y92" s="8"/>
      <c r="Z92" s="8"/>
      <c r="AA92" s="8"/>
      <c r="AB92" s="8"/>
      <c r="AC92" s="205"/>
      <c r="AD92" s="9"/>
      <c r="AE92" s="7"/>
      <c r="AF92" s="8"/>
      <c r="AG92" s="8"/>
      <c r="AH92" s="8"/>
      <c r="AI92" s="8"/>
      <c r="AJ92" s="8"/>
      <c r="AK92" s="10"/>
      <c r="AL92" s="113"/>
      <c r="AM92" s="14"/>
      <c r="AN92" s="113"/>
      <c r="AO92" s="14"/>
      <c r="AP92" s="105"/>
      <c r="AQ92" s="109"/>
    </row>
    <row r="93" spans="3:43" x14ac:dyDescent="0.25">
      <c r="C93" s="7"/>
      <c r="D93" s="8"/>
      <c r="E93" s="8"/>
      <c r="F93" s="8"/>
      <c r="G93" s="8"/>
      <c r="H93" s="8"/>
      <c r="I93" s="8"/>
      <c r="J93" s="8"/>
      <c r="K93" s="8"/>
      <c r="L93" s="8"/>
      <c r="M93" s="8"/>
      <c r="N93" s="8"/>
      <c r="O93" s="8"/>
      <c r="P93" s="8"/>
      <c r="Q93" s="8"/>
      <c r="R93" s="8"/>
      <c r="S93" s="205"/>
      <c r="T93" s="9"/>
      <c r="U93" s="8"/>
      <c r="V93" s="8"/>
      <c r="W93" s="8"/>
      <c r="X93" s="8"/>
      <c r="Y93" s="8"/>
      <c r="Z93" s="8"/>
      <c r="AA93" s="8"/>
      <c r="AB93" s="8"/>
      <c r="AC93" s="205"/>
      <c r="AD93" s="9"/>
      <c r="AE93" s="7"/>
      <c r="AF93" s="8"/>
      <c r="AG93" s="8"/>
      <c r="AH93" s="8"/>
      <c r="AI93" s="8"/>
      <c r="AJ93" s="8"/>
      <c r="AK93" s="10"/>
      <c r="AL93" s="113"/>
      <c r="AM93" s="14"/>
      <c r="AN93" s="113"/>
      <c r="AO93" s="14"/>
      <c r="AP93" s="105"/>
      <c r="AQ93" s="109"/>
    </row>
    <row r="94" spans="3:43" x14ac:dyDescent="0.25">
      <c r="C94" s="7"/>
      <c r="D94" s="8"/>
      <c r="E94" s="8"/>
      <c r="F94" s="8"/>
      <c r="G94" s="8"/>
      <c r="H94" s="8"/>
      <c r="I94" s="8"/>
      <c r="J94" s="8"/>
      <c r="K94" s="8"/>
      <c r="L94" s="8"/>
      <c r="M94" s="8"/>
      <c r="N94" s="8"/>
      <c r="O94" s="8"/>
      <c r="P94" s="8"/>
      <c r="Q94" s="8"/>
      <c r="R94" s="8"/>
      <c r="S94" s="205"/>
      <c r="T94" s="9"/>
      <c r="U94" s="8"/>
      <c r="V94" s="8"/>
      <c r="W94" s="8"/>
      <c r="X94" s="8"/>
      <c r="Y94" s="8"/>
      <c r="Z94" s="8"/>
      <c r="AA94" s="8"/>
      <c r="AB94" s="8"/>
      <c r="AC94" s="205"/>
      <c r="AD94" s="9"/>
      <c r="AE94" s="7"/>
      <c r="AF94" s="8"/>
      <c r="AG94" s="8"/>
      <c r="AH94" s="8"/>
      <c r="AI94" s="8"/>
      <c r="AJ94" s="8"/>
      <c r="AK94" s="10"/>
      <c r="AL94" s="113"/>
      <c r="AM94" s="14"/>
      <c r="AN94" s="113"/>
      <c r="AO94" s="14"/>
      <c r="AP94" s="105"/>
      <c r="AQ94" s="109"/>
    </row>
    <row r="95" spans="3:43" x14ac:dyDescent="0.25">
      <c r="C95" s="7"/>
      <c r="D95" s="8"/>
      <c r="E95" s="8"/>
      <c r="F95" s="8"/>
      <c r="G95" s="8"/>
      <c r="H95" s="8"/>
      <c r="I95" s="8"/>
      <c r="J95" s="8"/>
      <c r="K95" s="8"/>
      <c r="L95" s="8"/>
      <c r="M95" s="8"/>
      <c r="N95" s="8"/>
      <c r="O95" s="8"/>
      <c r="P95" s="8"/>
      <c r="Q95" s="8"/>
      <c r="R95" s="8"/>
      <c r="S95" s="205"/>
      <c r="T95" s="9"/>
      <c r="U95" s="8"/>
      <c r="V95" s="8"/>
      <c r="W95" s="8"/>
      <c r="X95" s="8"/>
      <c r="Y95" s="8"/>
      <c r="Z95" s="8"/>
      <c r="AA95" s="8"/>
      <c r="AB95" s="8"/>
      <c r="AC95" s="205"/>
      <c r="AD95" s="9"/>
      <c r="AE95" s="7"/>
      <c r="AF95" s="8"/>
      <c r="AG95" s="8"/>
      <c r="AH95" s="8"/>
      <c r="AI95" s="8"/>
      <c r="AJ95" s="8"/>
      <c r="AK95" s="10"/>
      <c r="AL95" s="113"/>
      <c r="AM95" s="14"/>
      <c r="AN95" s="113"/>
      <c r="AO95" s="14"/>
      <c r="AP95" s="105"/>
      <c r="AQ95" s="109"/>
    </row>
    <row r="96" spans="3:43" x14ac:dyDescent="0.25">
      <c r="C96" s="7"/>
      <c r="D96" s="8"/>
      <c r="E96" s="8"/>
      <c r="F96" s="8"/>
      <c r="G96" s="8"/>
      <c r="H96" s="8"/>
      <c r="I96" s="8"/>
      <c r="J96" s="8"/>
      <c r="K96" s="8"/>
      <c r="L96" s="8"/>
      <c r="M96" s="8"/>
      <c r="N96" s="8"/>
      <c r="O96" s="8"/>
      <c r="P96" s="8"/>
      <c r="Q96" s="8"/>
      <c r="R96" s="8"/>
      <c r="S96" s="205"/>
      <c r="T96" s="9"/>
      <c r="U96" s="8"/>
      <c r="V96" s="8"/>
      <c r="W96" s="8"/>
      <c r="X96" s="8"/>
      <c r="Y96" s="8"/>
      <c r="Z96" s="8"/>
      <c r="AA96" s="8"/>
      <c r="AB96" s="8"/>
      <c r="AC96" s="205"/>
      <c r="AD96" s="9"/>
      <c r="AE96" s="7"/>
      <c r="AF96" s="8"/>
      <c r="AG96" s="8"/>
      <c r="AH96" s="8"/>
      <c r="AI96" s="8"/>
      <c r="AJ96" s="8"/>
      <c r="AK96" s="10"/>
      <c r="AL96" s="113"/>
      <c r="AM96" s="14"/>
      <c r="AN96" s="113"/>
      <c r="AO96" s="14"/>
      <c r="AP96" s="105"/>
      <c r="AQ96" s="109"/>
    </row>
    <row r="97" spans="3:43" x14ac:dyDescent="0.25">
      <c r="C97" s="12"/>
      <c r="D97" s="13"/>
      <c r="E97" s="13"/>
      <c r="F97" s="13"/>
      <c r="G97" s="13"/>
      <c r="H97" s="13"/>
      <c r="I97" s="13"/>
      <c r="J97" s="13"/>
      <c r="K97" s="13"/>
      <c r="L97" s="13"/>
      <c r="M97" s="13"/>
      <c r="N97" s="13"/>
      <c r="O97" s="13"/>
      <c r="P97" s="13"/>
      <c r="Q97" s="13"/>
      <c r="R97" s="13"/>
      <c r="S97" s="206"/>
      <c r="T97" s="14"/>
      <c r="U97" s="13"/>
      <c r="V97" s="13"/>
      <c r="W97" s="13"/>
      <c r="X97" s="13"/>
      <c r="Y97" s="13"/>
      <c r="Z97" s="13"/>
      <c r="AA97" s="13"/>
      <c r="AB97" s="13"/>
      <c r="AC97" s="206"/>
      <c r="AD97" s="14"/>
      <c r="AE97" s="12"/>
      <c r="AF97" s="13"/>
      <c r="AG97" s="13"/>
      <c r="AH97" s="13"/>
      <c r="AI97" s="13"/>
      <c r="AJ97" s="13"/>
      <c r="AK97" s="15"/>
      <c r="AL97" s="113"/>
      <c r="AM97" s="14"/>
      <c r="AN97" s="113"/>
      <c r="AO97" s="14"/>
      <c r="AP97" s="105"/>
      <c r="AQ97" s="109"/>
    </row>
    <row r="98" spans="3:43" x14ac:dyDescent="0.25">
      <c r="C98" s="12"/>
      <c r="D98" s="13"/>
      <c r="E98" s="13"/>
      <c r="F98" s="13"/>
      <c r="G98" s="13"/>
      <c r="H98" s="13"/>
      <c r="I98" s="13"/>
      <c r="J98" s="13"/>
      <c r="K98" s="13"/>
      <c r="L98" s="13"/>
      <c r="M98" s="13"/>
      <c r="N98" s="13"/>
      <c r="O98" s="13"/>
      <c r="P98" s="13"/>
      <c r="Q98" s="13"/>
      <c r="R98" s="13"/>
      <c r="S98" s="206"/>
      <c r="T98" s="14"/>
      <c r="U98" s="13"/>
      <c r="V98" s="13"/>
      <c r="W98" s="13"/>
      <c r="X98" s="13"/>
      <c r="Y98" s="13"/>
      <c r="Z98" s="13"/>
      <c r="AA98" s="13"/>
      <c r="AB98" s="13"/>
      <c r="AC98" s="206"/>
      <c r="AD98" s="14"/>
      <c r="AE98" s="12"/>
      <c r="AF98" s="13"/>
      <c r="AG98" s="13"/>
      <c r="AH98" s="13"/>
      <c r="AI98" s="13"/>
      <c r="AJ98" s="13"/>
      <c r="AK98" s="15"/>
      <c r="AL98" s="113"/>
      <c r="AM98" s="14"/>
      <c r="AN98" s="113"/>
      <c r="AO98" s="14"/>
      <c r="AP98" s="105"/>
      <c r="AQ98" s="109"/>
    </row>
    <row r="99" spans="3:43" x14ac:dyDescent="0.25">
      <c r="C99" s="12"/>
      <c r="D99" s="13"/>
      <c r="E99" s="13"/>
      <c r="F99" s="13"/>
      <c r="G99" s="13"/>
      <c r="H99" s="13"/>
      <c r="I99" s="13"/>
      <c r="J99" s="13"/>
      <c r="K99" s="13"/>
      <c r="L99" s="13"/>
      <c r="M99" s="13"/>
      <c r="N99" s="13"/>
      <c r="O99" s="13"/>
      <c r="P99" s="13"/>
      <c r="Q99" s="13"/>
      <c r="R99" s="13"/>
      <c r="S99" s="206"/>
      <c r="T99" s="14"/>
      <c r="U99" s="13"/>
      <c r="V99" s="13"/>
      <c r="W99" s="13"/>
      <c r="X99" s="13"/>
      <c r="Y99" s="13"/>
      <c r="Z99" s="13"/>
      <c r="AA99" s="13"/>
      <c r="AB99" s="13"/>
      <c r="AC99" s="206"/>
      <c r="AD99" s="14"/>
      <c r="AE99" s="12"/>
      <c r="AF99" s="13"/>
      <c r="AG99" s="13"/>
      <c r="AH99" s="13"/>
      <c r="AI99" s="13"/>
      <c r="AJ99" s="13"/>
      <c r="AK99" s="15"/>
      <c r="AL99" s="113"/>
      <c r="AM99" s="14"/>
      <c r="AN99" s="113"/>
      <c r="AO99" s="14"/>
      <c r="AP99" s="105"/>
      <c r="AQ99" s="109"/>
    </row>
    <row r="100" spans="3:43" x14ac:dyDescent="0.25">
      <c r="C100" s="12"/>
      <c r="D100" s="13"/>
      <c r="E100" s="13"/>
      <c r="F100" s="13"/>
      <c r="G100" s="13"/>
      <c r="H100" s="13"/>
      <c r="I100" s="13"/>
      <c r="J100" s="13"/>
      <c r="K100" s="13"/>
      <c r="L100" s="13"/>
      <c r="M100" s="13"/>
      <c r="N100" s="13"/>
      <c r="O100" s="13"/>
      <c r="P100" s="13"/>
      <c r="Q100" s="13"/>
      <c r="R100" s="13"/>
      <c r="S100" s="206"/>
      <c r="T100" s="14"/>
      <c r="U100" s="13"/>
      <c r="V100" s="13"/>
      <c r="W100" s="13"/>
      <c r="X100" s="13"/>
      <c r="Y100" s="13"/>
      <c r="Z100" s="13"/>
      <c r="AA100" s="13"/>
      <c r="AB100" s="13"/>
      <c r="AC100" s="206"/>
      <c r="AD100" s="14"/>
      <c r="AE100" s="12"/>
      <c r="AF100" s="13"/>
      <c r="AG100" s="13"/>
      <c r="AH100" s="13"/>
      <c r="AI100" s="13"/>
      <c r="AJ100" s="13"/>
      <c r="AK100" s="15"/>
      <c r="AL100" s="113"/>
      <c r="AM100" s="14"/>
      <c r="AN100" s="113"/>
      <c r="AO100" s="14"/>
      <c r="AP100" s="105"/>
      <c r="AQ100" s="109"/>
    </row>
    <row r="101" spans="3:43" x14ac:dyDescent="0.25">
      <c r="C101" s="12"/>
      <c r="D101" s="13"/>
      <c r="E101" s="13"/>
      <c r="F101" s="13"/>
      <c r="G101" s="13"/>
      <c r="H101" s="13"/>
      <c r="I101" s="13"/>
      <c r="J101" s="13"/>
      <c r="K101" s="13"/>
      <c r="L101" s="13"/>
      <c r="M101" s="13"/>
      <c r="N101" s="13"/>
      <c r="O101" s="13"/>
      <c r="P101" s="13"/>
      <c r="Q101" s="13"/>
      <c r="R101" s="13"/>
      <c r="S101" s="206"/>
      <c r="T101" s="14"/>
      <c r="U101" s="13"/>
      <c r="V101" s="13"/>
      <c r="W101" s="13"/>
      <c r="X101" s="13"/>
      <c r="Y101" s="13"/>
      <c r="Z101" s="13"/>
      <c r="AA101" s="13"/>
      <c r="AB101" s="13"/>
      <c r="AC101" s="206"/>
      <c r="AD101" s="14"/>
      <c r="AE101" s="12"/>
      <c r="AF101" s="13"/>
      <c r="AG101" s="13"/>
      <c r="AH101" s="13"/>
      <c r="AI101" s="13"/>
      <c r="AJ101" s="13"/>
      <c r="AK101" s="15"/>
      <c r="AL101" s="113"/>
      <c r="AM101" s="14"/>
      <c r="AN101" s="113"/>
      <c r="AO101" s="14"/>
      <c r="AP101" s="105"/>
      <c r="AQ101" s="109"/>
    </row>
    <row r="102" spans="3:43" x14ac:dyDescent="0.25">
      <c r="C102" s="12"/>
      <c r="D102" s="13"/>
      <c r="E102" s="13"/>
      <c r="F102" s="13"/>
      <c r="G102" s="13"/>
      <c r="H102" s="13"/>
      <c r="I102" s="13"/>
      <c r="J102" s="13"/>
      <c r="K102" s="13"/>
      <c r="L102" s="13"/>
      <c r="M102" s="13"/>
      <c r="N102" s="13"/>
      <c r="O102" s="13"/>
      <c r="P102" s="13"/>
      <c r="Q102" s="13"/>
      <c r="R102" s="13"/>
      <c r="S102" s="206"/>
      <c r="T102" s="14"/>
      <c r="U102" s="13"/>
      <c r="V102" s="13"/>
      <c r="W102" s="13"/>
      <c r="X102" s="13"/>
      <c r="Y102" s="13"/>
      <c r="Z102" s="13"/>
      <c r="AA102" s="13"/>
      <c r="AB102" s="13"/>
      <c r="AC102" s="206"/>
      <c r="AD102" s="14"/>
      <c r="AE102" s="12"/>
      <c r="AF102" s="13"/>
      <c r="AG102" s="13"/>
      <c r="AH102" s="13"/>
      <c r="AI102" s="13"/>
      <c r="AJ102" s="13"/>
      <c r="AK102" s="15"/>
      <c r="AL102" s="113"/>
      <c r="AM102" s="14"/>
      <c r="AN102" s="113"/>
      <c r="AO102" s="14"/>
      <c r="AP102" s="105"/>
      <c r="AQ102" s="109"/>
    </row>
    <row r="103" spans="3:43" x14ac:dyDescent="0.25">
      <c r="C103" s="12"/>
      <c r="D103" s="13"/>
      <c r="E103" s="13"/>
      <c r="F103" s="13"/>
      <c r="G103" s="13"/>
      <c r="H103" s="13"/>
      <c r="I103" s="13"/>
      <c r="J103" s="13"/>
      <c r="K103" s="13"/>
      <c r="L103" s="13"/>
      <c r="M103" s="13"/>
      <c r="N103" s="13"/>
      <c r="O103" s="13"/>
      <c r="P103" s="13"/>
      <c r="Q103" s="13"/>
      <c r="R103" s="13"/>
      <c r="S103" s="206"/>
      <c r="T103" s="14"/>
      <c r="U103" s="13"/>
      <c r="V103" s="13"/>
      <c r="W103" s="13"/>
      <c r="X103" s="13"/>
      <c r="Y103" s="13"/>
      <c r="Z103" s="13"/>
      <c r="AA103" s="13"/>
      <c r="AB103" s="13"/>
      <c r="AC103" s="206"/>
      <c r="AD103" s="14"/>
      <c r="AE103" s="12"/>
      <c r="AF103" s="13"/>
      <c r="AG103" s="13"/>
      <c r="AH103" s="13"/>
      <c r="AI103" s="13"/>
      <c r="AJ103" s="13"/>
      <c r="AK103" s="15"/>
      <c r="AL103" s="113"/>
      <c r="AM103" s="14"/>
      <c r="AN103" s="113"/>
      <c r="AO103" s="14"/>
      <c r="AP103" s="105"/>
      <c r="AQ103" s="109"/>
    </row>
    <row r="104" spans="3:43" x14ac:dyDescent="0.25">
      <c r="C104" s="12"/>
      <c r="D104" s="13"/>
      <c r="E104" s="13"/>
      <c r="F104" s="13"/>
      <c r="G104" s="13"/>
      <c r="H104" s="13"/>
      <c r="I104" s="13"/>
      <c r="J104" s="13"/>
      <c r="K104" s="13"/>
      <c r="L104" s="13"/>
      <c r="M104" s="13"/>
      <c r="N104" s="13"/>
      <c r="O104" s="13"/>
      <c r="P104" s="13"/>
      <c r="Q104" s="13"/>
      <c r="R104" s="13"/>
      <c r="S104" s="206"/>
      <c r="T104" s="14"/>
      <c r="U104" s="13"/>
      <c r="V104" s="13"/>
      <c r="W104" s="13"/>
      <c r="X104" s="13"/>
      <c r="Y104" s="13"/>
      <c r="Z104" s="13"/>
      <c r="AA104" s="13"/>
      <c r="AB104" s="13"/>
      <c r="AC104" s="206"/>
      <c r="AD104" s="14"/>
      <c r="AE104" s="12"/>
      <c r="AF104" s="13"/>
      <c r="AG104" s="13"/>
      <c r="AH104" s="13"/>
      <c r="AI104" s="13"/>
      <c r="AJ104" s="13"/>
      <c r="AK104" s="15"/>
      <c r="AL104" s="113"/>
      <c r="AM104" s="14"/>
      <c r="AN104" s="113"/>
      <c r="AO104" s="14"/>
      <c r="AP104" s="105"/>
      <c r="AQ104" s="109"/>
    </row>
    <row r="105" spans="3:43" x14ac:dyDescent="0.25">
      <c r="C105" s="12"/>
      <c r="D105" s="13"/>
      <c r="E105" s="13"/>
      <c r="F105" s="13"/>
      <c r="G105" s="13"/>
      <c r="H105" s="13"/>
      <c r="I105" s="13"/>
      <c r="J105" s="13"/>
      <c r="K105" s="13"/>
      <c r="L105" s="13"/>
      <c r="M105" s="13"/>
      <c r="N105" s="13"/>
      <c r="O105" s="13"/>
      <c r="P105" s="13"/>
      <c r="Q105" s="13"/>
      <c r="R105" s="13"/>
      <c r="S105" s="206"/>
      <c r="T105" s="14"/>
      <c r="U105" s="13"/>
      <c r="V105" s="13"/>
      <c r="W105" s="13"/>
      <c r="X105" s="13"/>
      <c r="Y105" s="13"/>
      <c r="Z105" s="13"/>
      <c r="AA105" s="13"/>
      <c r="AB105" s="13"/>
      <c r="AC105" s="206"/>
      <c r="AD105" s="14"/>
      <c r="AE105" s="12"/>
      <c r="AF105" s="13"/>
      <c r="AG105" s="13"/>
      <c r="AH105" s="13"/>
      <c r="AI105" s="13"/>
      <c r="AJ105" s="13"/>
      <c r="AK105" s="15"/>
      <c r="AL105" s="113"/>
      <c r="AM105" s="14"/>
      <c r="AN105" s="113"/>
      <c r="AO105" s="14"/>
      <c r="AP105" s="105"/>
      <c r="AQ105" s="109"/>
    </row>
    <row r="106" spans="3:43" x14ac:dyDescent="0.25">
      <c r="C106" s="12"/>
      <c r="D106" s="13"/>
      <c r="E106" s="13"/>
      <c r="F106" s="13"/>
      <c r="G106" s="13"/>
      <c r="H106" s="13"/>
      <c r="I106" s="13"/>
      <c r="J106" s="13"/>
      <c r="K106" s="13"/>
      <c r="L106" s="13"/>
      <c r="M106" s="13"/>
      <c r="N106" s="13"/>
      <c r="O106" s="13"/>
      <c r="P106" s="13"/>
      <c r="Q106" s="13"/>
      <c r="R106" s="13"/>
      <c r="S106" s="206"/>
      <c r="T106" s="14"/>
      <c r="U106" s="13"/>
      <c r="V106" s="13"/>
      <c r="W106" s="13"/>
      <c r="X106" s="13"/>
      <c r="Y106" s="13"/>
      <c r="Z106" s="13"/>
      <c r="AA106" s="13"/>
      <c r="AB106" s="13"/>
      <c r="AC106" s="206"/>
      <c r="AD106" s="14"/>
      <c r="AE106" s="12"/>
      <c r="AF106" s="13"/>
      <c r="AG106" s="13"/>
      <c r="AH106" s="13"/>
      <c r="AI106" s="13"/>
      <c r="AJ106" s="13"/>
      <c r="AK106" s="15"/>
      <c r="AL106" s="113"/>
      <c r="AM106" s="14"/>
      <c r="AN106" s="113"/>
      <c r="AO106" s="14"/>
      <c r="AP106" s="105"/>
      <c r="AQ106" s="109"/>
    </row>
    <row r="107" spans="3:43" x14ac:dyDescent="0.25">
      <c r="C107" s="12"/>
      <c r="D107" s="13"/>
      <c r="E107" s="13"/>
      <c r="F107" s="13"/>
      <c r="G107" s="13"/>
      <c r="H107" s="13"/>
      <c r="I107" s="13"/>
      <c r="J107" s="13"/>
      <c r="K107" s="13"/>
      <c r="L107" s="13"/>
      <c r="M107" s="13"/>
      <c r="N107" s="13"/>
      <c r="O107" s="13"/>
      <c r="P107" s="13"/>
      <c r="Q107" s="13"/>
      <c r="R107" s="13"/>
      <c r="S107" s="206"/>
      <c r="T107" s="14"/>
      <c r="U107" s="13"/>
      <c r="V107" s="13"/>
      <c r="W107" s="13"/>
      <c r="X107" s="13"/>
      <c r="Y107" s="13"/>
      <c r="Z107" s="13"/>
      <c r="AA107" s="13"/>
      <c r="AB107" s="13"/>
      <c r="AC107" s="206"/>
      <c r="AD107" s="14"/>
      <c r="AE107" s="12"/>
      <c r="AF107" s="13"/>
      <c r="AG107" s="13"/>
      <c r="AH107" s="13"/>
      <c r="AI107" s="13"/>
      <c r="AJ107" s="13"/>
      <c r="AK107" s="15"/>
      <c r="AL107" s="113"/>
      <c r="AM107" s="14"/>
      <c r="AN107" s="113"/>
      <c r="AO107" s="14"/>
      <c r="AP107" s="105"/>
      <c r="AQ107" s="109"/>
    </row>
    <row r="108" spans="3:43" x14ac:dyDescent="0.25">
      <c r="C108" s="12"/>
      <c r="D108" s="13"/>
      <c r="E108" s="13"/>
      <c r="F108" s="13"/>
      <c r="G108" s="13"/>
      <c r="H108" s="13"/>
      <c r="I108" s="13"/>
      <c r="J108" s="13"/>
      <c r="K108" s="13"/>
      <c r="L108" s="13"/>
      <c r="M108" s="13"/>
      <c r="N108" s="13"/>
      <c r="O108" s="13"/>
      <c r="P108" s="13"/>
      <c r="Q108" s="13"/>
      <c r="R108" s="13"/>
      <c r="S108" s="206"/>
      <c r="T108" s="14"/>
      <c r="U108" s="13"/>
      <c r="V108" s="13"/>
      <c r="W108" s="13"/>
      <c r="X108" s="13"/>
      <c r="Y108" s="13"/>
      <c r="Z108" s="13"/>
      <c r="AA108" s="13"/>
      <c r="AB108" s="13"/>
      <c r="AC108" s="206"/>
      <c r="AD108" s="14"/>
      <c r="AE108" s="12"/>
      <c r="AF108" s="13"/>
      <c r="AG108" s="13"/>
      <c r="AH108" s="13"/>
      <c r="AI108" s="13"/>
      <c r="AJ108" s="13"/>
      <c r="AK108" s="15"/>
      <c r="AL108" s="113"/>
      <c r="AM108" s="14"/>
      <c r="AN108" s="113"/>
      <c r="AO108" s="14"/>
      <c r="AP108" s="105"/>
      <c r="AQ108" s="109"/>
    </row>
    <row r="109" spans="3:43" x14ac:dyDescent="0.25">
      <c r="C109" s="12"/>
      <c r="D109" s="13"/>
      <c r="E109" s="13"/>
      <c r="F109" s="13"/>
      <c r="G109" s="13"/>
      <c r="H109" s="13"/>
      <c r="I109" s="13"/>
      <c r="J109" s="13"/>
      <c r="K109" s="13"/>
      <c r="L109" s="13"/>
      <c r="M109" s="13"/>
      <c r="N109" s="13"/>
      <c r="O109" s="13"/>
      <c r="P109" s="13"/>
      <c r="Q109" s="13"/>
      <c r="R109" s="13"/>
      <c r="S109" s="206"/>
      <c r="T109" s="14"/>
      <c r="U109" s="13"/>
      <c r="V109" s="13"/>
      <c r="W109" s="13"/>
      <c r="X109" s="13"/>
      <c r="Y109" s="13"/>
      <c r="Z109" s="13"/>
      <c r="AA109" s="13"/>
      <c r="AB109" s="13"/>
      <c r="AC109" s="206"/>
      <c r="AD109" s="14"/>
      <c r="AE109" s="12"/>
      <c r="AF109" s="13"/>
      <c r="AG109" s="13"/>
      <c r="AH109" s="13"/>
      <c r="AI109" s="13"/>
      <c r="AJ109" s="13"/>
      <c r="AK109" s="15"/>
      <c r="AL109" s="113"/>
      <c r="AM109" s="14"/>
      <c r="AN109" s="113"/>
      <c r="AO109" s="14"/>
      <c r="AP109" s="105"/>
      <c r="AQ109" s="109"/>
    </row>
    <row r="110" spans="3:43" x14ac:dyDescent="0.25">
      <c r="C110" s="12"/>
      <c r="D110" s="13"/>
      <c r="E110" s="13"/>
      <c r="F110" s="13"/>
      <c r="G110" s="13"/>
      <c r="H110" s="13"/>
      <c r="I110" s="13"/>
      <c r="J110" s="13"/>
      <c r="K110" s="13"/>
      <c r="L110" s="13"/>
      <c r="M110" s="13"/>
      <c r="N110" s="13"/>
      <c r="O110" s="13"/>
      <c r="P110" s="13"/>
      <c r="Q110" s="13"/>
      <c r="R110" s="13"/>
      <c r="S110" s="206"/>
      <c r="T110" s="14"/>
      <c r="U110" s="13"/>
      <c r="V110" s="13"/>
      <c r="W110" s="13"/>
      <c r="X110" s="13"/>
      <c r="Y110" s="13"/>
      <c r="Z110" s="13"/>
      <c r="AA110" s="13"/>
      <c r="AB110" s="13"/>
      <c r="AC110" s="206"/>
      <c r="AD110" s="14"/>
      <c r="AE110" s="12"/>
      <c r="AF110" s="13"/>
      <c r="AG110" s="13"/>
      <c r="AH110" s="13"/>
      <c r="AI110" s="13"/>
      <c r="AJ110" s="13"/>
      <c r="AK110" s="15"/>
      <c r="AL110" s="113"/>
      <c r="AM110" s="14"/>
      <c r="AN110" s="113"/>
      <c r="AO110" s="14"/>
      <c r="AP110" s="105"/>
      <c r="AQ110" s="109"/>
    </row>
    <row r="111" spans="3:43" x14ac:dyDescent="0.25">
      <c r="C111" s="12"/>
      <c r="D111" s="13"/>
      <c r="E111" s="13"/>
      <c r="F111" s="13"/>
      <c r="G111" s="13"/>
      <c r="H111" s="13"/>
      <c r="I111" s="13"/>
      <c r="J111" s="13"/>
      <c r="K111" s="13"/>
      <c r="L111" s="13"/>
      <c r="M111" s="13"/>
      <c r="N111" s="13"/>
      <c r="O111" s="13"/>
      <c r="P111" s="13"/>
      <c r="Q111" s="13"/>
      <c r="R111" s="13"/>
      <c r="S111" s="206"/>
      <c r="T111" s="14"/>
      <c r="U111" s="13"/>
      <c r="V111" s="13"/>
      <c r="W111" s="13"/>
      <c r="X111" s="13"/>
      <c r="Y111" s="13"/>
      <c r="Z111" s="13"/>
      <c r="AA111" s="13"/>
      <c r="AB111" s="13"/>
      <c r="AC111" s="206"/>
      <c r="AD111" s="14"/>
      <c r="AE111" s="12"/>
      <c r="AF111" s="13"/>
      <c r="AG111" s="13"/>
      <c r="AH111" s="13"/>
      <c r="AI111" s="13"/>
      <c r="AJ111" s="13"/>
      <c r="AK111" s="15"/>
      <c r="AL111" s="113"/>
      <c r="AM111" s="14"/>
      <c r="AN111" s="113"/>
      <c r="AO111" s="14"/>
      <c r="AP111" s="105"/>
      <c r="AQ111" s="109"/>
    </row>
    <row r="112" spans="3:43" x14ac:dyDescent="0.25">
      <c r="C112" s="12"/>
      <c r="D112" s="13"/>
      <c r="E112" s="13"/>
      <c r="F112" s="13"/>
      <c r="G112" s="13"/>
      <c r="H112" s="13"/>
      <c r="I112" s="13"/>
      <c r="J112" s="13"/>
      <c r="K112" s="13"/>
      <c r="L112" s="13"/>
      <c r="M112" s="13"/>
      <c r="N112" s="13"/>
      <c r="O112" s="13"/>
      <c r="P112" s="13"/>
      <c r="Q112" s="13"/>
      <c r="R112" s="13"/>
      <c r="S112" s="206"/>
      <c r="T112" s="14"/>
      <c r="U112" s="13"/>
      <c r="V112" s="13"/>
      <c r="W112" s="13"/>
      <c r="X112" s="13"/>
      <c r="Y112" s="13"/>
      <c r="Z112" s="13"/>
      <c r="AA112" s="13"/>
      <c r="AB112" s="13"/>
      <c r="AC112" s="206"/>
      <c r="AD112" s="14"/>
      <c r="AE112" s="12"/>
      <c r="AF112" s="13"/>
      <c r="AG112" s="13"/>
      <c r="AH112" s="13"/>
      <c r="AI112" s="13"/>
      <c r="AJ112" s="13"/>
      <c r="AK112" s="15"/>
      <c r="AL112" s="113"/>
      <c r="AM112" s="14"/>
      <c r="AN112" s="113"/>
      <c r="AO112" s="14"/>
      <c r="AP112" s="105"/>
      <c r="AQ112" s="109"/>
    </row>
    <row r="113" spans="3:43" x14ac:dyDescent="0.25">
      <c r="C113" s="12"/>
      <c r="D113" s="13"/>
      <c r="E113" s="13"/>
      <c r="F113" s="13"/>
      <c r="G113" s="13"/>
      <c r="H113" s="13"/>
      <c r="I113" s="13"/>
      <c r="J113" s="13"/>
      <c r="K113" s="13"/>
      <c r="L113" s="13"/>
      <c r="M113" s="13"/>
      <c r="N113" s="13"/>
      <c r="O113" s="13"/>
      <c r="P113" s="13"/>
      <c r="Q113" s="13"/>
      <c r="R113" s="13"/>
      <c r="S113" s="206"/>
      <c r="T113" s="14"/>
      <c r="U113" s="13"/>
      <c r="V113" s="13"/>
      <c r="W113" s="13"/>
      <c r="X113" s="13"/>
      <c r="Y113" s="13"/>
      <c r="Z113" s="13"/>
      <c r="AA113" s="13"/>
      <c r="AB113" s="13"/>
      <c r="AC113" s="206"/>
      <c r="AD113" s="14"/>
      <c r="AE113" s="12"/>
      <c r="AF113" s="13"/>
      <c r="AG113" s="13"/>
      <c r="AH113" s="13"/>
      <c r="AI113" s="13"/>
      <c r="AJ113" s="13"/>
      <c r="AK113" s="15"/>
      <c r="AL113" s="113"/>
      <c r="AM113" s="14"/>
      <c r="AN113" s="113"/>
      <c r="AO113" s="14"/>
      <c r="AP113" s="105"/>
      <c r="AQ113" s="109"/>
    </row>
    <row r="114" spans="3:43" x14ac:dyDescent="0.25">
      <c r="C114" s="12"/>
      <c r="D114" s="13"/>
      <c r="E114" s="13"/>
      <c r="F114" s="13"/>
      <c r="G114" s="13"/>
      <c r="H114" s="13"/>
      <c r="I114" s="13"/>
      <c r="J114" s="13"/>
      <c r="K114" s="13"/>
      <c r="L114" s="13"/>
      <c r="M114" s="13"/>
      <c r="N114" s="13"/>
      <c r="O114" s="13"/>
      <c r="P114" s="13"/>
      <c r="Q114" s="13"/>
      <c r="R114" s="13"/>
      <c r="S114" s="206"/>
      <c r="T114" s="14"/>
      <c r="U114" s="13"/>
      <c r="V114" s="13"/>
      <c r="W114" s="13"/>
      <c r="X114" s="13"/>
      <c r="Y114" s="13"/>
      <c r="Z114" s="13"/>
      <c r="AA114" s="13"/>
      <c r="AB114" s="13"/>
      <c r="AC114" s="206"/>
      <c r="AD114" s="14"/>
      <c r="AE114" s="12"/>
      <c r="AF114" s="13"/>
      <c r="AG114" s="13"/>
      <c r="AH114" s="13"/>
      <c r="AI114" s="13"/>
      <c r="AJ114" s="13"/>
      <c r="AK114" s="15"/>
      <c r="AL114" s="113"/>
      <c r="AM114" s="14"/>
      <c r="AN114" s="113"/>
      <c r="AO114" s="14"/>
      <c r="AP114" s="105"/>
      <c r="AQ114" s="109"/>
    </row>
    <row r="115" spans="3:43" x14ac:dyDescent="0.25">
      <c r="C115" s="12"/>
      <c r="D115" s="13"/>
      <c r="E115" s="13"/>
      <c r="F115" s="13"/>
      <c r="G115" s="13"/>
      <c r="H115" s="13"/>
      <c r="I115" s="13"/>
      <c r="J115" s="13"/>
      <c r="K115" s="13"/>
      <c r="L115" s="13"/>
      <c r="M115" s="13"/>
      <c r="N115" s="13"/>
      <c r="O115" s="13"/>
      <c r="P115" s="13"/>
      <c r="Q115" s="13"/>
      <c r="R115" s="13"/>
      <c r="S115" s="206"/>
      <c r="T115" s="14"/>
      <c r="U115" s="13"/>
      <c r="V115" s="13"/>
      <c r="W115" s="13"/>
      <c r="X115" s="13"/>
      <c r="Y115" s="13"/>
      <c r="Z115" s="13"/>
      <c r="AA115" s="13"/>
      <c r="AB115" s="13"/>
      <c r="AC115" s="206"/>
      <c r="AD115" s="14"/>
      <c r="AE115" s="12"/>
      <c r="AF115" s="13"/>
      <c r="AG115" s="13"/>
      <c r="AH115" s="13"/>
      <c r="AI115" s="13"/>
      <c r="AJ115" s="13"/>
      <c r="AK115" s="15"/>
      <c r="AL115" s="113"/>
      <c r="AM115" s="14"/>
      <c r="AN115" s="113"/>
      <c r="AO115" s="14"/>
      <c r="AP115" s="105"/>
      <c r="AQ115" s="109"/>
    </row>
    <row r="116" spans="3:43" x14ac:dyDescent="0.25">
      <c r="C116" s="12"/>
      <c r="D116" s="13"/>
      <c r="E116" s="13"/>
      <c r="F116" s="13"/>
      <c r="G116" s="13"/>
      <c r="H116" s="13"/>
      <c r="I116" s="13"/>
      <c r="J116" s="13"/>
      <c r="K116" s="13"/>
      <c r="L116" s="13"/>
      <c r="M116" s="13"/>
      <c r="N116" s="13"/>
      <c r="O116" s="13"/>
      <c r="P116" s="13"/>
      <c r="Q116" s="13"/>
      <c r="R116" s="13"/>
      <c r="S116" s="206"/>
      <c r="T116" s="14"/>
      <c r="U116" s="13"/>
      <c r="V116" s="13"/>
      <c r="W116" s="13"/>
      <c r="X116" s="13"/>
      <c r="Y116" s="13"/>
      <c r="Z116" s="13"/>
      <c r="AA116" s="13"/>
      <c r="AB116" s="13"/>
      <c r="AC116" s="206"/>
      <c r="AD116" s="14"/>
      <c r="AE116" s="12"/>
      <c r="AF116" s="13"/>
      <c r="AG116" s="13"/>
      <c r="AH116" s="13"/>
      <c r="AI116" s="13"/>
      <c r="AJ116" s="13"/>
      <c r="AK116" s="15"/>
      <c r="AL116" s="113"/>
      <c r="AM116" s="14"/>
      <c r="AN116" s="113"/>
      <c r="AO116" s="14"/>
      <c r="AP116" s="105"/>
      <c r="AQ116" s="109"/>
    </row>
    <row r="117" spans="3:43" x14ac:dyDescent="0.25">
      <c r="AL117" s="113"/>
      <c r="AM117" s="14"/>
      <c r="AN117" s="113"/>
      <c r="AO117" s="14"/>
      <c r="AP117" s="105"/>
      <c r="AQ117" s="109"/>
    </row>
    <row r="118" spans="3:43" x14ac:dyDescent="0.25">
      <c r="AL118" s="113"/>
      <c r="AM118" s="14"/>
      <c r="AN118" s="113"/>
      <c r="AO118" s="14"/>
      <c r="AP118" s="105"/>
      <c r="AQ118" s="109"/>
    </row>
    <row r="119" spans="3:43" x14ac:dyDescent="0.25">
      <c r="AL119" s="113"/>
      <c r="AM119" s="14"/>
      <c r="AN119" s="113"/>
      <c r="AO119" s="14"/>
      <c r="AP119" s="105"/>
      <c r="AQ119" s="109"/>
    </row>
    <row r="120" spans="3:43" x14ac:dyDescent="0.25">
      <c r="AL120" s="113"/>
      <c r="AM120" s="14"/>
      <c r="AN120" s="113"/>
      <c r="AO120" s="14"/>
      <c r="AP120" s="105"/>
      <c r="AQ120" s="109"/>
    </row>
    <row r="121" spans="3:43" x14ac:dyDescent="0.25">
      <c r="AL121" s="113"/>
      <c r="AM121" s="14"/>
      <c r="AN121" s="113"/>
      <c r="AO121" s="14"/>
      <c r="AP121" s="105"/>
      <c r="AQ121" s="109"/>
    </row>
    <row r="122" spans="3:43" x14ac:dyDescent="0.25">
      <c r="AL122" s="113"/>
      <c r="AM122" s="14"/>
      <c r="AN122" s="113"/>
      <c r="AO122" s="14"/>
      <c r="AP122" s="105"/>
      <c r="AQ122" s="109"/>
    </row>
    <row r="123" spans="3:43" x14ac:dyDescent="0.25">
      <c r="AL123" s="113"/>
      <c r="AM123" s="14"/>
      <c r="AN123" s="113"/>
      <c r="AO123" s="14"/>
      <c r="AP123" s="105"/>
      <c r="AQ123" s="109"/>
    </row>
    <row r="124" spans="3:43" x14ac:dyDescent="0.25">
      <c r="AL124" s="113"/>
      <c r="AM124" s="14"/>
      <c r="AN124" s="113"/>
      <c r="AO124" s="14"/>
      <c r="AP124" s="105"/>
      <c r="AQ124" s="109"/>
    </row>
    <row r="125" spans="3:43" x14ac:dyDescent="0.25">
      <c r="AL125" s="113"/>
      <c r="AM125" s="14"/>
      <c r="AN125" s="113"/>
      <c r="AO125" s="14"/>
      <c r="AP125" s="105"/>
      <c r="AQ125" s="109"/>
    </row>
    <row r="126" spans="3:43" x14ac:dyDescent="0.25">
      <c r="AL126" s="113"/>
      <c r="AM126" s="14"/>
      <c r="AN126" s="113"/>
      <c r="AO126" s="14"/>
      <c r="AP126" s="105"/>
      <c r="AQ126" s="109"/>
    </row>
    <row r="127" spans="3:43" x14ac:dyDescent="0.25">
      <c r="AL127" s="113"/>
      <c r="AM127" s="14"/>
      <c r="AN127" s="113"/>
      <c r="AO127" s="14"/>
      <c r="AP127" s="105"/>
      <c r="AQ127" s="109"/>
    </row>
    <row r="128" spans="3:43" x14ac:dyDescent="0.25">
      <c r="AL128" s="113"/>
      <c r="AM128" s="14"/>
      <c r="AN128" s="113"/>
      <c r="AO128" s="14"/>
      <c r="AP128" s="105"/>
      <c r="AQ128" s="109"/>
    </row>
    <row r="129" spans="38:43" x14ac:dyDescent="0.25">
      <c r="AL129" s="113"/>
      <c r="AM129" s="14"/>
      <c r="AN129" s="113"/>
      <c r="AO129" s="14"/>
      <c r="AP129" s="105"/>
      <c r="AQ129" s="109"/>
    </row>
    <row r="130" spans="38:43" x14ac:dyDescent="0.25">
      <c r="AL130" s="111"/>
      <c r="AM130" s="112"/>
      <c r="AN130" s="123"/>
      <c r="AO130" s="124"/>
      <c r="AP130" s="110"/>
      <c r="AQ130" s="112"/>
    </row>
    <row r="131" spans="38:43" x14ac:dyDescent="0.25">
      <c r="AN131" s="125"/>
      <c r="AO131" s="126"/>
    </row>
    <row r="132" spans="38:43" x14ac:dyDescent="0.25">
      <c r="AN132" s="125"/>
      <c r="AO132" s="126"/>
    </row>
    <row r="133" spans="38:43" x14ac:dyDescent="0.25">
      <c r="AN133" s="125"/>
      <c r="AO133" s="126"/>
    </row>
    <row r="134" spans="38:43" x14ac:dyDescent="0.25">
      <c r="AN134" s="125"/>
      <c r="AO134" s="126"/>
    </row>
    <row r="135" spans="38:43" x14ac:dyDescent="0.25">
      <c r="AN135" s="125"/>
      <c r="AO135" s="126"/>
    </row>
    <row r="136" spans="38:43" x14ac:dyDescent="0.25">
      <c r="AN136" s="125"/>
      <c r="AO136" s="126"/>
    </row>
    <row r="137" spans="38:43" x14ac:dyDescent="0.25">
      <c r="AN137" s="125"/>
      <c r="AO137" s="126"/>
    </row>
    <row r="138" spans="38:43" x14ac:dyDescent="0.25">
      <c r="AN138" s="125"/>
      <c r="AO138" s="126"/>
    </row>
    <row r="139" spans="38:43" x14ac:dyDescent="0.25">
      <c r="AN139" s="125"/>
      <c r="AO139" s="126"/>
    </row>
    <row r="140" spans="38:43" x14ac:dyDescent="0.25">
      <c r="AN140" s="125"/>
      <c r="AO140" s="126"/>
    </row>
    <row r="141" spans="38:43" x14ac:dyDescent="0.25">
      <c r="AN141" s="125"/>
      <c r="AO141" s="126"/>
    </row>
    <row r="142" spans="38:43" x14ac:dyDescent="0.25">
      <c r="AN142" s="125"/>
      <c r="AO142" s="126"/>
    </row>
    <row r="143" spans="38:43" x14ac:dyDescent="0.25">
      <c r="AN143" s="125"/>
      <c r="AO143" s="126"/>
    </row>
    <row r="144" spans="38:43" x14ac:dyDescent="0.25">
      <c r="AN144" s="125"/>
      <c r="AO144" s="126"/>
    </row>
    <row r="145" spans="40:41" x14ac:dyDescent="0.25">
      <c r="AN145" s="125"/>
      <c r="AO145" s="126"/>
    </row>
    <row r="146" spans="40:41" x14ac:dyDescent="0.25">
      <c r="AN146" s="125"/>
      <c r="AO146" s="126"/>
    </row>
    <row r="147" spans="40:41" x14ac:dyDescent="0.25">
      <c r="AN147" s="125"/>
      <c r="AO147" s="126"/>
    </row>
    <row r="148" spans="40:41" x14ac:dyDescent="0.25">
      <c r="AN148" s="125"/>
      <c r="AO148" s="126"/>
    </row>
    <row r="149" spans="40:41" x14ac:dyDescent="0.25">
      <c r="AN149" s="125"/>
      <c r="AO149" s="126"/>
    </row>
    <row r="150" spans="40:41" x14ac:dyDescent="0.25">
      <c r="AN150" s="125"/>
      <c r="AO150" s="126"/>
    </row>
    <row r="151" spans="40:41" x14ac:dyDescent="0.25">
      <c r="AN151" s="125"/>
      <c r="AO151" s="126"/>
    </row>
    <row r="152" spans="40:41" x14ac:dyDescent="0.25">
      <c r="AN152" s="125"/>
      <c r="AO152" s="126"/>
    </row>
    <row r="153" spans="40:41" x14ac:dyDescent="0.25">
      <c r="AN153" s="125"/>
      <c r="AO153" s="126"/>
    </row>
    <row r="154" spans="40:41" x14ac:dyDescent="0.25">
      <c r="AN154" s="125"/>
      <c r="AO154" s="126"/>
    </row>
    <row r="155" spans="40:41" x14ac:dyDescent="0.25">
      <c r="AN155" s="125"/>
      <c r="AO155" s="126"/>
    </row>
    <row r="156" spans="40:41" x14ac:dyDescent="0.25">
      <c r="AN156" s="125"/>
      <c r="AO156" s="126"/>
    </row>
    <row r="157" spans="40:41" x14ac:dyDescent="0.25">
      <c r="AN157" s="125"/>
      <c r="AO157" s="126"/>
    </row>
    <row r="158" spans="40:41" x14ac:dyDescent="0.25">
      <c r="AN158" s="125"/>
      <c r="AO158" s="126"/>
    </row>
    <row r="159" spans="40:41" x14ac:dyDescent="0.25">
      <c r="AN159" s="125"/>
      <c r="AO159" s="126"/>
    </row>
    <row r="160" spans="40:41" x14ac:dyDescent="0.25">
      <c r="AN160" s="125"/>
      <c r="AO160" s="126"/>
    </row>
    <row r="161" spans="40:41" x14ac:dyDescent="0.25">
      <c r="AN161" s="125"/>
      <c r="AO161" s="126"/>
    </row>
    <row r="162" spans="40:41" x14ac:dyDescent="0.25">
      <c r="AN162" s="125"/>
      <c r="AO162" s="126"/>
    </row>
    <row r="163" spans="40:41" x14ac:dyDescent="0.25">
      <c r="AN163" s="125"/>
      <c r="AO163" s="126"/>
    </row>
    <row r="164" spans="40:41" x14ac:dyDescent="0.25">
      <c r="AN164" s="125"/>
      <c r="AO164" s="126"/>
    </row>
    <row r="165" spans="40:41" x14ac:dyDescent="0.25">
      <c r="AN165" s="125"/>
      <c r="AO165" s="126"/>
    </row>
    <row r="166" spans="40:41" x14ac:dyDescent="0.25">
      <c r="AN166" s="125"/>
      <c r="AO166" s="126"/>
    </row>
    <row r="167" spans="40:41" x14ac:dyDescent="0.25">
      <c r="AN167" s="125"/>
      <c r="AO167" s="126"/>
    </row>
    <row r="168" spans="40:41" x14ac:dyDescent="0.25">
      <c r="AN168" s="125"/>
      <c r="AO168" s="126"/>
    </row>
    <row r="169" spans="40:41" x14ac:dyDescent="0.25">
      <c r="AN169" s="125"/>
      <c r="AO169" s="126"/>
    </row>
    <row r="170" spans="40:41" x14ac:dyDescent="0.25">
      <c r="AN170" s="125"/>
      <c r="AO170" s="126"/>
    </row>
    <row r="171" spans="40:41" x14ac:dyDescent="0.25">
      <c r="AN171" s="125"/>
      <c r="AO171" s="126"/>
    </row>
    <row r="172" spans="40:41" x14ac:dyDescent="0.25">
      <c r="AN172" s="125"/>
      <c r="AO172" s="126"/>
    </row>
    <row r="173" spans="40:41" x14ac:dyDescent="0.25">
      <c r="AN173" s="125"/>
      <c r="AO173" s="126"/>
    </row>
    <row r="174" spans="40:41" x14ac:dyDescent="0.25">
      <c r="AN174" s="125"/>
      <c r="AO174" s="126"/>
    </row>
    <row r="175" spans="40:41" x14ac:dyDescent="0.25">
      <c r="AN175" s="125"/>
      <c r="AO175" s="126"/>
    </row>
    <row r="176" spans="40:41" x14ac:dyDescent="0.25">
      <c r="AN176" s="125"/>
      <c r="AO176" s="126"/>
    </row>
    <row r="177" spans="40:41" x14ac:dyDescent="0.25">
      <c r="AN177" s="125"/>
      <c r="AO177" s="126"/>
    </row>
    <row r="178" spans="40:41" x14ac:dyDescent="0.25">
      <c r="AN178" s="125"/>
      <c r="AO178" s="126"/>
    </row>
    <row r="179" spans="40:41" x14ac:dyDescent="0.25">
      <c r="AN179" s="125"/>
      <c r="AO179" s="126"/>
    </row>
    <row r="180" spans="40:41" x14ac:dyDescent="0.25">
      <c r="AN180" s="125"/>
      <c r="AO180" s="126"/>
    </row>
    <row r="181" spans="40:41" x14ac:dyDescent="0.25">
      <c r="AN181" s="125"/>
      <c r="AO181" s="126"/>
    </row>
    <row r="182" spans="40:41" x14ac:dyDescent="0.25">
      <c r="AN182" s="125"/>
      <c r="AO182" s="126"/>
    </row>
    <row r="183" spans="40:41" x14ac:dyDescent="0.25">
      <c r="AN183" s="125"/>
      <c r="AO183" s="126"/>
    </row>
    <row r="184" spans="40:41" x14ac:dyDescent="0.25">
      <c r="AN184" s="125"/>
      <c r="AO184" s="126"/>
    </row>
    <row r="185" spans="40:41" x14ac:dyDescent="0.25">
      <c r="AN185" s="125"/>
      <c r="AO185" s="126"/>
    </row>
    <row r="186" spans="40:41" x14ac:dyDescent="0.25">
      <c r="AN186" s="125"/>
      <c r="AO186" s="126"/>
    </row>
  </sheetData>
  <mergeCells count="7">
    <mergeCell ref="AL1:AO1"/>
    <mergeCell ref="C1:G1"/>
    <mergeCell ref="H1:K1"/>
    <mergeCell ref="L1:T1"/>
    <mergeCell ref="U1:V1"/>
    <mergeCell ref="AE1:AK1"/>
    <mergeCell ref="W1:AD1"/>
  </mergeCells>
  <hyperlinks>
    <hyperlink ref="A1" location="Contents!A1" display="CONTENTS"/>
    <hyperlink ref="B4" r:id="rId1"/>
    <hyperlink ref="B5" r:id="rId2"/>
    <hyperlink ref="B8" r:id="rId3"/>
    <hyperlink ref="A2" r:id="rId4"/>
    <hyperlink ref="B9" r:id="rId5"/>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86"/>
  <sheetViews>
    <sheetView workbookViewId="0">
      <pane xSplit="2" ySplit="2" topLeftCell="AJ3" activePane="bottomRight" state="frozen"/>
      <selection pane="topRight" activeCell="C1" sqref="C1"/>
      <selection pane="bottomLeft" activeCell="A3" sqref="A3"/>
      <selection pane="bottomRight"/>
    </sheetView>
  </sheetViews>
  <sheetFormatPr defaultRowHeight="15" x14ac:dyDescent="0.25"/>
  <cols>
    <col min="1" max="1" width="27.28515625" style="2" customWidth="1"/>
    <col min="2" max="2" width="23.85546875" style="2" customWidth="1"/>
    <col min="3" max="3" width="11.85546875" customWidth="1"/>
    <col min="4" max="4" width="10.28515625" customWidth="1"/>
    <col min="5" max="5" width="25" customWidth="1"/>
    <col min="9" max="9" width="12.28515625" customWidth="1"/>
    <col min="10" max="11" width="12.7109375" customWidth="1"/>
    <col min="12" max="12" width="11.5703125" customWidth="1"/>
    <col min="13" max="13" width="13.140625" customWidth="1"/>
    <col min="16" max="16" width="15.5703125" customWidth="1"/>
    <col min="17" max="17" width="11.85546875" customWidth="1"/>
    <col min="19" max="19" width="11.5703125" customWidth="1"/>
    <col min="20" max="20" width="28" style="2" customWidth="1"/>
    <col min="21" max="22" width="12.7109375" customWidth="1"/>
    <col min="23" max="23" width="11.5703125" customWidth="1"/>
    <col min="24" max="24" width="13.140625" customWidth="1"/>
    <col min="27" max="27" width="15.5703125" customWidth="1"/>
    <col min="28" max="28" width="11.85546875" customWidth="1"/>
    <col min="29" max="29" width="9.140625" style="53"/>
    <col min="30" max="30" width="10.85546875" style="126" customWidth="1"/>
    <col min="31" max="31" width="12.42578125" customWidth="1"/>
    <col min="33" max="33" width="11.42578125" customWidth="1"/>
    <col min="34" max="34" width="17" customWidth="1"/>
    <col min="35" max="35" width="11.42578125" customWidth="1"/>
    <col min="36" max="36" width="13.140625" customWidth="1"/>
    <col min="37" max="37" width="14.7109375" customWidth="1"/>
    <col min="38" max="38" width="10.140625" customWidth="1"/>
    <col min="39" max="39" width="8.85546875" style="2" customWidth="1"/>
    <col min="40" max="40" width="10.85546875" style="2" customWidth="1"/>
    <col min="41" max="41" width="10" style="2" customWidth="1"/>
    <col min="42" max="42" width="14" style="102" customWidth="1"/>
    <col min="43" max="43" width="15.7109375" style="2" customWidth="1"/>
    <col min="44" max="44" width="16" customWidth="1"/>
  </cols>
  <sheetData>
    <row r="1" spans="1:43" s="1" customFormat="1" ht="20.25" thickBot="1" x14ac:dyDescent="0.35">
      <c r="A1" s="39" t="s">
        <v>0</v>
      </c>
      <c r="B1" s="67" t="s">
        <v>101</v>
      </c>
      <c r="C1" s="664" t="s">
        <v>2</v>
      </c>
      <c r="D1" s="664"/>
      <c r="E1" s="664"/>
      <c r="F1" s="664"/>
      <c r="G1" s="665"/>
      <c r="H1" s="666" t="s">
        <v>3</v>
      </c>
      <c r="I1" s="664"/>
      <c r="J1" s="664"/>
      <c r="K1" s="665"/>
      <c r="L1" s="662" t="s">
        <v>4</v>
      </c>
      <c r="M1" s="663"/>
      <c r="N1" s="663"/>
      <c r="O1" s="663"/>
      <c r="P1" s="663"/>
      <c r="Q1" s="663"/>
      <c r="R1" s="663"/>
      <c r="S1" s="663"/>
      <c r="T1" s="680"/>
      <c r="U1" s="662" t="s">
        <v>70</v>
      </c>
      <c r="V1" s="665"/>
      <c r="W1" s="662" t="s">
        <v>68</v>
      </c>
      <c r="X1" s="663"/>
      <c r="Y1" s="663"/>
      <c r="Z1" s="663"/>
      <c r="AA1" s="663"/>
      <c r="AB1" s="663"/>
      <c r="AC1" s="663"/>
      <c r="AD1" s="680"/>
      <c r="AE1" s="663" t="s">
        <v>5</v>
      </c>
      <c r="AF1" s="663"/>
      <c r="AG1" s="663"/>
      <c r="AH1" s="663"/>
      <c r="AI1" s="663"/>
      <c r="AJ1" s="663"/>
      <c r="AK1" s="681"/>
      <c r="AL1" s="677" t="s">
        <v>71</v>
      </c>
      <c r="AM1" s="678"/>
      <c r="AN1" s="678"/>
      <c r="AO1" s="679"/>
      <c r="AP1" s="100" t="s">
        <v>103</v>
      </c>
      <c r="AQ1" s="82" t="s">
        <v>94</v>
      </c>
    </row>
    <row r="2" spans="1:43" ht="62.25" customHeight="1" thickTop="1" thickBot="1" x14ac:dyDescent="0.3">
      <c r="A2" s="272" t="s">
        <v>156</v>
      </c>
      <c r="B2" s="92"/>
      <c r="C2" s="93" t="s">
        <v>6</v>
      </c>
      <c r="D2" s="93" t="s">
        <v>7</v>
      </c>
      <c r="E2" s="94" t="s">
        <v>8</v>
      </c>
      <c r="F2" s="95" t="s">
        <v>9</v>
      </c>
      <c r="G2" s="96" t="s">
        <v>10</v>
      </c>
      <c r="H2" s="93" t="s">
        <v>11</v>
      </c>
      <c r="I2" s="93" t="s">
        <v>12</v>
      </c>
      <c r="J2" s="94" t="s">
        <v>60</v>
      </c>
      <c r="K2" s="97" t="s">
        <v>69</v>
      </c>
      <c r="L2" s="93" t="s">
        <v>13</v>
      </c>
      <c r="M2" s="93" t="s">
        <v>14</v>
      </c>
      <c r="N2" s="93" t="s">
        <v>15</v>
      </c>
      <c r="O2" s="94" t="s">
        <v>16</v>
      </c>
      <c r="P2" s="93" t="s">
        <v>17</v>
      </c>
      <c r="Q2" s="93" t="s">
        <v>18</v>
      </c>
      <c r="R2" s="93" t="s">
        <v>19</v>
      </c>
      <c r="S2" s="93" t="s">
        <v>155</v>
      </c>
      <c r="T2" s="98" t="s">
        <v>20</v>
      </c>
      <c r="U2" s="94" t="s">
        <v>60</v>
      </c>
      <c r="V2" s="97" t="s">
        <v>69</v>
      </c>
      <c r="W2" s="93" t="s">
        <v>13</v>
      </c>
      <c r="X2" s="93" t="s">
        <v>14</v>
      </c>
      <c r="Y2" s="93" t="s">
        <v>15</v>
      </c>
      <c r="Z2" s="94" t="s">
        <v>16</v>
      </c>
      <c r="AA2" s="93" t="s">
        <v>17</v>
      </c>
      <c r="AB2" s="93" t="s">
        <v>18</v>
      </c>
      <c r="AC2" s="93" t="s">
        <v>19</v>
      </c>
      <c r="AD2" s="98" t="s">
        <v>155</v>
      </c>
      <c r="AE2" s="88" t="s">
        <v>21</v>
      </c>
      <c r="AF2" s="88" t="s">
        <v>22</v>
      </c>
      <c r="AG2" s="89" t="s">
        <v>23</v>
      </c>
      <c r="AH2" s="88" t="s">
        <v>24</v>
      </c>
      <c r="AI2" s="88" t="s">
        <v>25</v>
      </c>
      <c r="AJ2" s="88" t="s">
        <v>26</v>
      </c>
      <c r="AK2" s="90" t="s">
        <v>27</v>
      </c>
      <c r="AL2" s="114" t="s">
        <v>105</v>
      </c>
      <c r="AM2" s="99" t="s">
        <v>106</v>
      </c>
      <c r="AN2" s="115" t="s">
        <v>107</v>
      </c>
      <c r="AO2" s="91" t="s">
        <v>108</v>
      </c>
      <c r="AP2" s="101" t="s">
        <v>104</v>
      </c>
      <c r="AQ2" s="91" t="s">
        <v>102</v>
      </c>
    </row>
    <row r="3" spans="1:43" ht="15.75" thickTop="1" x14ac:dyDescent="0.25">
      <c r="A3" s="2" t="str">
        <f>IF(K3=SUM(L3:S3), " ","Error")</f>
        <v xml:space="preserve"> </v>
      </c>
      <c r="B3" s="78" t="s">
        <v>28</v>
      </c>
      <c r="C3" s="3">
        <f t="shared" ref="C3:L3" si="0">SUM(C4:C5)</f>
        <v>4076</v>
      </c>
      <c r="D3" s="3">
        <f t="shared" si="0"/>
        <v>591</v>
      </c>
      <c r="E3" s="3">
        <f t="shared" si="0"/>
        <v>1855</v>
      </c>
      <c r="F3" s="3">
        <f t="shared" si="0"/>
        <v>1412</v>
      </c>
      <c r="G3" s="4">
        <f t="shared" si="0"/>
        <v>218</v>
      </c>
      <c r="H3" s="3">
        <f t="shared" si="0"/>
        <v>21</v>
      </c>
      <c r="I3" s="3">
        <f t="shared" si="0"/>
        <v>24</v>
      </c>
      <c r="J3" s="3">
        <f t="shared" si="0"/>
        <v>21</v>
      </c>
      <c r="K3" s="4">
        <f t="shared" si="0"/>
        <v>3</v>
      </c>
      <c r="L3" s="3">
        <f t="shared" si="0"/>
        <v>0</v>
      </c>
      <c r="M3" s="3">
        <f t="shared" ref="M3:S3" si="1">SUM(M4:M5)</f>
        <v>0</v>
      </c>
      <c r="N3" s="3">
        <f t="shared" si="1"/>
        <v>0</v>
      </c>
      <c r="O3" s="3">
        <f t="shared" si="1"/>
        <v>2</v>
      </c>
      <c r="P3" s="3">
        <f t="shared" si="1"/>
        <v>1</v>
      </c>
      <c r="Q3" s="3">
        <f t="shared" si="1"/>
        <v>0</v>
      </c>
      <c r="R3" s="3">
        <f t="shared" si="1"/>
        <v>0</v>
      </c>
      <c r="S3" s="3">
        <f t="shared" si="1"/>
        <v>0</v>
      </c>
      <c r="T3" s="4"/>
      <c r="U3" s="43">
        <f>IF(I3=0,"NA",J3/I3)</f>
        <v>0.875</v>
      </c>
      <c r="V3" s="45">
        <f>IF(I3=0,"NA",K3/I3)</f>
        <v>0.125</v>
      </c>
      <c r="W3" s="43" t="str">
        <f>+IF(L3=0,"NA",L3/I3)</f>
        <v>NA</v>
      </c>
      <c r="X3" s="43">
        <f>+IF(I3=0,"NA",M3/I3)</f>
        <v>0</v>
      </c>
      <c r="Y3" s="43">
        <f>+IF(I3=0,"NA",N3/I3)</f>
        <v>0</v>
      </c>
      <c r="Z3" s="43">
        <f>+IF(I3=0,"NA",O3/I3)</f>
        <v>8.3333333333333329E-2</v>
      </c>
      <c r="AA3" s="43">
        <f>+IF(I3=0,"NA",P3/I3)</f>
        <v>4.1666666666666664E-2</v>
      </c>
      <c r="AB3" s="43">
        <f>+IF(I3=0,"NA",Q3/I3)</f>
        <v>0</v>
      </c>
      <c r="AC3" s="297">
        <f>+IF(I3=0,"NA",R3/I3)</f>
        <v>0</v>
      </c>
      <c r="AD3" s="45">
        <f>+IF(I3=0,"NA",S3/I3)</f>
        <v>0</v>
      </c>
      <c r="AE3" s="146"/>
      <c r="AF3" s="85">
        <f>IF(C3=0,"NA",(H3/C3)*100000)</f>
        <v>515.21099116781159</v>
      </c>
      <c r="AG3" s="167"/>
      <c r="AH3" s="85">
        <f>IF(C3=0,"NA",(I3/C3)*100000)</f>
        <v>588.81256133464183</v>
      </c>
      <c r="AI3" s="167"/>
      <c r="AJ3" s="85">
        <f>IF(C3=0,"NA",(J3/C3)*100000)</f>
        <v>515.21099116781159</v>
      </c>
      <c r="AK3" s="166"/>
      <c r="AL3" s="119">
        <f>AM3*7</f>
        <v>0.46027397260273967</v>
      </c>
      <c r="AM3" s="120">
        <f>I3/365</f>
        <v>6.575342465753424E-2</v>
      </c>
      <c r="AN3" s="119">
        <f>AO3*7</f>
        <v>0.40273972602739727</v>
      </c>
      <c r="AO3" s="120">
        <f>J3/365</f>
        <v>5.7534246575342465E-2</v>
      </c>
      <c r="AP3" s="447">
        <f>'Vital Stats'!Q41</f>
        <v>761.07034252473352</v>
      </c>
      <c r="AQ3" s="104"/>
    </row>
    <row r="4" spans="1:43" x14ac:dyDescent="0.25">
      <c r="B4" s="145" t="s">
        <v>29</v>
      </c>
      <c r="C4" s="7">
        <f>SUM(D4:G4)</f>
        <v>2127</v>
      </c>
      <c r="D4" s="8">
        <v>336</v>
      </c>
      <c r="E4" s="8">
        <v>984</v>
      </c>
      <c r="F4" s="8">
        <v>700</v>
      </c>
      <c r="G4" s="9">
        <v>107</v>
      </c>
      <c r="H4" s="7">
        <v>7</v>
      </c>
      <c r="I4" s="8">
        <v>6</v>
      </c>
      <c r="J4" s="8">
        <v>5</v>
      </c>
      <c r="K4" s="9">
        <v>1</v>
      </c>
      <c r="L4" s="7">
        <v>0</v>
      </c>
      <c r="M4" s="8">
        <v>0</v>
      </c>
      <c r="N4" s="8">
        <v>0</v>
      </c>
      <c r="O4" s="8">
        <v>1</v>
      </c>
      <c r="P4" s="8">
        <v>0</v>
      </c>
      <c r="Q4" s="8">
        <v>0</v>
      </c>
      <c r="R4" s="8">
        <v>0</v>
      </c>
      <c r="S4" s="205">
        <v>0</v>
      </c>
      <c r="T4" s="9"/>
      <c r="U4" s="40">
        <f>IF(I4=0,"NA",J4/I4)</f>
        <v>0.83333333333333337</v>
      </c>
      <c r="V4" s="41">
        <f>IF(I4=0,"NA",K4/I4)</f>
        <v>0.16666666666666666</v>
      </c>
      <c r="W4" s="42">
        <f>IF(I4=0,"NA",L4/I4)</f>
        <v>0</v>
      </c>
      <c r="X4" s="42">
        <f>IF(I4=0,"NA",M4/I4)</f>
        <v>0</v>
      </c>
      <c r="Y4" s="42">
        <f>IF(I4=0,"NA",N4/I4)</f>
        <v>0</v>
      </c>
      <c r="Z4" s="42">
        <f>IF(I4=0,"NA",O4/I4)</f>
        <v>0.16666666666666666</v>
      </c>
      <c r="AA4" s="42">
        <f>IF(I4=0,"NA",P4/I4)</f>
        <v>0</v>
      </c>
      <c r="AB4" s="42">
        <f>IF(I4=0,"NA",Q4/I4)</f>
        <v>0</v>
      </c>
      <c r="AC4" s="298">
        <f>IF(I4=0,"NA",R4/I4)</f>
        <v>0</v>
      </c>
      <c r="AD4" s="44">
        <f>IF(I4=0,"NA",S4/I4)</f>
        <v>0</v>
      </c>
      <c r="AE4" s="147"/>
      <c r="AF4" s="8">
        <f>IF(C4=0,"NA",(H4/C4)*100000)</f>
        <v>329.1020216267043</v>
      </c>
      <c r="AG4" s="149"/>
      <c r="AH4" s="8">
        <f>IF(C4=0,"NA",(I4/C4)*100000)</f>
        <v>282.08744710860367</v>
      </c>
      <c r="AI4" s="149"/>
      <c r="AJ4" s="8">
        <f>IF(C4=0,"NA",(J4/C4)*100000)</f>
        <v>235.07287259050304</v>
      </c>
      <c r="AK4" s="151"/>
      <c r="AL4" s="116">
        <f>AM4*7</f>
        <v>0.22950819672131148</v>
      </c>
      <c r="AM4" s="117">
        <f>I4/_xlfn.DAYS("10 June 2016","10 December 2015")</f>
        <v>3.2786885245901641E-2</v>
      </c>
      <c r="AN4" s="116">
        <f>AO4*7</f>
        <v>0.19125683060109289</v>
      </c>
      <c r="AO4" s="117">
        <f>J4/_xlfn.DAYS("10 June 2016","10 December 2015")</f>
        <v>2.7322404371584699E-2</v>
      </c>
      <c r="AP4" s="448"/>
      <c r="AQ4" s="106"/>
    </row>
    <row r="5" spans="1:43" x14ac:dyDescent="0.25">
      <c r="B5" s="145" t="s">
        <v>30</v>
      </c>
      <c r="C5" s="7">
        <f>SUM(D5:G5)</f>
        <v>1949</v>
      </c>
      <c r="D5" s="8">
        <v>255</v>
      </c>
      <c r="E5" s="8">
        <v>871</v>
      </c>
      <c r="F5" s="8">
        <v>712</v>
      </c>
      <c r="G5" s="9">
        <v>111</v>
      </c>
      <c r="H5" s="7">
        <v>14</v>
      </c>
      <c r="I5" s="8">
        <v>18</v>
      </c>
      <c r="J5" s="8">
        <v>16</v>
      </c>
      <c r="K5" s="9">
        <v>2</v>
      </c>
      <c r="L5" s="7">
        <v>0</v>
      </c>
      <c r="M5" s="8">
        <v>0</v>
      </c>
      <c r="N5" s="8">
        <v>0</v>
      </c>
      <c r="O5" s="8">
        <v>1</v>
      </c>
      <c r="P5" s="8">
        <v>1</v>
      </c>
      <c r="Q5" s="8">
        <v>0</v>
      </c>
      <c r="R5" s="8">
        <v>0</v>
      </c>
      <c r="S5" s="205">
        <v>0</v>
      </c>
      <c r="T5" s="9"/>
      <c r="U5" s="40">
        <f>IF(I5=0,"NA",J5/I5)</f>
        <v>0.88888888888888884</v>
      </c>
      <c r="V5" s="41">
        <f>IF(I5=0,"NA",K5/I5)</f>
        <v>0.1111111111111111</v>
      </c>
      <c r="W5" s="42">
        <f>IF(I5=0,"NA",L5/I5)</f>
        <v>0</v>
      </c>
      <c r="X5" s="42">
        <f>IF(I5=0,"NA",M5/I5)</f>
        <v>0</v>
      </c>
      <c r="Y5" s="42">
        <f>IF(I5=0,"NA",N5/I5)</f>
        <v>0</v>
      </c>
      <c r="Z5" s="42">
        <f>IF(I5=0,"NA",O5/I5)</f>
        <v>5.5555555555555552E-2</v>
      </c>
      <c r="AA5" s="42">
        <f>IF(I5=0,"NA",P5/I5)</f>
        <v>5.5555555555555552E-2</v>
      </c>
      <c r="AB5" s="42">
        <f>IF(I5=0,"NA",Q5/I5)</f>
        <v>0</v>
      </c>
      <c r="AC5" s="298">
        <f>IF(I5=0,"NA",R5/I5)</f>
        <v>0</v>
      </c>
      <c r="AD5" s="44">
        <f>IF(I5=0,"NA",S5/I5)</f>
        <v>0</v>
      </c>
      <c r="AE5" s="147"/>
      <c r="AF5" s="8">
        <f>IF(C5=0,"NA",(H5/C5)*100000)</f>
        <v>718.31708568496663</v>
      </c>
      <c r="AG5" s="149"/>
      <c r="AH5" s="8">
        <f>IF(C5=0,"NA",(I5/C5)*100000)</f>
        <v>923.55053873781435</v>
      </c>
      <c r="AI5" s="149"/>
      <c r="AJ5" s="8">
        <f>IF(C5=0,"NA",(J5/C5)*100000)</f>
        <v>820.93381221139043</v>
      </c>
      <c r="AK5" s="151"/>
      <c r="AL5" s="116">
        <f>AM5*7</f>
        <v>0.68852459016393441</v>
      </c>
      <c r="AM5" s="117">
        <f>I5/_xlfn.DAYS("10 December 2016","10 June 2016")</f>
        <v>9.8360655737704916E-2</v>
      </c>
      <c r="AN5" s="116">
        <f>AO5*7</f>
        <v>0.61202185792349728</v>
      </c>
      <c r="AO5" s="117">
        <f>J5/_xlfn.DAYS("10 December 2016","10 June 2016")</f>
        <v>8.7431693989071038E-2</v>
      </c>
      <c r="AP5" s="448"/>
      <c r="AQ5" s="106"/>
    </row>
    <row r="6" spans="1:43" x14ac:dyDescent="0.25">
      <c r="B6" s="79"/>
      <c r="C6" s="7"/>
      <c r="D6" s="8"/>
      <c r="E6" s="8"/>
      <c r="F6" s="8"/>
      <c r="G6" s="9"/>
      <c r="H6" s="7"/>
      <c r="I6" s="8"/>
      <c r="J6" s="8"/>
      <c r="K6" s="9"/>
      <c r="L6" s="7"/>
      <c r="M6" s="8"/>
      <c r="N6" s="8"/>
      <c r="O6" s="8"/>
      <c r="P6" s="8"/>
      <c r="Q6" s="8"/>
      <c r="R6" s="8"/>
      <c r="S6" s="205"/>
      <c r="T6" s="9"/>
      <c r="U6" s="40"/>
      <c r="V6" s="41"/>
      <c r="W6" s="7"/>
      <c r="X6" s="8"/>
      <c r="Y6" s="8"/>
      <c r="Z6" s="8"/>
      <c r="AA6" s="8"/>
      <c r="AB6" s="8"/>
      <c r="AC6" s="205"/>
      <c r="AD6" s="9"/>
      <c r="AE6" s="7"/>
      <c r="AF6" s="8"/>
      <c r="AG6" s="8"/>
      <c r="AH6" s="8"/>
      <c r="AI6" s="8"/>
      <c r="AJ6" s="8"/>
      <c r="AK6" s="10"/>
      <c r="AL6" s="116"/>
      <c r="AM6" s="117"/>
      <c r="AN6" s="116"/>
      <c r="AO6" s="117"/>
      <c r="AP6" s="448"/>
      <c r="AQ6" s="107"/>
    </row>
    <row r="7" spans="1:43" x14ac:dyDescent="0.25">
      <c r="A7" s="2" t="str">
        <f>IF(K7=SUM(L7:S7), " ","Error")</f>
        <v xml:space="preserve"> </v>
      </c>
      <c r="B7" s="80" t="s">
        <v>31</v>
      </c>
      <c r="C7" s="3">
        <f t="shared" ref="C7:L7" si="2">SUM(C8:C9)</f>
        <v>2239</v>
      </c>
      <c r="D7" s="3">
        <f t="shared" si="2"/>
        <v>496</v>
      </c>
      <c r="E7" s="3">
        <f t="shared" si="2"/>
        <v>121</v>
      </c>
      <c r="F7" s="3">
        <f t="shared" si="2"/>
        <v>1389</v>
      </c>
      <c r="G7" s="4">
        <f t="shared" si="2"/>
        <v>233</v>
      </c>
      <c r="H7" s="3">
        <f t="shared" si="2"/>
        <v>33</v>
      </c>
      <c r="I7" s="3">
        <f t="shared" si="2"/>
        <v>22</v>
      </c>
      <c r="J7" s="3">
        <f t="shared" si="2"/>
        <v>19</v>
      </c>
      <c r="K7" s="4">
        <f t="shared" si="2"/>
        <v>3</v>
      </c>
      <c r="L7" s="3">
        <f t="shared" si="2"/>
        <v>0</v>
      </c>
      <c r="M7" s="3">
        <f t="shared" ref="M7:S7" si="3">SUM(M8:M9)</f>
        <v>0</v>
      </c>
      <c r="N7" s="3">
        <f t="shared" si="3"/>
        <v>1</v>
      </c>
      <c r="O7" s="3">
        <f t="shared" si="3"/>
        <v>2</v>
      </c>
      <c r="P7" s="3">
        <f t="shared" si="3"/>
        <v>0</v>
      </c>
      <c r="Q7" s="3">
        <f t="shared" si="3"/>
        <v>0</v>
      </c>
      <c r="R7" s="3">
        <f t="shared" si="3"/>
        <v>0</v>
      </c>
      <c r="S7" s="3">
        <f t="shared" si="3"/>
        <v>0</v>
      </c>
      <c r="T7" s="11"/>
      <c r="U7" s="43">
        <f>IF(I7=0,"NA",J7/I7)</f>
        <v>0.86363636363636365</v>
      </c>
      <c r="V7" s="46">
        <f>IF(I7=0,"NA",K7/I7)</f>
        <v>0.13636363636363635</v>
      </c>
      <c r="W7" s="43" t="str">
        <f>+IF(L7=0,"NA",L7/I7)</f>
        <v>NA</v>
      </c>
      <c r="X7" s="43">
        <f>+IF(I7=0,"NA",M7/I7)</f>
        <v>0</v>
      </c>
      <c r="Y7" s="43">
        <f>+IF(I7=0,"NA",N7/I7)</f>
        <v>4.5454545454545456E-2</v>
      </c>
      <c r="Z7" s="43">
        <f>+IF(I7=0,"NA",O7/I7)</f>
        <v>9.0909090909090912E-2</v>
      </c>
      <c r="AA7" s="43">
        <f>+IF(I7=0,"NA",P7/I7)</f>
        <v>0</v>
      </c>
      <c r="AB7" s="43">
        <f>+IF(I7=0,"NA",Q7/I7)</f>
        <v>0</v>
      </c>
      <c r="AC7" s="297">
        <f>+IF(I7=0,"NA",R7/I7)</f>
        <v>0</v>
      </c>
      <c r="AD7" s="45">
        <f>+IF(I7=0,"NA",S7/I7)</f>
        <v>0</v>
      </c>
      <c r="AE7" s="146"/>
      <c r="AF7" s="5">
        <f>IF(C7=0,"NA",(H7/C7)*100000)</f>
        <v>1473.8722644037516</v>
      </c>
      <c r="AG7" s="148"/>
      <c r="AH7" s="5">
        <f>IF(C7=0,"NA",(I7/C7)*100000)</f>
        <v>982.58150960250111</v>
      </c>
      <c r="AI7" s="148"/>
      <c r="AJ7" s="5">
        <f>IF(C7=0,"NA",(J7/C7)*100000)</f>
        <v>848.59312192943275</v>
      </c>
      <c r="AK7" s="150"/>
      <c r="AL7" s="121">
        <f>AM7*7</f>
        <v>0.42191780821917813</v>
      </c>
      <c r="AM7" s="118">
        <f>I7/_xlfn.DAYS("10 December 2017","10 December 2016")</f>
        <v>6.0273972602739728E-2</v>
      </c>
      <c r="AN7" s="122">
        <f>AO7*7</f>
        <v>0.36438356164383562</v>
      </c>
      <c r="AO7" s="118">
        <f>J7/_xlfn.DAYS("10 December 2017","10 December 2016")</f>
        <v>5.2054794520547946E-2</v>
      </c>
      <c r="AP7" s="449">
        <f>'Vital Stats'!Q41</f>
        <v>761.07034252473352</v>
      </c>
      <c r="AQ7" s="108"/>
    </row>
    <row r="8" spans="1:43" x14ac:dyDescent="0.25">
      <c r="B8" s="144" t="s">
        <v>32</v>
      </c>
      <c r="C8" s="7">
        <f>SUM(D8:G8)</f>
        <v>988</v>
      </c>
      <c r="D8" s="8">
        <v>117</v>
      </c>
      <c r="E8" s="8">
        <v>62</v>
      </c>
      <c r="F8" s="8">
        <v>695</v>
      </c>
      <c r="G8" s="9">
        <v>114</v>
      </c>
      <c r="H8" s="7">
        <v>17</v>
      </c>
      <c r="I8" s="8">
        <v>11</v>
      </c>
      <c r="J8" s="8">
        <v>8</v>
      </c>
      <c r="K8" s="9">
        <v>3</v>
      </c>
      <c r="L8" s="7">
        <v>0</v>
      </c>
      <c r="M8" s="8">
        <v>0</v>
      </c>
      <c r="N8" s="8">
        <v>1</v>
      </c>
      <c r="O8" s="8">
        <v>2</v>
      </c>
      <c r="P8" s="8">
        <v>0</v>
      </c>
      <c r="Q8" s="8">
        <v>0</v>
      </c>
      <c r="R8" s="8">
        <v>0</v>
      </c>
      <c r="S8" s="205">
        <v>0</v>
      </c>
      <c r="T8" s="9"/>
      <c r="U8" s="40">
        <f>IF(I8=0,"NA",J8/I8)</f>
        <v>0.72727272727272729</v>
      </c>
      <c r="V8" s="41">
        <f>IF(I8=0,"NA",K8/I8)</f>
        <v>0.27272727272727271</v>
      </c>
      <c r="W8" s="42">
        <f>IF(I8=0,"NA",L8/I8)</f>
        <v>0</v>
      </c>
      <c r="X8" s="42">
        <f>IF(I8=0,"NA",M8/I8)</f>
        <v>0</v>
      </c>
      <c r="Y8" s="42">
        <f>IF(I8=0,"NA",N8/I8)</f>
        <v>9.0909090909090912E-2</v>
      </c>
      <c r="Z8" s="42">
        <f>IF(I8=0,"NA",O8/I8)</f>
        <v>0.18181818181818182</v>
      </c>
      <c r="AA8" s="42">
        <f>IF(I8=0,"NA",P8/I8)</f>
        <v>0</v>
      </c>
      <c r="AB8" s="42">
        <f>IF(I8=0,"NA",Q8/I8)</f>
        <v>0</v>
      </c>
      <c r="AC8" s="298">
        <f>IF(I8=0,"NA",R8/I8)</f>
        <v>0</v>
      </c>
      <c r="AD8" s="44">
        <f>IF(I8=0,"NA",S8/I8)</f>
        <v>0</v>
      </c>
      <c r="AE8" s="147"/>
      <c r="AF8" s="8">
        <f>IF(C8=0,"NA",(H8/C8)*100000)</f>
        <v>1720.6477732793521</v>
      </c>
      <c r="AG8" s="149"/>
      <c r="AH8" s="8">
        <f>IF(C8=0,"NA",(I8/C8)*100000)</f>
        <v>1113.3603238866397</v>
      </c>
      <c r="AI8" s="149"/>
      <c r="AJ8" s="8">
        <f>IF(C8=0,"NA",(J8/C8)*100000)</f>
        <v>809.71659919028343</v>
      </c>
      <c r="AK8" s="151"/>
      <c r="AL8" s="116">
        <f>AM8*7</f>
        <v>0.42307692307692307</v>
      </c>
      <c r="AM8" s="117">
        <f>I8/_xlfn.DAYS("10 June 2017","10 December 2016")</f>
        <v>6.043956043956044E-2</v>
      </c>
      <c r="AN8" s="116">
        <f>AO8*7</f>
        <v>0.30769230769230771</v>
      </c>
      <c r="AO8" s="117">
        <f>J8/_xlfn.DAYS("10 June 2017","10 December 2016")</f>
        <v>4.3956043956043959E-2</v>
      </c>
      <c r="AP8" s="448"/>
      <c r="AQ8" s="106"/>
    </row>
    <row r="9" spans="1:43" x14ac:dyDescent="0.25">
      <c r="B9" s="144" t="s">
        <v>33</v>
      </c>
      <c r="C9" s="7">
        <f>SUM(D9:G9)</f>
        <v>1251</v>
      </c>
      <c r="D9" s="8">
        <v>379</v>
      </c>
      <c r="E9" s="8">
        <v>59</v>
      </c>
      <c r="F9" s="8">
        <v>694</v>
      </c>
      <c r="G9" s="9">
        <v>119</v>
      </c>
      <c r="H9" s="7">
        <v>16</v>
      </c>
      <c r="I9" s="8">
        <v>11</v>
      </c>
      <c r="J9" s="8">
        <v>11</v>
      </c>
      <c r="K9" s="9">
        <v>0</v>
      </c>
      <c r="L9" s="7">
        <v>0</v>
      </c>
      <c r="M9" s="8">
        <v>0</v>
      </c>
      <c r="N9" s="8">
        <v>0</v>
      </c>
      <c r="O9" s="8">
        <v>0</v>
      </c>
      <c r="P9" s="8">
        <v>0</v>
      </c>
      <c r="Q9" s="8">
        <v>0</v>
      </c>
      <c r="R9" s="8">
        <v>0</v>
      </c>
      <c r="S9" s="205">
        <v>0</v>
      </c>
      <c r="T9" s="9"/>
      <c r="U9" s="40">
        <f>IF(I9=0,"NA",J9/I9)</f>
        <v>1</v>
      </c>
      <c r="V9" s="41">
        <f>IF(I9=0,"NA",K9/I9)</f>
        <v>0</v>
      </c>
      <c r="W9" s="42">
        <f>IF(I9=0,"NA",L9/I9)</f>
        <v>0</v>
      </c>
      <c r="X9" s="42">
        <f>IF(I9=0,"NA",M9/I9)</f>
        <v>0</v>
      </c>
      <c r="Y9" s="42">
        <f>IF(I9=0,"NA",N9/I9)</f>
        <v>0</v>
      </c>
      <c r="Z9" s="42">
        <f>IF(I9=0,"NA",O9/I9)</f>
        <v>0</v>
      </c>
      <c r="AA9" s="42">
        <f>IF(I9=0,"NA",P9/I9)</f>
        <v>0</v>
      </c>
      <c r="AB9" s="42">
        <f>IF(I9=0,"NA",Q9/I9)</f>
        <v>0</v>
      </c>
      <c r="AC9" s="298">
        <f>IF(I9=0,"NA",R9/I9)</f>
        <v>0</v>
      </c>
      <c r="AD9" s="44">
        <f>IF(I9=0,"NA",S9/I9)</f>
        <v>0</v>
      </c>
      <c r="AE9" s="147"/>
      <c r="AF9" s="8">
        <f>IF(C9=0,"NA",(H9/C9)*100000)</f>
        <v>1278.976818545164</v>
      </c>
      <c r="AG9" s="149"/>
      <c r="AH9" s="8">
        <f>IF(C9=0,"NA",(I9/C9)*100000)</f>
        <v>879.29656274980016</v>
      </c>
      <c r="AI9" s="149"/>
      <c r="AJ9" s="8">
        <f>IF(C9=0,"NA",(J9/C9)*100000)</f>
        <v>879.29656274980016</v>
      </c>
      <c r="AK9" s="151"/>
      <c r="AL9" s="116">
        <f>AM9*7</f>
        <v>0.42076502732240434</v>
      </c>
      <c r="AM9" s="117">
        <f>I9/_xlfn.DAYS("10 December 2017","10 June 2017")</f>
        <v>6.0109289617486336E-2</v>
      </c>
      <c r="AN9" s="116">
        <f>AO9*7</f>
        <v>0.42076502732240434</v>
      </c>
      <c r="AO9" s="117">
        <f>J9/_xlfn.DAYS("10 December 2017","10 June 2017")</f>
        <v>6.0109289617486336E-2</v>
      </c>
      <c r="AP9" s="448"/>
      <c r="AQ9" s="106"/>
    </row>
    <row r="10" spans="1:43" x14ac:dyDescent="0.25">
      <c r="C10" s="7"/>
      <c r="D10" s="8"/>
      <c r="E10" s="8"/>
      <c r="F10" s="8"/>
      <c r="G10" s="9"/>
      <c r="H10" s="7"/>
      <c r="I10" s="8"/>
      <c r="J10" s="8"/>
      <c r="K10" s="9"/>
      <c r="L10" s="7"/>
      <c r="M10" s="8"/>
      <c r="N10" s="8"/>
      <c r="O10" s="8"/>
      <c r="P10" s="8"/>
      <c r="Q10" s="8"/>
      <c r="R10" s="8"/>
      <c r="S10" s="205"/>
      <c r="T10" s="9"/>
      <c r="U10" s="8"/>
      <c r="V10" s="9"/>
      <c r="W10" s="7"/>
      <c r="X10" s="8"/>
      <c r="Y10" s="8"/>
      <c r="Z10" s="8"/>
      <c r="AA10" s="8"/>
      <c r="AB10" s="8"/>
      <c r="AC10" s="205"/>
      <c r="AD10" s="9"/>
      <c r="AE10" s="7"/>
      <c r="AF10" s="8"/>
      <c r="AG10" s="8"/>
      <c r="AH10" s="8"/>
      <c r="AI10" s="8"/>
      <c r="AJ10" s="8"/>
      <c r="AK10" s="10"/>
      <c r="AL10" s="113"/>
      <c r="AM10" s="14"/>
      <c r="AN10" s="113"/>
      <c r="AO10" s="14"/>
      <c r="AP10" s="105"/>
      <c r="AQ10" s="109"/>
    </row>
    <row r="11" spans="1:43" x14ac:dyDescent="0.25">
      <c r="C11" s="7"/>
      <c r="D11" s="8"/>
      <c r="E11" s="8"/>
      <c r="F11" s="8"/>
      <c r="G11" s="9"/>
      <c r="H11" s="7"/>
      <c r="I11" s="8"/>
      <c r="J11" s="8"/>
      <c r="K11" s="9"/>
      <c r="L11" s="7"/>
      <c r="M11" s="8"/>
      <c r="N11" s="8"/>
      <c r="O11" s="8"/>
      <c r="P11" s="8"/>
      <c r="Q11" s="8"/>
      <c r="R11" s="8"/>
      <c r="S11" s="205"/>
      <c r="T11" s="9"/>
      <c r="U11" s="8"/>
      <c r="V11" s="9"/>
      <c r="W11" s="7"/>
      <c r="X11" s="8"/>
      <c r="Y11" s="8"/>
      <c r="Z11" s="8"/>
      <c r="AA11" s="8"/>
      <c r="AB11" s="8"/>
      <c r="AC11" s="205"/>
      <c r="AD11" s="9"/>
      <c r="AE11" s="7"/>
      <c r="AF11" s="8"/>
      <c r="AG11" s="8"/>
      <c r="AH11" s="8"/>
      <c r="AI11" s="8"/>
      <c r="AJ11" s="8"/>
      <c r="AK11" s="10"/>
      <c r="AL11" s="113"/>
      <c r="AM11" s="14"/>
      <c r="AN11" s="113"/>
      <c r="AO11" s="14"/>
      <c r="AP11" s="105"/>
      <c r="AQ11" s="109"/>
    </row>
    <row r="12" spans="1:43" x14ac:dyDescent="0.25">
      <c r="C12" s="7"/>
      <c r="D12" s="8"/>
      <c r="E12" s="8"/>
      <c r="F12" s="8"/>
      <c r="G12" s="9"/>
      <c r="H12" s="7"/>
      <c r="I12" s="8"/>
      <c r="J12" s="8"/>
      <c r="K12" s="9"/>
      <c r="L12" s="7"/>
      <c r="M12" s="8"/>
      <c r="N12" s="8"/>
      <c r="O12" s="8"/>
      <c r="P12" s="8"/>
      <c r="Q12" s="8"/>
      <c r="R12" s="8"/>
      <c r="S12" s="205"/>
      <c r="T12" s="9"/>
      <c r="U12" s="8"/>
      <c r="V12" s="9"/>
      <c r="W12" s="7"/>
      <c r="X12" s="8"/>
      <c r="Y12" s="8"/>
      <c r="Z12" s="8"/>
      <c r="AA12" s="8"/>
      <c r="AB12" s="8"/>
      <c r="AC12" s="205"/>
      <c r="AD12" s="9"/>
      <c r="AE12" s="7"/>
      <c r="AF12" s="8"/>
      <c r="AG12" s="8"/>
      <c r="AH12" s="8"/>
      <c r="AI12" s="8"/>
      <c r="AJ12" s="8"/>
      <c r="AK12" s="10"/>
      <c r="AL12" s="113"/>
      <c r="AM12" s="14"/>
      <c r="AN12" s="113"/>
      <c r="AO12" s="14"/>
      <c r="AP12" s="105"/>
      <c r="AQ12" s="109"/>
    </row>
    <row r="13" spans="1:43" x14ac:dyDescent="0.25">
      <c r="C13" s="7"/>
      <c r="D13" s="8"/>
      <c r="E13" s="8"/>
      <c r="F13" s="8"/>
      <c r="G13" s="9"/>
      <c r="H13" s="7"/>
      <c r="I13" s="8"/>
      <c r="J13" s="8"/>
      <c r="K13" s="9"/>
      <c r="L13" s="7"/>
      <c r="M13" s="8"/>
      <c r="N13" s="8"/>
      <c r="O13" s="8"/>
      <c r="P13" s="8"/>
      <c r="Q13" s="8"/>
      <c r="R13" s="8"/>
      <c r="S13" s="205"/>
      <c r="T13" s="9"/>
      <c r="U13" s="8"/>
      <c r="V13" s="9"/>
      <c r="W13" s="7"/>
      <c r="X13" s="8"/>
      <c r="Y13" s="8"/>
      <c r="Z13" s="8"/>
      <c r="AA13" s="8"/>
      <c r="AB13" s="8"/>
      <c r="AC13" s="205"/>
      <c r="AD13" s="9"/>
      <c r="AE13" s="7"/>
      <c r="AF13" s="8"/>
      <c r="AG13" s="8"/>
      <c r="AH13" s="8"/>
      <c r="AI13" s="8"/>
      <c r="AJ13" s="8"/>
      <c r="AK13" s="10"/>
      <c r="AL13" s="113"/>
      <c r="AM13" s="14"/>
      <c r="AN13" s="113"/>
      <c r="AO13" s="14"/>
      <c r="AP13" s="105"/>
      <c r="AQ13" s="109"/>
    </row>
    <row r="14" spans="1:43" x14ac:dyDescent="0.25">
      <c r="C14" s="7"/>
      <c r="D14" s="8"/>
      <c r="E14" s="8"/>
      <c r="F14" s="8"/>
      <c r="G14" s="9"/>
      <c r="H14" s="7"/>
      <c r="I14" s="8"/>
      <c r="J14" s="8"/>
      <c r="K14" s="9"/>
      <c r="L14" s="7"/>
      <c r="M14" s="8"/>
      <c r="N14" s="8"/>
      <c r="O14" s="8"/>
      <c r="P14" s="8"/>
      <c r="Q14" s="8"/>
      <c r="R14" s="8"/>
      <c r="S14" s="205"/>
      <c r="T14" s="9"/>
      <c r="U14" s="8"/>
      <c r="V14" s="9"/>
      <c r="W14" s="7"/>
      <c r="X14" s="8"/>
      <c r="Y14" s="8"/>
      <c r="Z14" s="8"/>
      <c r="AA14" s="8"/>
      <c r="AB14" s="8"/>
      <c r="AC14" s="205"/>
      <c r="AD14" s="9"/>
      <c r="AE14" s="7"/>
      <c r="AF14" s="8"/>
      <c r="AG14" s="8"/>
      <c r="AH14" s="8"/>
      <c r="AI14" s="8"/>
      <c r="AJ14" s="8"/>
      <c r="AK14" s="10"/>
      <c r="AL14" s="113"/>
      <c r="AM14" s="14"/>
      <c r="AN14" s="113"/>
      <c r="AO14" s="14"/>
      <c r="AP14" s="105"/>
      <c r="AQ14" s="109"/>
    </row>
    <row r="15" spans="1:43" x14ac:dyDescent="0.25">
      <c r="C15" s="7"/>
      <c r="D15" s="8"/>
      <c r="E15" s="8"/>
      <c r="F15" s="8"/>
      <c r="G15" s="9"/>
      <c r="H15" s="7"/>
      <c r="I15" s="8"/>
      <c r="J15" s="8"/>
      <c r="K15" s="9"/>
      <c r="L15" s="7"/>
      <c r="M15" s="8"/>
      <c r="N15" s="8"/>
      <c r="O15" s="8"/>
      <c r="P15" s="8"/>
      <c r="Q15" s="8"/>
      <c r="R15" s="8"/>
      <c r="S15" s="205"/>
      <c r="T15" s="9"/>
      <c r="U15" s="8"/>
      <c r="V15" s="9"/>
      <c r="W15" s="7"/>
      <c r="X15" s="8"/>
      <c r="Y15" s="8"/>
      <c r="Z15" s="8"/>
      <c r="AA15" s="8"/>
      <c r="AB15" s="8"/>
      <c r="AC15" s="205"/>
      <c r="AD15" s="9"/>
      <c r="AE15" s="7"/>
      <c r="AF15" s="8"/>
      <c r="AG15" s="8"/>
      <c r="AH15" s="8"/>
      <c r="AI15" s="8"/>
      <c r="AJ15" s="8"/>
      <c r="AK15" s="10"/>
      <c r="AL15" s="113"/>
      <c r="AM15" s="14"/>
      <c r="AN15" s="113"/>
      <c r="AO15" s="14"/>
      <c r="AP15" s="105"/>
      <c r="AQ15" s="109"/>
    </row>
    <row r="16" spans="1:43" x14ac:dyDescent="0.25">
      <c r="C16" s="7"/>
      <c r="D16" s="8"/>
      <c r="E16" s="8"/>
      <c r="F16" s="8"/>
      <c r="G16" s="9"/>
      <c r="H16" s="7"/>
      <c r="I16" s="8"/>
      <c r="J16" s="8"/>
      <c r="K16" s="9"/>
      <c r="L16" s="7"/>
      <c r="M16" s="8"/>
      <c r="N16" s="8"/>
      <c r="O16" s="8"/>
      <c r="P16" s="8"/>
      <c r="Q16" s="8"/>
      <c r="R16" s="8"/>
      <c r="S16" s="205"/>
      <c r="T16" s="9"/>
      <c r="U16" s="8"/>
      <c r="V16" s="9"/>
      <c r="W16" s="7"/>
      <c r="X16" s="8"/>
      <c r="Y16" s="8"/>
      <c r="Z16" s="8"/>
      <c r="AA16" s="8"/>
      <c r="AB16" s="8"/>
      <c r="AC16" s="205"/>
      <c r="AD16" s="9"/>
      <c r="AE16" s="7"/>
      <c r="AF16" s="8"/>
      <c r="AG16" s="8"/>
      <c r="AH16" s="8"/>
      <c r="AI16" s="8"/>
      <c r="AJ16" s="8"/>
      <c r="AK16" s="10"/>
      <c r="AL16" s="113"/>
      <c r="AM16" s="14"/>
      <c r="AN16" s="113"/>
      <c r="AO16" s="14"/>
      <c r="AP16" s="105"/>
      <c r="AQ16" s="109"/>
    </row>
    <row r="17" spans="3:43" x14ac:dyDescent="0.25">
      <c r="C17" s="7"/>
      <c r="D17" s="8"/>
      <c r="E17" s="8"/>
      <c r="F17" s="8"/>
      <c r="G17" s="9"/>
      <c r="H17" s="7"/>
      <c r="I17" s="8"/>
      <c r="J17" s="8"/>
      <c r="K17" s="9"/>
      <c r="L17" s="7"/>
      <c r="M17" s="8"/>
      <c r="N17" s="8"/>
      <c r="O17" s="8"/>
      <c r="P17" s="8"/>
      <c r="Q17" s="8"/>
      <c r="R17" s="8"/>
      <c r="S17" s="205"/>
      <c r="T17" s="9"/>
      <c r="U17" s="8"/>
      <c r="V17" s="9"/>
      <c r="W17" s="7"/>
      <c r="X17" s="8"/>
      <c r="Y17" s="8"/>
      <c r="Z17" s="8"/>
      <c r="AA17" s="8"/>
      <c r="AB17" s="8"/>
      <c r="AC17" s="205"/>
      <c r="AD17" s="9"/>
      <c r="AE17" s="7"/>
      <c r="AF17" s="8"/>
      <c r="AG17" s="8"/>
      <c r="AH17" s="8"/>
      <c r="AI17" s="8"/>
      <c r="AJ17" s="8"/>
      <c r="AK17" s="10"/>
      <c r="AL17" s="113"/>
      <c r="AM17" s="14"/>
      <c r="AN17" s="113"/>
      <c r="AO17" s="14"/>
      <c r="AP17" s="105"/>
      <c r="AQ17" s="109"/>
    </row>
    <row r="18" spans="3:43" x14ac:dyDescent="0.25">
      <c r="C18" s="7"/>
      <c r="D18" s="8"/>
      <c r="E18" s="8"/>
      <c r="F18" s="8"/>
      <c r="G18" s="9"/>
      <c r="H18" s="7"/>
      <c r="I18" s="8"/>
      <c r="J18" s="8"/>
      <c r="K18" s="9"/>
      <c r="L18" s="7"/>
      <c r="M18" s="8"/>
      <c r="N18" s="8"/>
      <c r="O18" s="8"/>
      <c r="P18" s="8"/>
      <c r="Q18" s="8"/>
      <c r="R18" s="8"/>
      <c r="S18" s="205"/>
      <c r="T18" s="9"/>
      <c r="U18" s="8"/>
      <c r="V18" s="9"/>
      <c r="W18" s="7"/>
      <c r="X18" s="8"/>
      <c r="Y18" s="8"/>
      <c r="Z18" s="8"/>
      <c r="AA18" s="8"/>
      <c r="AB18" s="8"/>
      <c r="AC18" s="205"/>
      <c r="AD18" s="9"/>
      <c r="AE18" s="7"/>
      <c r="AF18" s="8"/>
      <c r="AG18" s="8"/>
      <c r="AH18" s="8"/>
      <c r="AI18" s="8"/>
      <c r="AJ18" s="8"/>
      <c r="AK18" s="10"/>
      <c r="AL18" s="113"/>
      <c r="AM18" s="14"/>
      <c r="AN18" s="113"/>
      <c r="AO18" s="14"/>
      <c r="AP18" s="105"/>
      <c r="AQ18" s="109"/>
    </row>
    <row r="19" spans="3:43" x14ac:dyDescent="0.25">
      <c r="C19" s="7"/>
      <c r="D19" s="8"/>
      <c r="E19" s="8"/>
      <c r="F19" s="8"/>
      <c r="G19" s="9"/>
      <c r="H19" s="7"/>
      <c r="I19" s="8"/>
      <c r="J19" s="8"/>
      <c r="K19" s="9"/>
      <c r="L19" s="7"/>
      <c r="M19" s="8"/>
      <c r="N19" s="8"/>
      <c r="O19" s="8"/>
      <c r="P19" s="8"/>
      <c r="Q19" s="8"/>
      <c r="R19" s="8"/>
      <c r="S19" s="205"/>
      <c r="T19" s="9"/>
      <c r="U19" s="8"/>
      <c r="V19" s="9"/>
      <c r="W19" s="7"/>
      <c r="X19" s="8"/>
      <c r="Y19" s="8"/>
      <c r="Z19" s="8"/>
      <c r="AA19" s="8"/>
      <c r="AB19" s="8"/>
      <c r="AC19" s="205"/>
      <c r="AD19" s="9"/>
      <c r="AE19" s="7"/>
      <c r="AF19" s="8"/>
      <c r="AG19" s="8"/>
      <c r="AH19" s="8"/>
      <c r="AI19" s="8"/>
      <c r="AJ19" s="8"/>
      <c r="AK19" s="10"/>
      <c r="AL19" s="113"/>
      <c r="AM19" s="14"/>
      <c r="AN19" s="113"/>
      <c r="AO19" s="14"/>
      <c r="AP19" s="105"/>
      <c r="AQ19" s="109"/>
    </row>
    <row r="20" spans="3:43" x14ac:dyDescent="0.25">
      <c r="C20" s="7"/>
      <c r="D20" s="8"/>
      <c r="E20" s="8"/>
      <c r="F20" s="8"/>
      <c r="G20" s="9"/>
      <c r="H20" s="7"/>
      <c r="I20" s="8"/>
      <c r="J20" s="8"/>
      <c r="K20" s="9"/>
      <c r="L20" s="7"/>
      <c r="M20" s="8"/>
      <c r="N20" s="8"/>
      <c r="O20" s="8"/>
      <c r="P20" s="8"/>
      <c r="Q20" s="8"/>
      <c r="R20" s="8"/>
      <c r="S20" s="205"/>
      <c r="T20" s="9"/>
      <c r="U20" s="8"/>
      <c r="V20" s="9"/>
      <c r="W20" s="7"/>
      <c r="X20" s="8"/>
      <c r="Y20" s="8"/>
      <c r="Z20" s="8"/>
      <c r="AA20" s="8"/>
      <c r="AB20" s="8"/>
      <c r="AC20" s="205"/>
      <c r="AD20" s="9"/>
      <c r="AE20" s="7"/>
      <c r="AF20" s="8"/>
      <c r="AG20" s="8"/>
      <c r="AH20" s="8"/>
      <c r="AI20" s="8"/>
      <c r="AJ20" s="8"/>
      <c r="AK20" s="10"/>
      <c r="AL20" s="113"/>
      <c r="AM20" s="14"/>
      <c r="AN20" s="113"/>
      <c r="AO20" s="14"/>
      <c r="AP20" s="105"/>
      <c r="AQ20" s="109"/>
    </row>
    <row r="21" spans="3:43" x14ac:dyDescent="0.25">
      <c r="C21" s="7"/>
      <c r="D21" s="8"/>
      <c r="E21" s="8"/>
      <c r="F21" s="8"/>
      <c r="G21" s="9"/>
      <c r="H21" s="7"/>
      <c r="I21" s="8"/>
      <c r="J21" s="8"/>
      <c r="K21" s="9"/>
      <c r="L21" s="7"/>
      <c r="M21" s="8"/>
      <c r="N21" s="8"/>
      <c r="O21" s="8"/>
      <c r="P21" s="8"/>
      <c r="Q21" s="8"/>
      <c r="R21" s="8"/>
      <c r="S21" s="205"/>
      <c r="T21" s="9"/>
      <c r="U21" s="8"/>
      <c r="V21" s="9"/>
      <c r="W21" s="7"/>
      <c r="X21" s="8"/>
      <c r="Y21" s="8"/>
      <c r="Z21" s="8"/>
      <c r="AA21" s="8"/>
      <c r="AB21" s="8"/>
      <c r="AC21" s="205"/>
      <c r="AD21" s="9"/>
      <c r="AE21" s="7"/>
      <c r="AF21" s="8"/>
      <c r="AG21" s="8"/>
      <c r="AH21" s="8"/>
      <c r="AI21" s="8"/>
      <c r="AJ21" s="8"/>
      <c r="AK21" s="10"/>
      <c r="AL21" s="113"/>
      <c r="AM21" s="14"/>
      <c r="AN21" s="113"/>
      <c r="AO21" s="14"/>
      <c r="AP21" s="105"/>
      <c r="AQ21" s="109"/>
    </row>
    <row r="22" spans="3:43" x14ac:dyDescent="0.25">
      <c r="C22" s="7"/>
      <c r="D22" s="8"/>
      <c r="E22" s="8"/>
      <c r="F22" s="8"/>
      <c r="G22" s="9"/>
      <c r="H22" s="7"/>
      <c r="I22" s="8"/>
      <c r="J22" s="8"/>
      <c r="K22" s="9"/>
      <c r="L22" s="7"/>
      <c r="M22" s="8"/>
      <c r="N22" s="8"/>
      <c r="O22" s="8"/>
      <c r="P22" s="8"/>
      <c r="Q22" s="8"/>
      <c r="R22" s="8"/>
      <c r="S22" s="205"/>
      <c r="T22" s="9"/>
      <c r="U22" s="8"/>
      <c r="V22" s="9"/>
      <c r="W22" s="7"/>
      <c r="X22" s="8"/>
      <c r="Y22" s="8"/>
      <c r="Z22" s="8"/>
      <c r="AA22" s="8"/>
      <c r="AB22" s="8"/>
      <c r="AC22" s="205"/>
      <c r="AD22" s="9"/>
      <c r="AE22" s="7"/>
      <c r="AF22" s="8"/>
      <c r="AG22" s="8"/>
      <c r="AH22" s="8"/>
      <c r="AI22" s="8"/>
      <c r="AJ22" s="8"/>
      <c r="AK22" s="10"/>
      <c r="AL22" s="113"/>
      <c r="AM22" s="14"/>
      <c r="AN22" s="113"/>
      <c r="AO22" s="14"/>
      <c r="AP22" s="105"/>
      <c r="AQ22" s="109"/>
    </row>
    <row r="23" spans="3:43" x14ac:dyDescent="0.25">
      <c r="C23" s="7"/>
      <c r="D23" s="8"/>
      <c r="E23" s="8"/>
      <c r="F23" s="8"/>
      <c r="G23" s="9"/>
      <c r="H23" s="7"/>
      <c r="I23" s="8"/>
      <c r="J23" s="8"/>
      <c r="K23" s="9"/>
      <c r="L23" s="7"/>
      <c r="M23" s="8"/>
      <c r="N23" s="8"/>
      <c r="O23" s="8"/>
      <c r="P23" s="8"/>
      <c r="Q23" s="8"/>
      <c r="R23" s="8"/>
      <c r="S23" s="205"/>
      <c r="T23" s="9"/>
      <c r="U23" s="8"/>
      <c r="V23" s="9"/>
      <c r="W23" s="7"/>
      <c r="X23" s="8"/>
      <c r="Y23" s="8"/>
      <c r="Z23" s="8"/>
      <c r="AA23" s="8"/>
      <c r="AB23" s="8"/>
      <c r="AC23" s="205"/>
      <c r="AD23" s="9"/>
      <c r="AE23" s="7"/>
      <c r="AF23" s="8"/>
      <c r="AG23" s="8"/>
      <c r="AH23" s="8"/>
      <c r="AI23" s="8"/>
      <c r="AJ23" s="8"/>
      <c r="AK23" s="10"/>
      <c r="AL23" s="113"/>
      <c r="AM23" s="14"/>
      <c r="AN23" s="113"/>
      <c r="AO23" s="14"/>
      <c r="AP23" s="105"/>
      <c r="AQ23" s="109"/>
    </row>
    <row r="24" spans="3:43" x14ac:dyDescent="0.25">
      <c r="C24" s="7"/>
      <c r="D24" s="8"/>
      <c r="E24" s="8"/>
      <c r="F24" s="8"/>
      <c r="G24" s="9"/>
      <c r="H24" s="7"/>
      <c r="I24" s="8"/>
      <c r="J24" s="8"/>
      <c r="K24" s="9"/>
      <c r="L24" s="7"/>
      <c r="M24" s="8"/>
      <c r="N24" s="8"/>
      <c r="O24" s="8"/>
      <c r="P24" s="8"/>
      <c r="Q24" s="8"/>
      <c r="R24" s="8"/>
      <c r="S24" s="205"/>
      <c r="T24" s="9"/>
      <c r="U24" s="8"/>
      <c r="V24" s="9"/>
      <c r="W24" s="7"/>
      <c r="X24" s="8"/>
      <c r="Y24" s="8"/>
      <c r="Z24" s="8"/>
      <c r="AA24" s="8"/>
      <c r="AB24" s="8"/>
      <c r="AC24" s="205"/>
      <c r="AD24" s="9"/>
      <c r="AE24" s="7"/>
      <c r="AF24" s="8"/>
      <c r="AG24" s="8"/>
      <c r="AH24" s="8"/>
      <c r="AI24" s="8"/>
      <c r="AJ24" s="8"/>
      <c r="AK24" s="10"/>
      <c r="AL24" s="113"/>
      <c r="AM24" s="14"/>
      <c r="AN24" s="113"/>
      <c r="AO24" s="14"/>
      <c r="AP24" s="105"/>
      <c r="AQ24" s="109"/>
    </row>
    <row r="25" spans="3:43" x14ac:dyDescent="0.25">
      <c r="C25" s="7"/>
      <c r="D25" s="8"/>
      <c r="E25" s="8"/>
      <c r="F25" s="8"/>
      <c r="G25" s="9"/>
      <c r="H25" s="7"/>
      <c r="I25" s="8"/>
      <c r="J25" s="8"/>
      <c r="K25" s="9"/>
      <c r="L25" s="7"/>
      <c r="M25" s="8"/>
      <c r="N25" s="8"/>
      <c r="O25" s="8"/>
      <c r="P25" s="8"/>
      <c r="Q25" s="8"/>
      <c r="R25" s="8"/>
      <c r="S25" s="205"/>
      <c r="T25" s="9"/>
      <c r="U25" s="8"/>
      <c r="V25" s="9"/>
      <c r="W25" s="7"/>
      <c r="X25" s="8"/>
      <c r="Y25" s="8"/>
      <c r="Z25" s="8"/>
      <c r="AA25" s="8"/>
      <c r="AB25" s="8"/>
      <c r="AC25" s="205"/>
      <c r="AD25" s="9"/>
      <c r="AE25" s="7"/>
      <c r="AF25" s="8"/>
      <c r="AG25" s="8"/>
      <c r="AH25" s="8"/>
      <c r="AI25" s="8"/>
      <c r="AJ25" s="8"/>
      <c r="AK25" s="10"/>
      <c r="AL25" s="113"/>
      <c r="AM25" s="14"/>
      <c r="AN25" s="113"/>
      <c r="AO25" s="14"/>
      <c r="AP25" s="105"/>
      <c r="AQ25" s="109"/>
    </row>
    <row r="26" spans="3:43" x14ac:dyDescent="0.25">
      <c r="C26" s="7"/>
      <c r="D26" s="8"/>
      <c r="E26" s="8"/>
      <c r="F26" s="8"/>
      <c r="G26" s="9"/>
      <c r="H26" s="7"/>
      <c r="I26" s="8"/>
      <c r="J26" s="8"/>
      <c r="K26" s="9"/>
      <c r="L26" s="7"/>
      <c r="M26" s="8"/>
      <c r="N26" s="8"/>
      <c r="O26" s="8"/>
      <c r="P26" s="8"/>
      <c r="Q26" s="8"/>
      <c r="R26" s="8"/>
      <c r="S26" s="205"/>
      <c r="T26" s="9"/>
      <c r="U26" s="8"/>
      <c r="V26" s="9"/>
      <c r="W26" s="7"/>
      <c r="X26" s="8"/>
      <c r="Y26" s="8"/>
      <c r="Z26" s="8"/>
      <c r="AA26" s="8"/>
      <c r="AB26" s="8"/>
      <c r="AC26" s="205"/>
      <c r="AD26" s="9"/>
      <c r="AE26" s="7"/>
      <c r="AF26" s="8"/>
      <c r="AG26" s="8"/>
      <c r="AH26" s="8"/>
      <c r="AI26" s="8"/>
      <c r="AJ26" s="8"/>
      <c r="AK26" s="10"/>
      <c r="AL26" s="113"/>
      <c r="AM26" s="14"/>
      <c r="AN26" s="113"/>
      <c r="AO26" s="14"/>
      <c r="AP26" s="105"/>
      <c r="AQ26" s="109"/>
    </row>
    <row r="27" spans="3:43" x14ac:dyDescent="0.25">
      <c r="C27" s="7"/>
      <c r="D27" s="8"/>
      <c r="E27" s="8"/>
      <c r="F27" s="8"/>
      <c r="G27" s="9"/>
      <c r="H27" s="7"/>
      <c r="I27" s="8"/>
      <c r="J27" s="8"/>
      <c r="K27" s="9"/>
      <c r="L27" s="7"/>
      <c r="M27" s="8"/>
      <c r="N27" s="8"/>
      <c r="O27" s="8"/>
      <c r="P27" s="8"/>
      <c r="Q27" s="8"/>
      <c r="R27" s="8"/>
      <c r="S27" s="205"/>
      <c r="T27" s="9"/>
      <c r="U27" s="8"/>
      <c r="V27" s="9"/>
      <c r="W27" s="7"/>
      <c r="X27" s="8"/>
      <c r="Y27" s="8"/>
      <c r="Z27" s="8"/>
      <c r="AA27" s="8"/>
      <c r="AB27" s="8"/>
      <c r="AC27" s="205"/>
      <c r="AD27" s="9"/>
      <c r="AE27" s="7"/>
      <c r="AF27" s="8"/>
      <c r="AG27" s="8"/>
      <c r="AH27" s="8"/>
      <c r="AI27" s="8"/>
      <c r="AJ27" s="8"/>
      <c r="AK27" s="10"/>
      <c r="AL27" s="113"/>
      <c r="AM27" s="14"/>
      <c r="AN27" s="113"/>
      <c r="AO27" s="14"/>
      <c r="AP27" s="105"/>
      <c r="AQ27" s="109"/>
    </row>
    <row r="28" spans="3:43" x14ac:dyDescent="0.25">
      <c r="C28" s="7"/>
      <c r="D28" s="8"/>
      <c r="E28" s="8"/>
      <c r="F28" s="8"/>
      <c r="G28" s="9"/>
      <c r="H28" s="7"/>
      <c r="I28" s="8"/>
      <c r="J28" s="8"/>
      <c r="K28" s="9"/>
      <c r="L28" s="7"/>
      <c r="M28" s="8"/>
      <c r="N28" s="8"/>
      <c r="O28" s="8"/>
      <c r="P28" s="8"/>
      <c r="Q28" s="8"/>
      <c r="R28" s="8"/>
      <c r="S28" s="205"/>
      <c r="T28" s="9"/>
      <c r="U28" s="8"/>
      <c r="V28" s="9"/>
      <c r="W28" s="7"/>
      <c r="X28" s="8"/>
      <c r="Y28" s="8"/>
      <c r="Z28" s="8"/>
      <c r="AA28" s="8"/>
      <c r="AB28" s="8"/>
      <c r="AC28" s="205"/>
      <c r="AD28" s="9"/>
      <c r="AE28" s="7"/>
      <c r="AF28" s="8"/>
      <c r="AG28" s="8"/>
      <c r="AH28" s="8"/>
      <c r="AI28" s="8"/>
      <c r="AJ28" s="8"/>
      <c r="AK28" s="10"/>
      <c r="AL28" s="113"/>
      <c r="AM28" s="14"/>
      <c r="AN28" s="113"/>
      <c r="AO28" s="14"/>
      <c r="AP28" s="105"/>
      <c r="AQ28" s="109"/>
    </row>
    <row r="29" spans="3:43" x14ac:dyDescent="0.25">
      <c r="C29" s="7"/>
      <c r="D29" s="8"/>
      <c r="E29" s="8"/>
      <c r="F29" s="8"/>
      <c r="G29" s="9"/>
      <c r="H29" s="7"/>
      <c r="I29" s="8"/>
      <c r="J29" s="8"/>
      <c r="K29" s="9"/>
      <c r="L29" s="7"/>
      <c r="M29" s="8"/>
      <c r="N29" s="8"/>
      <c r="O29" s="8"/>
      <c r="P29" s="8"/>
      <c r="Q29" s="8"/>
      <c r="R29" s="8"/>
      <c r="S29" s="205"/>
      <c r="T29" s="9"/>
      <c r="U29" s="8"/>
      <c r="V29" s="9"/>
      <c r="W29" s="7"/>
      <c r="X29" s="8"/>
      <c r="Y29" s="8"/>
      <c r="Z29" s="8"/>
      <c r="AA29" s="8"/>
      <c r="AB29" s="8"/>
      <c r="AC29" s="205"/>
      <c r="AD29" s="9"/>
      <c r="AE29" s="7"/>
      <c r="AF29" s="8"/>
      <c r="AG29" s="8"/>
      <c r="AH29" s="8"/>
      <c r="AI29" s="8"/>
      <c r="AJ29" s="8"/>
      <c r="AK29" s="10"/>
      <c r="AL29" s="113"/>
      <c r="AM29" s="14"/>
      <c r="AN29" s="113"/>
      <c r="AO29" s="14"/>
      <c r="AP29" s="105"/>
      <c r="AQ29" s="109"/>
    </row>
    <row r="30" spans="3:43" x14ac:dyDescent="0.25">
      <c r="C30" s="7"/>
      <c r="D30" s="8"/>
      <c r="E30" s="8"/>
      <c r="F30" s="8"/>
      <c r="G30" s="9"/>
      <c r="H30" s="7"/>
      <c r="I30" s="8"/>
      <c r="J30" s="8"/>
      <c r="K30" s="9"/>
      <c r="L30" s="7"/>
      <c r="M30" s="8"/>
      <c r="N30" s="8"/>
      <c r="O30" s="8"/>
      <c r="P30" s="8"/>
      <c r="Q30" s="8"/>
      <c r="R30" s="8"/>
      <c r="S30" s="205"/>
      <c r="T30" s="9"/>
      <c r="U30" s="8"/>
      <c r="V30" s="9"/>
      <c r="W30" s="7"/>
      <c r="X30" s="8"/>
      <c r="Y30" s="8"/>
      <c r="Z30" s="8"/>
      <c r="AA30" s="8"/>
      <c r="AB30" s="8"/>
      <c r="AC30" s="205"/>
      <c r="AD30" s="9"/>
      <c r="AE30" s="7"/>
      <c r="AF30" s="8"/>
      <c r="AG30" s="8"/>
      <c r="AH30" s="8"/>
      <c r="AI30" s="8"/>
      <c r="AJ30" s="8"/>
      <c r="AK30" s="10"/>
      <c r="AL30" s="113"/>
      <c r="AM30" s="14"/>
      <c r="AN30" s="113"/>
      <c r="AO30" s="14"/>
      <c r="AP30" s="105"/>
      <c r="AQ30" s="109"/>
    </row>
    <row r="31" spans="3:43" x14ac:dyDescent="0.25">
      <c r="C31" s="7"/>
      <c r="D31" s="8"/>
      <c r="E31" s="8"/>
      <c r="F31" s="8"/>
      <c r="G31" s="9"/>
      <c r="H31" s="7"/>
      <c r="I31" s="8"/>
      <c r="J31" s="8"/>
      <c r="K31" s="9"/>
      <c r="L31" s="7"/>
      <c r="M31" s="8"/>
      <c r="N31" s="8"/>
      <c r="O31" s="8"/>
      <c r="P31" s="8"/>
      <c r="Q31" s="8"/>
      <c r="R31" s="8"/>
      <c r="S31" s="205"/>
      <c r="T31" s="9"/>
      <c r="U31" s="8"/>
      <c r="V31" s="9"/>
      <c r="W31" s="7"/>
      <c r="X31" s="8"/>
      <c r="Y31" s="8"/>
      <c r="Z31" s="8"/>
      <c r="AA31" s="8"/>
      <c r="AB31" s="8"/>
      <c r="AC31" s="205"/>
      <c r="AD31" s="9"/>
      <c r="AE31" s="7"/>
      <c r="AF31" s="8"/>
      <c r="AG31" s="8"/>
      <c r="AH31" s="8"/>
      <c r="AI31" s="8"/>
      <c r="AJ31" s="8"/>
      <c r="AK31" s="10"/>
      <c r="AL31" s="113"/>
      <c r="AM31" s="14"/>
      <c r="AN31" s="113"/>
      <c r="AO31" s="14"/>
      <c r="AP31" s="105"/>
      <c r="AQ31" s="109"/>
    </row>
    <row r="32" spans="3:43" x14ac:dyDescent="0.25">
      <c r="C32" s="7"/>
      <c r="D32" s="8"/>
      <c r="E32" s="8"/>
      <c r="F32" s="8"/>
      <c r="G32" s="9"/>
      <c r="H32" s="7"/>
      <c r="I32" s="8"/>
      <c r="J32" s="8"/>
      <c r="K32" s="9"/>
      <c r="L32" s="7"/>
      <c r="M32" s="8"/>
      <c r="N32" s="8"/>
      <c r="O32" s="8"/>
      <c r="P32" s="8"/>
      <c r="Q32" s="8"/>
      <c r="R32" s="8"/>
      <c r="S32" s="205"/>
      <c r="T32" s="9"/>
      <c r="U32" s="8"/>
      <c r="V32" s="9"/>
      <c r="W32" s="7"/>
      <c r="X32" s="8"/>
      <c r="Y32" s="8"/>
      <c r="Z32" s="8"/>
      <c r="AA32" s="8"/>
      <c r="AB32" s="8"/>
      <c r="AC32" s="205"/>
      <c r="AD32" s="9"/>
      <c r="AE32" s="7"/>
      <c r="AF32" s="8"/>
      <c r="AG32" s="8"/>
      <c r="AH32" s="8"/>
      <c r="AI32" s="8"/>
      <c r="AJ32" s="8"/>
      <c r="AK32" s="10"/>
      <c r="AL32" s="113"/>
      <c r="AM32" s="14"/>
      <c r="AN32" s="113"/>
      <c r="AO32" s="14"/>
      <c r="AP32" s="105"/>
      <c r="AQ32" s="109"/>
    </row>
    <row r="33" spans="3:43" x14ac:dyDescent="0.25">
      <c r="C33" s="7"/>
      <c r="D33" s="8"/>
      <c r="E33" s="8"/>
      <c r="F33" s="8"/>
      <c r="G33" s="9"/>
      <c r="H33" s="7"/>
      <c r="I33" s="8"/>
      <c r="J33" s="8"/>
      <c r="K33" s="9"/>
      <c r="L33" s="7"/>
      <c r="M33" s="8"/>
      <c r="N33" s="8"/>
      <c r="O33" s="8"/>
      <c r="P33" s="8"/>
      <c r="Q33" s="8"/>
      <c r="R33" s="8"/>
      <c r="S33" s="205"/>
      <c r="T33" s="9"/>
      <c r="U33" s="8"/>
      <c r="V33" s="9"/>
      <c r="W33" s="7"/>
      <c r="X33" s="8"/>
      <c r="Y33" s="8"/>
      <c r="Z33" s="8"/>
      <c r="AA33" s="8"/>
      <c r="AB33" s="8"/>
      <c r="AC33" s="205"/>
      <c r="AD33" s="9"/>
      <c r="AE33" s="7"/>
      <c r="AF33" s="8"/>
      <c r="AG33" s="8"/>
      <c r="AH33" s="8"/>
      <c r="AI33" s="8"/>
      <c r="AJ33" s="8"/>
      <c r="AK33" s="10"/>
      <c r="AL33" s="113"/>
      <c r="AM33" s="14"/>
      <c r="AN33" s="113"/>
      <c r="AO33" s="14"/>
      <c r="AP33" s="105"/>
      <c r="AQ33" s="109"/>
    </row>
    <row r="34" spans="3:43" x14ac:dyDescent="0.25">
      <c r="C34" s="7"/>
      <c r="D34" s="8"/>
      <c r="E34" s="8"/>
      <c r="F34" s="8"/>
      <c r="G34" s="9"/>
      <c r="H34" s="7"/>
      <c r="I34" s="8"/>
      <c r="J34" s="8"/>
      <c r="K34" s="9"/>
      <c r="L34" s="7"/>
      <c r="M34" s="8"/>
      <c r="N34" s="8"/>
      <c r="O34" s="8"/>
      <c r="P34" s="8"/>
      <c r="Q34" s="8"/>
      <c r="R34" s="8"/>
      <c r="S34" s="205"/>
      <c r="T34" s="9"/>
      <c r="U34" s="8"/>
      <c r="V34" s="9"/>
      <c r="W34" s="7"/>
      <c r="X34" s="8"/>
      <c r="Y34" s="8"/>
      <c r="Z34" s="8"/>
      <c r="AA34" s="8"/>
      <c r="AB34" s="8"/>
      <c r="AC34" s="205"/>
      <c r="AD34" s="9"/>
      <c r="AE34" s="7"/>
      <c r="AF34" s="8"/>
      <c r="AG34" s="8"/>
      <c r="AH34" s="8"/>
      <c r="AI34" s="8"/>
      <c r="AJ34" s="8"/>
      <c r="AK34" s="10"/>
      <c r="AL34" s="113"/>
      <c r="AM34" s="14"/>
      <c r="AN34" s="113"/>
      <c r="AO34" s="14"/>
      <c r="AP34" s="105"/>
      <c r="AQ34" s="109"/>
    </row>
    <row r="35" spans="3:43" x14ac:dyDescent="0.25">
      <c r="C35" s="7"/>
      <c r="D35" s="8"/>
      <c r="E35" s="8"/>
      <c r="F35" s="8"/>
      <c r="G35" s="9"/>
      <c r="H35" s="7"/>
      <c r="I35" s="8"/>
      <c r="J35" s="8"/>
      <c r="K35" s="9"/>
      <c r="L35" s="7"/>
      <c r="M35" s="8"/>
      <c r="N35" s="8"/>
      <c r="O35" s="8"/>
      <c r="P35" s="8"/>
      <c r="Q35" s="8"/>
      <c r="R35" s="8"/>
      <c r="S35" s="205"/>
      <c r="T35" s="9"/>
      <c r="U35" s="8"/>
      <c r="V35" s="9"/>
      <c r="W35" s="7"/>
      <c r="X35" s="8"/>
      <c r="Y35" s="8"/>
      <c r="Z35" s="8"/>
      <c r="AA35" s="8"/>
      <c r="AB35" s="8"/>
      <c r="AC35" s="205"/>
      <c r="AD35" s="9"/>
      <c r="AE35" s="7"/>
      <c r="AF35" s="8"/>
      <c r="AG35" s="8"/>
      <c r="AH35" s="8"/>
      <c r="AI35" s="8"/>
      <c r="AJ35" s="8"/>
      <c r="AK35" s="10"/>
      <c r="AL35" s="113"/>
      <c r="AM35" s="14"/>
      <c r="AN35" s="113"/>
      <c r="AO35" s="14"/>
      <c r="AP35" s="105"/>
      <c r="AQ35" s="109"/>
    </row>
    <row r="36" spans="3:43" x14ac:dyDescent="0.25">
      <c r="C36" s="7"/>
      <c r="D36" s="8"/>
      <c r="E36" s="8"/>
      <c r="F36" s="8"/>
      <c r="G36" s="9"/>
      <c r="H36" s="7"/>
      <c r="I36" s="8"/>
      <c r="J36" s="8"/>
      <c r="K36" s="9"/>
      <c r="L36" s="7"/>
      <c r="M36" s="8"/>
      <c r="N36" s="8"/>
      <c r="O36" s="8"/>
      <c r="P36" s="8"/>
      <c r="Q36" s="8"/>
      <c r="R36" s="8"/>
      <c r="S36" s="205"/>
      <c r="T36" s="9"/>
      <c r="U36" s="8"/>
      <c r="V36" s="9"/>
      <c r="W36" s="7"/>
      <c r="X36" s="8"/>
      <c r="Y36" s="8"/>
      <c r="Z36" s="8"/>
      <c r="AA36" s="8"/>
      <c r="AB36" s="8"/>
      <c r="AC36" s="205"/>
      <c r="AD36" s="9"/>
      <c r="AE36" s="7"/>
      <c r="AF36" s="8"/>
      <c r="AG36" s="8"/>
      <c r="AH36" s="8"/>
      <c r="AI36" s="8"/>
      <c r="AJ36" s="8"/>
      <c r="AK36" s="10"/>
      <c r="AL36" s="113"/>
      <c r="AM36" s="14"/>
      <c r="AN36" s="113"/>
      <c r="AO36" s="14"/>
      <c r="AP36" s="105"/>
      <c r="AQ36" s="109"/>
    </row>
    <row r="37" spans="3:43" x14ac:dyDescent="0.25">
      <c r="C37" s="7"/>
      <c r="D37" s="8"/>
      <c r="E37" s="8"/>
      <c r="F37" s="8"/>
      <c r="G37" s="9"/>
      <c r="H37" s="7"/>
      <c r="I37" s="8"/>
      <c r="J37" s="8"/>
      <c r="K37" s="9"/>
      <c r="L37" s="7"/>
      <c r="M37" s="8"/>
      <c r="N37" s="8"/>
      <c r="O37" s="8"/>
      <c r="P37" s="8"/>
      <c r="Q37" s="8"/>
      <c r="R37" s="8"/>
      <c r="S37" s="205"/>
      <c r="T37" s="9"/>
      <c r="U37" s="8"/>
      <c r="V37" s="9"/>
      <c r="W37" s="7"/>
      <c r="X37" s="8"/>
      <c r="Y37" s="8"/>
      <c r="Z37" s="8"/>
      <c r="AA37" s="8"/>
      <c r="AB37" s="8"/>
      <c r="AC37" s="205"/>
      <c r="AD37" s="9"/>
      <c r="AE37" s="7"/>
      <c r="AF37" s="8"/>
      <c r="AG37" s="8"/>
      <c r="AH37" s="8"/>
      <c r="AI37" s="8"/>
      <c r="AJ37" s="8"/>
      <c r="AK37" s="10"/>
      <c r="AL37" s="113"/>
      <c r="AM37" s="14"/>
      <c r="AN37" s="113"/>
      <c r="AO37" s="14"/>
      <c r="AP37" s="105"/>
      <c r="AQ37" s="109"/>
    </row>
    <row r="38" spans="3:43" x14ac:dyDescent="0.25">
      <c r="C38" s="7"/>
      <c r="D38" s="8"/>
      <c r="E38" s="8"/>
      <c r="F38" s="8"/>
      <c r="G38" s="9"/>
      <c r="H38" s="7"/>
      <c r="I38" s="8"/>
      <c r="J38" s="8"/>
      <c r="K38" s="9"/>
      <c r="L38" s="7"/>
      <c r="M38" s="8"/>
      <c r="N38" s="8"/>
      <c r="O38" s="8"/>
      <c r="P38" s="8"/>
      <c r="Q38" s="8"/>
      <c r="R38" s="8"/>
      <c r="S38" s="205"/>
      <c r="T38" s="9"/>
      <c r="U38" s="8"/>
      <c r="V38" s="9"/>
      <c r="W38" s="7"/>
      <c r="X38" s="8"/>
      <c r="Y38" s="8"/>
      <c r="Z38" s="8"/>
      <c r="AA38" s="8"/>
      <c r="AB38" s="8"/>
      <c r="AC38" s="205"/>
      <c r="AD38" s="9"/>
      <c r="AE38" s="7"/>
      <c r="AF38" s="8"/>
      <c r="AG38" s="8"/>
      <c r="AH38" s="8"/>
      <c r="AI38" s="8"/>
      <c r="AJ38" s="8"/>
      <c r="AK38" s="10"/>
      <c r="AL38" s="113"/>
      <c r="AM38" s="14"/>
      <c r="AN38" s="113"/>
      <c r="AO38" s="14"/>
      <c r="AP38" s="105"/>
      <c r="AQ38" s="109"/>
    </row>
    <row r="39" spans="3:43" x14ac:dyDescent="0.25">
      <c r="C39" s="7"/>
      <c r="D39" s="8"/>
      <c r="E39" s="8"/>
      <c r="F39" s="8"/>
      <c r="G39" s="9"/>
      <c r="H39" s="7"/>
      <c r="I39" s="8"/>
      <c r="J39" s="8"/>
      <c r="K39" s="9"/>
      <c r="L39" s="7"/>
      <c r="M39" s="8"/>
      <c r="N39" s="8"/>
      <c r="O39" s="8"/>
      <c r="P39" s="8"/>
      <c r="Q39" s="8"/>
      <c r="R39" s="8"/>
      <c r="S39" s="205"/>
      <c r="T39" s="9"/>
      <c r="U39" s="8"/>
      <c r="V39" s="9"/>
      <c r="W39" s="7"/>
      <c r="X39" s="8"/>
      <c r="Y39" s="8"/>
      <c r="Z39" s="8"/>
      <c r="AA39" s="8"/>
      <c r="AB39" s="8"/>
      <c r="AC39" s="205"/>
      <c r="AD39" s="9"/>
      <c r="AE39" s="7"/>
      <c r="AF39" s="8"/>
      <c r="AG39" s="8"/>
      <c r="AH39" s="8"/>
      <c r="AI39" s="8"/>
      <c r="AJ39" s="8"/>
      <c r="AK39" s="10"/>
      <c r="AL39" s="113"/>
      <c r="AM39" s="14"/>
      <c r="AN39" s="113"/>
      <c r="AO39" s="14"/>
      <c r="AP39" s="105"/>
      <c r="AQ39" s="109"/>
    </row>
    <row r="40" spans="3:43" x14ac:dyDescent="0.25">
      <c r="C40" s="7"/>
      <c r="D40" s="8"/>
      <c r="E40" s="8"/>
      <c r="F40" s="8"/>
      <c r="G40" s="9"/>
      <c r="H40" s="7"/>
      <c r="I40" s="8"/>
      <c r="J40" s="8"/>
      <c r="K40" s="9"/>
      <c r="L40" s="7"/>
      <c r="M40" s="8"/>
      <c r="N40" s="8"/>
      <c r="O40" s="8"/>
      <c r="P40" s="8"/>
      <c r="Q40" s="8"/>
      <c r="R40" s="8"/>
      <c r="S40" s="205"/>
      <c r="T40" s="9"/>
      <c r="U40" s="8"/>
      <c r="V40" s="9"/>
      <c r="W40" s="7"/>
      <c r="X40" s="8"/>
      <c r="Y40" s="8"/>
      <c r="Z40" s="8"/>
      <c r="AA40" s="8"/>
      <c r="AB40" s="8"/>
      <c r="AC40" s="205"/>
      <c r="AD40" s="9"/>
      <c r="AE40" s="7"/>
      <c r="AF40" s="8"/>
      <c r="AG40" s="8"/>
      <c r="AH40" s="8"/>
      <c r="AI40" s="8"/>
      <c r="AJ40" s="8"/>
      <c r="AK40" s="10"/>
      <c r="AL40" s="113"/>
      <c r="AM40" s="14"/>
      <c r="AN40" s="113"/>
      <c r="AO40" s="14"/>
      <c r="AP40" s="105"/>
      <c r="AQ40" s="109"/>
    </row>
    <row r="41" spans="3:43" x14ac:dyDescent="0.25">
      <c r="C41" s="7"/>
      <c r="D41" s="8"/>
      <c r="E41" s="8"/>
      <c r="F41" s="8"/>
      <c r="G41" s="9"/>
      <c r="H41" s="7"/>
      <c r="I41" s="8"/>
      <c r="J41" s="8"/>
      <c r="K41" s="9"/>
      <c r="L41" s="7"/>
      <c r="M41" s="8"/>
      <c r="N41" s="8"/>
      <c r="O41" s="8"/>
      <c r="P41" s="8"/>
      <c r="Q41" s="8"/>
      <c r="R41" s="8"/>
      <c r="S41" s="205"/>
      <c r="T41" s="9"/>
      <c r="U41" s="8"/>
      <c r="V41" s="9"/>
      <c r="W41" s="7"/>
      <c r="X41" s="8"/>
      <c r="Y41" s="8"/>
      <c r="Z41" s="8"/>
      <c r="AA41" s="8"/>
      <c r="AB41" s="8"/>
      <c r="AC41" s="205"/>
      <c r="AD41" s="9"/>
      <c r="AE41" s="7"/>
      <c r="AF41" s="8"/>
      <c r="AG41" s="8"/>
      <c r="AH41" s="8"/>
      <c r="AI41" s="8"/>
      <c r="AJ41" s="8"/>
      <c r="AK41" s="10"/>
      <c r="AL41" s="113"/>
      <c r="AM41" s="14"/>
      <c r="AN41" s="113"/>
      <c r="AO41" s="14"/>
      <c r="AP41" s="105"/>
      <c r="AQ41" s="109"/>
    </row>
    <row r="42" spans="3:43" x14ac:dyDescent="0.25">
      <c r="C42" s="7"/>
      <c r="D42" s="8"/>
      <c r="E42" s="8"/>
      <c r="F42" s="8"/>
      <c r="G42" s="9"/>
      <c r="H42" s="7"/>
      <c r="I42" s="8"/>
      <c r="J42" s="8"/>
      <c r="K42" s="9"/>
      <c r="L42" s="7"/>
      <c r="M42" s="8"/>
      <c r="N42" s="8"/>
      <c r="O42" s="8"/>
      <c r="P42" s="8"/>
      <c r="Q42" s="8"/>
      <c r="R42" s="8"/>
      <c r="S42" s="205"/>
      <c r="T42" s="9"/>
      <c r="U42" s="8"/>
      <c r="V42" s="9"/>
      <c r="W42" s="7"/>
      <c r="X42" s="8"/>
      <c r="Y42" s="8"/>
      <c r="Z42" s="8"/>
      <c r="AA42" s="8"/>
      <c r="AB42" s="8"/>
      <c r="AC42" s="205"/>
      <c r="AD42" s="9"/>
      <c r="AE42" s="7"/>
      <c r="AF42" s="8"/>
      <c r="AG42" s="8"/>
      <c r="AH42" s="8"/>
      <c r="AI42" s="8"/>
      <c r="AJ42" s="8"/>
      <c r="AK42" s="10"/>
      <c r="AL42" s="113"/>
      <c r="AM42" s="14"/>
      <c r="AN42" s="113"/>
      <c r="AO42" s="14"/>
      <c r="AP42" s="105"/>
      <c r="AQ42" s="109"/>
    </row>
    <row r="43" spans="3:43" x14ac:dyDescent="0.25">
      <c r="C43" s="7"/>
      <c r="D43" s="8"/>
      <c r="E43" s="8"/>
      <c r="F43" s="8"/>
      <c r="G43" s="9"/>
      <c r="H43" s="7"/>
      <c r="I43" s="8"/>
      <c r="J43" s="8"/>
      <c r="K43" s="9"/>
      <c r="L43" s="7"/>
      <c r="M43" s="8"/>
      <c r="N43" s="8"/>
      <c r="O43" s="8"/>
      <c r="P43" s="8"/>
      <c r="Q43" s="8"/>
      <c r="R43" s="8"/>
      <c r="S43" s="205"/>
      <c r="T43" s="9"/>
      <c r="U43" s="8"/>
      <c r="V43" s="9"/>
      <c r="W43" s="7"/>
      <c r="X43" s="8"/>
      <c r="Y43" s="8"/>
      <c r="Z43" s="8"/>
      <c r="AA43" s="8"/>
      <c r="AB43" s="8"/>
      <c r="AC43" s="205"/>
      <c r="AD43" s="9"/>
      <c r="AE43" s="7"/>
      <c r="AF43" s="8"/>
      <c r="AG43" s="8"/>
      <c r="AH43" s="8"/>
      <c r="AI43" s="8"/>
      <c r="AJ43" s="8"/>
      <c r="AK43" s="10"/>
      <c r="AL43" s="113"/>
      <c r="AM43" s="14"/>
      <c r="AN43" s="113"/>
      <c r="AO43" s="14"/>
      <c r="AP43" s="105"/>
      <c r="AQ43" s="109"/>
    </row>
    <row r="44" spans="3:43" x14ac:dyDescent="0.25">
      <c r="C44" s="7"/>
      <c r="D44" s="8"/>
      <c r="E44" s="8"/>
      <c r="F44" s="8"/>
      <c r="G44" s="9"/>
      <c r="H44" s="7"/>
      <c r="I44" s="8"/>
      <c r="J44" s="8"/>
      <c r="K44" s="9"/>
      <c r="L44" s="7"/>
      <c r="M44" s="8"/>
      <c r="N44" s="8"/>
      <c r="O44" s="8"/>
      <c r="P44" s="8"/>
      <c r="Q44" s="8"/>
      <c r="R44" s="8"/>
      <c r="S44" s="205"/>
      <c r="T44" s="9"/>
      <c r="U44" s="8"/>
      <c r="V44" s="9"/>
      <c r="W44" s="7"/>
      <c r="X44" s="8"/>
      <c r="Y44" s="8"/>
      <c r="Z44" s="8"/>
      <c r="AA44" s="8"/>
      <c r="AB44" s="8"/>
      <c r="AC44" s="205"/>
      <c r="AD44" s="9"/>
      <c r="AE44" s="7"/>
      <c r="AF44" s="8"/>
      <c r="AG44" s="8"/>
      <c r="AH44" s="8"/>
      <c r="AI44" s="8"/>
      <c r="AJ44" s="8"/>
      <c r="AK44" s="10"/>
      <c r="AL44" s="113"/>
      <c r="AM44" s="14"/>
      <c r="AN44" s="113"/>
      <c r="AO44" s="14"/>
      <c r="AP44" s="105"/>
      <c r="AQ44" s="109"/>
    </row>
    <row r="45" spans="3:43" x14ac:dyDescent="0.25">
      <c r="C45" s="7"/>
      <c r="D45" s="8"/>
      <c r="E45" s="8"/>
      <c r="F45" s="8"/>
      <c r="G45" s="9"/>
      <c r="H45" s="7"/>
      <c r="I45" s="8"/>
      <c r="J45" s="8"/>
      <c r="K45" s="9"/>
      <c r="L45" s="7"/>
      <c r="M45" s="8"/>
      <c r="N45" s="8"/>
      <c r="O45" s="8"/>
      <c r="P45" s="8"/>
      <c r="Q45" s="8"/>
      <c r="R45" s="8"/>
      <c r="S45" s="205"/>
      <c r="T45" s="9"/>
      <c r="U45" s="8"/>
      <c r="V45" s="9"/>
      <c r="W45" s="7"/>
      <c r="X45" s="8"/>
      <c r="Y45" s="8"/>
      <c r="Z45" s="8"/>
      <c r="AA45" s="8"/>
      <c r="AB45" s="8"/>
      <c r="AC45" s="205"/>
      <c r="AD45" s="9"/>
      <c r="AE45" s="7"/>
      <c r="AF45" s="8"/>
      <c r="AG45" s="8"/>
      <c r="AH45" s="8"/>
      <c r="AI45" s="8"/>
      <c r="AJ45" s="8"/>
      <c r="AK45" s="10"/>
      <c r="AL45" s="113"/>
      <c r="AM45" s="14"/>
      <c r="AN45" s="113"/>
      <c r="AO45" s="14"/>
      <c r="AP45" s="105"/>
      <c r="AQ45" s="109"/>
    </row>
    <row r="46" spans="3:43" x14ac:dyDescent="0.25">
      <c r="C46" s="7"/>
      <c r="D46" s="8"/>
      <c r="E46" s="8"/>
      <c r="F46" s="8"/>
      <c r="G46" s="9"/>
      <c r="H46" s="7"/>
      <c r="I46" s="8"/>
      <c r="J46" s="8"/>
      <c r="K46" s="9"/>
      <c r="L46" s="7"/>
      <c r="M46" s="8"/>
      <c r="N46" s="8"/>
      <c r="O46" s="8"/>
      <c r="P46" s="8"/>
      <c r="Q46" s="8"/>
      <c r="R46" s="8"/>
      <c r="S46" s="205"/>
      <c r="T46" s="9"/>
      <c r="U46" s="8"/>
      <c r="V46" s="9"/>
      <c r="W46" s="7"/>
      <c r="X46" s="8"/>
      <c r="Y46" s="8"/>
      <c r="Z46" s="8"/>
      <c r="AA46" s="8"/>
      <c r="AB46" s="8"/>
      <c r="AC46" s="205"/>
      <c r="AD46" s="9"/>
      <c r="AE46" s="7"/>
      <c r="AF46" s="8"/>
      <c r="AG46" s="8"/>
      <c r="AH46" s="8"/>
      <c r="AI46" s="8"/>
      <c r="AJ46" s="8"/>
      <c r="AK46" s="10"/>
      <c r="AL46" s="113"/>
      <c r="AM46" s="14"/>
      <c r="AN46" s="113"/>
      <c r="AO46" s="14"/>
      <c r="AP46" s="105"/>
      <c r="AQ46" s="109"/>
    </row>
    <row r="47" spans="3:43" x14ac:dyDescent="0.25">
      <c r="C47" s="7"/>
      <c r="D47" s="8"/>
      <c r="E47" s="8"/>
      <c r="F47" s="8"/>
      <c r="G47" s="9"/>
      <c r="H47" s="7"/>
      <c r="I47" s="8"/>
      <c r="J47" s="8"/>
      <c r="K47" s="9"/>
      <c r="L47" s="7"/>
      <c r="M47" s="8"/>
      <c r="N47" s="8"/>
      <c r="O47" s="8"/>
      <c r="P47" s="8"/>
      <c r="Q47" s="8"/>
      <c r="R47" s="8"/>
      <c r="S47" s="205"/>
      <c r="T47" s="9"/>
      <c r="U47" s="8"/>
      <c r="V47" s="9"/>
      <c r="W47" s="7"/>
      <c r="X47" s="8"/>
      <c r="Y47" s="8"/>
      <c r="Z47" s="8"/>
      <c r="AA47" s="8"/>
      <c r="AB47" s="8"/>
      <c r="AC47" s="205"/>
      <c r="AD47" s="9"/>
      <c r="AE47" s="7"/>
      <c r="AF47" s="8"/>
      <c r="AG47" s="8"/>
      <c r="AH47" s="8"/>
      <c r="AI47" s="8"/>
      <c r="AJ47" s="8"/>
      <c r="AK47" s="10"/>
      <c r="AL47" s="113"/>
      <c r="AM47" s="14"/>
      <c r="AN47" s="113"/>
      <c r="AO47" s="14"/>
      <c r="AP47" s="105"/>
      <c r="AQ47" s="109"/>
    </row>
    <row r="48" spans="3:43" x14ac:dyDescent="0.25">
      <c r="C48" s="7"/>
      <c r="D48" s="8"/>
      <c r="E48" s="8"/>
      <c r="F48" s="8"/>
      <c r="G48" s="9"/>
      <c r="H48" s="7"/>
      <c r="I48" s="8"/>
      <c r="J48" s="8"/>
      <c r="K48" s="9"/>
      <c r="L48" s="7"/>
      <c r="M48" s="8"/>
      <c r="N48" s="8"/>
      <c r="O48" s="8"/>
      <c r="P48" s="8"/>
      <c r="Q48" s="8"/>
      <c r="R48" s="8"/>
      <c r="S48" s="205"/>
      <c r="T48" s="9"/>
      <c r="U48" s="8"/>
      <c r="V48" s="9"/>
      <c r="W48" s="7"/>
      <c r="X48" s="8"/>
      <c r="Y48" s="8"/>
      <c r="Z48" s="8"/>
      <c r="AA48" s="8"/>
      <c r="AB48" s="8"/>
      <c r="AC48" s="205"/>
      <c r="AD48" s="9"/>
      <c r="AE48" s="7"/>
      <c r="AF48" s="8"/>
      <c r="AG48" s="8"/>
      <c r="AH48" s="8"/>
      <c r="AI48" s="8"/>
      <c r="AJ48" s="8"/>
      <c r="AK48" s="10"/>
      <c r="AL48" s="113"/>
      <c r="AM48" s="14"/>
      <c r="AN48" s="113"/>
      <c r="AO48" s="14"/>
      <c r="AP48" s="105"/>
      <c r="AQ48" s="109"/>
    </row>
    <row r="49" spans="3:43" x14ac:dyDescent="0.25">
      <c r="C49" s="7"/>
      <c r="D49" s="8"/>
      <c r="E49" s="8"/>
      <c r="F49" s="8"/>
      <c r="G49" s="8"/>
      <c r="H49" s="8"/>
      <c r="I49" s="8"/>
      <c r="J49" s="8"/>
      <c r="K49" s="9"/>
      <c r="L49" s="7"/>
      <c r="M49" s="8"/>
      <c r="N49" s="8"/>
      <c r="O49" s="8"/>
      <c r="P49" s="8"/>
      <c r="Q49" s="8"/>
      <c r="R49" s="8"/>
      <c r="S49" s="205"/>
      <c r="T49" s="9"/>
      <c r="U49" s="8"/>
      <c r="V49" s="9"/>
      <c r="W49" s="7"/>
      <c r="X49" s="8"/>
      <c r="Y49" s="8"/>
      <c r="Z49" s="8"/>
      <c r="AA49" s="8"/>
      <c r="AB49" s="8"/>
      <c r="AC49" s="205"/>
      <c r="AD49" s="9"/>
      <c r="AE49" s="7"/>
      <c r="AF49" s="8"/>
      <c r="AG49" s="8"/>
      <c r="AH49" s="8"/>
      <c r="AI49" s="8"/>
      <c r="AJ49" s="8"/>
      <c r="AK49" s="10"/>
      <c r="AL49" s="113"/>
      <c r="AM49" s="14"/>
      <c r="AN49" s="113"/>
      <c r="AO49" s="14"/>
      <c r="AP49" s="105"/>
      <c r="AQ49" s="109"/>
    </row>
    <row r="50" spans="3:43" x14ac:dyDescent="0.25">
      <c r="C50" s="7"/>
      <c r="D50" s="8"/>
      <c r="E50" s="8"/>
      <c r="F50" s="8"/>
      <c r="G50" s="8"/>
      <c r="H50" s="8"/>
      <c r="I50" s="8"/>
      <c r="J50" s="8"/>
      <c r="K50" s="9"/>
      <c r="L50" s="7"/>
      <c r="M50" s="8"/>
      <c r="N50" s="8"/>
      <c r="O50" s="8"/>
      <c r="P50" s="8"/>
      <c r="Q50" s="8"/>
      <c r="R50" s="8"/>
      <c r="S50" s="205"/>
      <c r="T50" s="9"/>
      <c r="U50" s="8"/>
      <c r="V50" s="9"/>
      <c r="W50" s="7"/>
      <c r="X50" s="8"/>
      <c r="Y50" s="8"/>
      <c r="Z50" s="8"/>
      <c r="AA50" s="8"/>
      <c r="AB50" s="8"/>
      <c r="AC50" s="205"/>
      <c r="AD50" s="9"/>
      <c r="AE50" s="7"/>
      <c r="AF50" s="8"/>
      <c r="AG50" s="8"/>
      <c r="AH50" s="8"/>
      <c r="AI50" s="8"/>
      <c r="AJ50" s="8"/>
      <c r="AK50" s="10"/>
      <c r="AL50" s="113"/>
      <c r="AM50" s="14"/>
      <c r="AN50" s="113"/>
      <c r="AO50" s="14"/>
      <c r="AP50" s="105"/>
      <c r="AQ50" s="109"/>
    </row>
    <row r="51" spans="3:43" x14ac:dyDescent="0.25">
      <c r="C51" s="7"/>
      <c r="D51" s="8"/>
      <c r="E51" s="8"/>
      <c r="F51" s="8"/>
      <c r="G51" s="8"/>
      <c r="H51" s="8"/>
      <c r="I51" s="8"/>
      <c r="J51" s="8"/>
      <c r="K51" s="9"/>
      <c r="L51" s="7"/>
      <c r="M51" s="8"/>
      <c r="N51" s="8"/>
      <c r="O51" s="8"/>
      <c r="P51" s="8"/>
      <c r="Q51" s="8"/>
      <c r="R51" s="8"/>
      <c r="S51" s="205"/>
      <c r="T51" s="9"/>
      <c r="U51" s="8"/>
      <c r="V51" s="9"/>
      <c r="W51" s="7"/>
      <c r="X51" s="8"/>
      <c r="Y51" s="8"/>
      <c r="Z51" s="8"/>
      <c r="AA51" s="8"/>
      <c r="AB51" s="8"/>
      <c r="AC51" s="205"/>
      <c r="AD51" s="9"/>
      <c r="AE51" s="7"/>
      <c r="AF51" s="8"/>
      <c r="AG51" s="8"/>
      <c r="AH51" s="8"/>
      <c r="AI51" s="8"/>
      <c r="AJ51" s="8"/>
      <c r="AK51" s="10"/>
      <c r="AL51" s="113"/>
      <c r="AM51" s="14"/>
      <c r="AN51" s="113"/>
      <c r="AO51" s="14"/>
      <c r="AP51" s="105"/>
      <c r="AQ51" s="109"/>
    </row>
    <row r="52" spans="3:43" x14ac:dyDescent="0.25">
      <c r="C52" s="7"/>
      <c r="D52" s="8"/>
      <c r="E52" s="8"/>
      <c r="F52" s="8"/>
      <c r="G52" s="8"/>
      <c r="H52" s="8"/>
      <c r="I52" s="8"/>
      <c r="J52" s="8"/>
      <c r="K52" s="9"/>
      <c r="L52" s="7"/>
      <c r="M52" s="8"/>
      <c r="N52" s="8"/>
      <c r="O52" s="8"/>
      <c r="P52" s="8"/>
      <c r="Q52" s="8"/>
      <c r="R52" s="8"/>
      <c r="S52" s="205"/>
      <c r="T52" s="9"/>
      <c r="U52" s="8"/>
      <c r="V52" s="9"/>
      <c r="W52" s="7"/>
      <c r="X52" s="8"/>
      <c r="Y52" s="8"/>
      <c r="Z52" s="8"/>
      <c r="AA52" s="8"/>
      <c r="AB52" s="8"/>
      <c r="AC52" s="205"/>
      <c r="AD52" s="9"/>
      <c r="AE52" s="7"/>
      <c r="AF52" s="8"/>
      <c r="AG52" s="8"/>
      <c r="AH52" s="8"/>
      <c r="AI52" s="8"/>
      <c r="AJ52" s="8"/>
      <c r="AK52" s="10"/>
      <c r="AL52" s="113"/>
      <c r="AM52" s="14"/>
      <c r="AN52" s="113"/>
      <c r="AO52" s="14"/>
      <c r="AP52" s="105"/>
      <c r="AQ52" s="109"/>
    </row>
    <row r="53" spans="3:43" x14ac:dyDescent="0.25">
      <c r="C53" s="7"/>
      <c r="D53" s="8"/>
      <c r="E53" s="8"/>
      <c r="F53" s="8"/>
      <c r="G53" s="8"/>
      <c r="H53" s="8"/>
      <c r="I53" s="8"/>
      <c r="J53" s="8"/>
      <c r="K53" s="9"/>
      <c r="L53" s="7"/>
      <c r="M53" s="8"/>
      <c r="N53" s="8"/>
      <c r="O53" s="8"/>
      <c r="P53" s="8"/>
      <c r="Q53" s="8"/>
      <c r="R53" s="8"/>
      <c r="S53" s="205"/>
      <c r="T53" s="9"/>
      <c r="U53" s="8"/>
      <c r="V53" s="9"/>
      <c r="W53" s="7"/>
      <c r="X53" s="8"/>
      <c r="Y53" s="8"/>
      <c r="Z53" s="8"/>
      <c r="AA53" s="8"/>
      <c r="AB53" s="8"/>
      <c r="AC53" s="205"/>
      <c r="AD53" s="9"/>
      <c r="AE53" s="7"/>
      <c r="AF53" s="8"/>
      <c r="AG53" s="8"/>
      <c r="AH53" s="8"/>
      <c r="AI53" s="8"/>
      <c r="AJ53" s="8"/>
      <c r="AK53" s="10"/>
      <c r="AL53" s="113"/>
      <c r="AM53" s="14"/>
      <c r="AN53" s="113"/>
      <c r="AO53" s="14"/>
      <c r="AP53" s="105"/>
      <c r="AQ53" s="109"/>
    </row>
    <row r="54" spans="3:43" x14ac:dyDescent="0.25">
      <c r="C54" s="7"/>
      <c r="D54" s="8"/>
      <c r="E54" s="8"/>
      <c r="F54" s="8"/>
      <c r="G54" s="8"/>
      <c r="H54" s="8"/>
      <c r="I54" s="8"/>
      <c r="J54" s="8"/>
      <c r="K54" s="9"/>
      <c r="L54" s="7"/>
      <c r="M54" s="8"/>
      <c r="N54" s="8"/>
      <c r="O54" s="8"/>
      <c r="P54" s="8"/>
      <c r="Q54" s="8"/>
      <c r="R54" s="8"/>
      <c r="S54" s="205"/>
      <c r="T54" s="9"/>
      <c r="U54" s="8"/>
      <c r="V54" s="9"/>
      <c r="W54" s="7"/>
      <c r="X54" s="8"/>
      <c r="Y54" s="8"/>
      <c r="Z54" s="8"/>
      <c r="AA54" s="8"/>
      <c r="AB54" s="8"/>
      <c r="AC54" s="205"/>
      <c r="AD54" s="9"/>
      <c r="AE54" s="7"/>
      <c r="AF54" s="8"/>
      <c r="AG54" s="8"/>
      <c r="AH54" s="8"/>
      <c r="AI54" s="8"/>
      <c r="AJ54" s="8"/>
      <c r="AK54" s="10"/>
      <c r="AL54" s="113"/>
      <c r="AM54" s="14"/>
      <c r="AN54" s="113"/>
      <c r="AO54" s="14"/>
      <c r="AP54" s="105"/>
      <c r="AQ54" s="109"/>
    </row>
    <row r="55" spans="3:43" x14ac:dyDescent="0.25">
      <c r="C55" s="7"/>
      <c r="D55" s="8"/>
      <c r="E55" s="8"/>
      <c r="F55" s="8"/>
      <c r="G55" s="8"/>
      <c r="H55" s="8"/>
      <c r="I55" s="8"/>
      <c r="J55" s="8"/>
      <c r="K55" s="8"/>
      <c r="L55" s="8"/>
      <c r="M55" s="8"/>
      <c r="N55" s="8"/>
      <c r="O55" s="8"/>
      <c r="P55" s="8"/>
      <c r="Q55" s="8"/>
      <c r="R55" s="8"/>
      <c r="S55" s="205"/>
      <c r="T55" s="9"/>
      <c r="U55" s="8"/>
      <c r="V55" s="8"/>
      <c r="W55" s="8"/>
      <c r="X55" s="8"/>
      <c r="Y55" s="8"/>
      <c r="Z55" s="8"/>
      <c r="AA55" s="8"/>
      <c r="AB55" s="8"/>
      <c r="AC55" s="205"/>
      <c r="AD55" s="9"/>
      <c r="AE55" s="7"/>
      <c r="AF55" s="8"/>
      <c r="AG55" s="8"/>
      <c r="AH55" s="8"/>
      <c r="AI55" s="8"/>
      <c r="AJ55" s="8"/>
      <c r="AK55" s="10"/>
      <c r="AL55" s="113"/>
      <c r="AM55" s="14"/>
      <c r="AN55" s="113"/>
      <c r="AO55" s="14"/>
      <c r="AP55" s="105"/>
      <c r="AQ55" s="109"/>
    </row>
    <row r="56" spans="3:43" x14ac:dyDescent="0.25">
      <c r="C56" s="7"/>
      <c r="D56" s="8"/>
      <c r="E56" s="8"/>
      <c r="F56" s="8"/>
      <c r="G56" s="8"/>
      <c r="H56" s="8"/>
      <c r="I56" s="8"/>
      <c r="J56" s="8"/>
      <c r="K56" s="8"/>
      <c r="L56" s="8"/>
      <c r="M56" s="8"/>
      <c r="N56" s="8"/>
      <c r="O56" s="8"/>
      <c r="P56" s="8"/>
      <c r="Q56" s="8"/>
      <c r="R56" s="8"/>
      <c r="S56" s="205"/>
      <c r="T56" s="9"/>
      <c r="U56" s="8"/>
      <c r="V56" s="8"/>
      <c r="W56" s="8"/>
      <c r="X56" s="8"/>
      <c r="Y56" s="8"/>
      <c r="Z56" s="8"/>
      <c r="AA56" s="8"/>
      <c r="AB56" s="8"/>
      <c r="AC56" s="205"/>
      <c r="AD56" s="9"/>
      <c r="AE56" s="7"/>
      <c r="AF56" s="8"/>
      <c r="AG56" s="8"/>
      <c r="AH56" s="8"/>
      <c r="AI56" s="8"/>
      <c r="AJ56" s="8"/>
      <c r="AK56" s="10"/>
      <c r="AL56" s="113"/>
      <c r="AM56" s="14"/>
      <c r="AN56" s="113"/>
      <c r="AO56" s="14"/>
      <c r="AP56" s="105"/>
      <c r="AQ56" s="109"/>
    </row>
    <row r="57" spans="3:43" x14ac:dyDescent="0.25">
      <c r="C57" s="7"/>
      <c r="D57" s="8"/>
      <c r="E57" s="8"/>
      <c r="F57" s="8"/>
      <c r="G57" s="8"/>
      <c r="H57" s="8"/>
      <c r="I57" s="8"/>
      <c r="J57" s="8"/>
      <c r="K57" s="8"/>
      <c r="L57" s="8"/>
      <c r="M57" s="8"/>
      <c r="N57" s="8"/>
      <c r="O57" s="8"/>
      <c r="P57" s="8"/>
      <c r="Q57" s="8"/>
      <c r="R57" s="8"/>
      <c r="S57" s="205"/>
      <c r="T57" s="9"/>
      <c r="U57" s="8"/>
      <c r="V57" s="8"/>
      <c r="W57" s="8"/>
      <c r="X57" s="8"/>
      <c r="Y57" s="8"/>
      <c r="Z57" s="8"/>
      <c r="AA57" s="8"/>
      <c r="AB57" s="8"/>
      <c r="AC57" s="205"/>
      <c r="AD57" s="9"/>
      <c r="AE57" s="7"/>
      <c r="AF57" s="8"/>
      <c r="AG57" s="8"/>
      <c r="AH57" s="8"/>
      <c r="AI57" s="8"/>
      <c r="AJ57" s="8"/>
      <c r="AK57" s="10"/>
      <c r="AL57" s="113"/>
      <c r="AM57" s="14"/>
      <c r="AN57" s="113"/>
      <c r="AO57" s="14"/>
      <c r="AP57" s="105"/>
      <c r="AQ57" s="109"/>
    </row>
    <row r="58" spans="3:43" x14ac:dyDescent="0.25">
      <c r="C58" s="7"/>
      <c r="D58" s="8"/>
      <c r="E58" s="8"/>
      <c r="F58" s="8"/>
      <c r="G58" s="8"/>
      <c r="H58" s="8"/>
      <c r="I58" s="8"/>
      <c r="J58" s="8"/>
      <c r="K58" s="8"/>
      <c r="L58" s="8"/>
      <c r="M58" s="8"/>
      <c r="N58" s="8"/>
      <c r="O58" s="8"/>
      <c r="P58" s="8"/>
      <c r="Q58" s="8"/>
      <c r="R58" s="8"/>
      <c r="S58" s="205"/>
      <c r="T58" s="9"/>
      <c r="U58" s="8"/>
      <c r="V58" s="8"/>
      <c r="W58" s="8"/>
      <c r="X58" s="8"/>
      <c r="Y58" s="8"/>
      <c r="Z58" s="8"/>
      <c r="AA58" s="8"/>
      <c r="AB58" s="8"/>
      <c r="AC58" s="205"/>
      <c r="AD58" s="9"/>
      <c r="AE58" s="7"/>
      <c r="AF58" s="8"/>
      <c r="AG58" s="8"/>
      <c r="AH58" s="8"/>
      <c r="AI58" s="8"/>
      <c r="AJ58" s="8"/>
      <c r="AK58" s="10"/>
      <c r="AL58" s="113"/>
      <c r="AM58" s="14"/>
      <c r="AN58" s="113"/>
      <c r="AO58" s="14"/>
      <c r="AP58" s="105"/>
      <c r="AQ58" s="109"/>
    </row>
    <row r="59" spans="3:43" x14ac:dyDescent="0.25">
      <c r="C59" s="7"/>
      <c r="D59" s="8"/>
      <c r="E59" s="8"/>
      <c r="F59" s="8"/>
      <c r="G59" s="8"/>
      <c r="H59" s="8"/>
      <c r="I59" s="8"/>
      <c r="J59" s="8"/>
      <c r="K59" s="8"/>
      <c r="L59" s="8"/>
      <c r="M59" s="8"/>
      <c r="N59" s="8"/>
      <c r="O59" s="8"/>
      <c r="P59" s="8"/>
      <c r="Q59" s="8"/>
      <c r="R59" s="8"/>
      <c r="S59" s="205"/>
      <c r="T59" s="9"/>
      <c r="U59" s="8"/>
      <c r="V59" s="8"/>
      <c r="W59" s="8"/>
      <c r="X59" s="8"/>
      <c r="Y59" s="8"/>
      <c r="Z59" s="8"/>
      <c r="AA59" s="8"/>
      <c r="AB59" s="8"/>
      <c r="AC59" s="205"/>
      <c r="AD59" s="9"/>
      <c r="AE59" s="7"/>
      <c r="AF59" s="8"/>
      <c r="AG59" s="8"/>
      <c r="AH59" s="8"/>
      <c r="AI59" s="8"/>
      <c r="AJ59" s="8"/>
      <c r="AK59" s="10"/>
      <c r="AL59" s="113"/>
      <c r="AM59" s="14"/>
      <c r="AN59" s="113"/>
      <c r="AO59" s="14"/>
      <c r="AP59" s="105"/>
      <c r="AQ59" s="109"/>
    </row>
    <row r="60" spans="3:43" x14ac:dyDescent="0.25">
      <c r="C60" s="7"/>
      <c r="D60" s="8"/>
      <c r="E60" s="8"/>
      <c r="F60" s="8"/>
      <c r="G60" s="8"/>
      <c r="H60" s="8"/>
      <c r="I60" s="8"/>
      <c r="J60" s="8"/>
      <c r="K60" s="8"/>
      <c r="L60" s="8"/>
      <c r="M60" s="8"/>
      <c r="N60" s="8"/>
      <c r="O60" s="8"/>
      <c r="P60" s="8"/>
      <c r="Q60" s="8"/>
      <c r="R60" s="8"/>
      <c r="S60" s="205"/>
      <c r="T60" s="9"/>
      <c r="U60" s="8"/>
      <c r="V60" s="8"/>
      <c r="W60" s="8"/>
      <c r="X60" s="8"/>
      <c r="Y60" s="8"/>
      <c r="Z60" s="8"/>
      <c r="AA60" s="8"/>
      <c r="AB60" s="8"/>
      <c r="AC60" s="205"/>
      <c r="AD60" s="9"/>
      <c r="AE60" s="7"/>
      <c r="AF60" s="8"/>
      <c r="AG60" s="8"/>
      <c r="AH60" s="8"/>
      <c r="AI60" s="8"/>
      <c r="AJ60" s="8"/>
      <c r="AK60" s="10"/>
      <c r="AL60" s="113"/>
      <c r="AM60" s="14"/>
      <c r="AN60" s="113"/>
      <c r="AO60" s="14"/>
      <c r="AP60" s="105"/>
      <c r="AQ60" s="109"/>
    </row>
    <row r="61" spans="3:43" x14ac:dyDescent="0.25">
      <c r="C61" s="7"/>
      <c r="D61" s="8"/>
      <c r="E61" s="8"/>
      <c r="F61" s="8"/>
      <c r="G61" s="8"/>
      <c r="H61" s="8"/>
      <c r="I61" s="8"/>
      <c r="J61" s="8"/>
      <c r="K61" s="8"/>
      <c r="L61" s="8"/>
      <c r="M61" s="8"/>
      <c r="N61" s="8"/>
      <c r="O61" s="8"/>
      <c r="P61" s="8"/>
      <c r="Q61" s="8"/>
      <c r="R61" s="8"/>
      <c r="S61" s="205"/>
      <c r="T61" s="9"/>
      <c r="U61" s="8"/>
      <c r="V61" s="8"/>
      <c r="W61" s="8"/>
      <c r="X61" s="8"/>
      <c r="Y61" s="8"/>
      <c r="Z61" s="8"/>
      <c r="AA61" s="8"/>
      <c r="AB61" s="8"/>
      <c r="AC61" s="205"/>
      <c r="AD61" s="9"/>
      <c r="AE61" s="7"/>
      <c r="AF61" s="8"/>
      <c r="AG61" s="8"/>
      <c r="AH61" s="8"/>
      <c r="AI61" s="8"/>
      <c r="AJ61" s="8"/>
      <c r="AK61" s="10"/>
      <c r="AL61" s="113"/>
      <c r="AM61" s="14"/>
      <c r="AN61" s="113"/>
      <c r="AO61" s="14"/>
      <c r="AP61" s="105"/>
      <c r="AQ61" s="109"/>
    </row>
    <row r="62" spans="3:43" x14ac:dyDescent="0.25">
      <c r="C62" s="7"/>
      <c r="D62" s="8"/>
      <c r="E62" s="8"/>
      <c r="F62" s="8"/>
      <c r="G62" s="8"/>
      <c r="H62" s="8"/>
      <c r="I62" s="8"/>
      <c r="J62" s="8"/>
      <c r="K62" s="8"/>
      <c r="L62" s="8"/>
      <c r="M62" s="8"/>
      <c r="N62" s="8"/>
      <c r="O62" s="8"/>
      <c r="P62" s="8"/>
      <c r="Q62" s="8"/>
      <c r="R62" s="8"/>
      <c r="S62" s="205"/>
      <c r="T62" s="9"/>
      <c r="U62" s="8"/>
      <c r="V62" s="8"/>
      <c r="W62" s="8"/>
      <c r="X62" s="8"/>
      <c r="Y62" s="8"/>
      <c r="Z62" s="8"/>
      <c r="AA62" s="8"/>
      <c r="AB62" s="8"/>
      <c r="AC62" s="205"/>
      <c r="AD62" s="9"/>
      <c r="AE62" s="7"/>
      <c r="AF62" s="8"/>
      <c r="AG62" s="8"/>
      <c r="AH62" s="8"/>
      <c r="AI62" s="8"/>
      <c r="AJ62" s="8"/>
      <c r="AK62" s="10"/>
      <c r="AL62" s="113"/>
      <c r="AM62" s="14"/>
      <c r="AN62" s="113"/>
      <c r="AO62" s="14"/>
      <c r="AP62" s="105"/>
      <c r="AQ62" s="109"/>
    </row>
    <row r="63" spans="3:43" x14ac:dyDescent="0.25">
      <c r="C63" s="7"/>
      <c r="D63" s="8"/>
      <c r="E63" s="8"/>
      <c r="F63" s="8"/>
      <c r="G63" s="8"/>
      <c r="H63" s="8"/>
      <c r="I63" s="8"/>
      <c r="J63" s="8"/>
      <c r="K63" s="8"/>
      <c r="L63" s="8"/>
      <c r="M63" s="8"/>
      <c r="N63" s="8"/>
      <c r="O63" s="8"/>
      <c r="P63" s="8"/>
      <c r="Q63" s="8"/>
      <c r="R63" s="8"/>
      <c r="S63" s="205"/>
      <c r="T63" s="9"/>
      <c r="U63" s="8"/>
      <c r="V63" s="8"/>
      <c r="W63" s="8"/>
      <c r="X63" s="8"/>
      <c r="Y63" s="8"/>
      <c r="Z63" s="8"/>
      <c r="AA63" s="8"/>
      <c r="AB63" s="8"/>
      <c r="AC63" s="205"/>
      <c r="AD63" s="9"/>
      <c r="AE63" s="7"/>
      <c r="AF63" s="8"/>
      <c r="AG63" s="8"/>
      <c r="AH63" s="8"/>
      <c r="AI63" s="8"/>
      <c r="AJ63" s="8"/>
      <c r="AK63" s="10"/>
      <c r="AL63" s="113"/>
      <c r="AM63" s="14"/>
      <c r="AN63" s="113"/>
      <c r="AO63" s="14"/>
      <c r="AP63" s="105"/>
      <c r="AQ63" s="109"/>
    </row>
    <row r="64" spans="3:43" x14ac:dyDescent="0.25">
      <c r="C64" s="7"/>
      <c r="D64" s="8"/>
      <c r="E64" s="8"/>
      <c r="F64" s="8"/>
      <c r="G64" s="8"/>
      <c r="H64" s="8"/>
      <c r="I64" s="8"/>
      <c r="J64" s="8"/>
      <c r="K64" s="8"/>
      <c r="L64" s="8"/>
      <c r="M64" s="8"/>
      <c r="N64" s="8"/>
      <c r="O64" s="8"/>
      <c r="P64" s="8"/>
      <c r="Q64" s="8"/>
      <c r="R64" s="8"/>
      <c r="S64" s="205"/>
      <c r="T64" s="9"/>
      <c r="U64" s="8"/>
      <c r="V64" s="8"/>
      <c r="W64" s="8"/>
      <c r="X64" s="8"/>
      <c r="Y64" s="8"/>
      <c r="Z64" s="8"/>
      <c r="AA64" s="8"/>
      <c r="AB64" s="8"/>
      <c r="AC64" s="205"/>
      <c r="AD64" s="9"/>
      <c r="AE64" s="7"/>
      <c r="AF64" s="8"/>
      <c r="AG64" s="8"/>
      <c r="AH64" s="8"/>
      <c r="AI64" s="8"/>
      <c r="AJ64" s="8"/>
      <c r="AK64" s="10"/>
      <c r="AL64" s="113"/>
      <c r="AM64" s="14"/>
      <c r="AN64" s="113"/>
      <c r="AO64" s="14"/>
      <c r="AP64" s="105"/>
      <c r="AQ64" s="109"/>
    </row>
    <row r="65" spans="3:43" x14ac:dyDescent="0.25">
      <c r="C65" s="7"/>
      <c r="D65" s="8"/>
      <c r="E65" s="8"/>
      <c r="F65" s="8"/>
      <c r="G65" s="8"/>
      <c r="H65" s="8"/>
      <c r="I65" s="8"/>
      <c r="J65" s="8"/>
      <c r="K65" s="8"/>
      <c r="L65" s="8"/>
      <c r="M65" s="8"/>
      <c r="N65" s="8"/>
      <c r="O65" s="8"/>
      <c r="P65" s="8"/>
      <c r="Q65" s="8"/>
      <c r="R65" s="8"/>
      <c r="S65" s="205"/>
      <c r="T65" s="9"/>
      <c r="U65" s="8"/>
      <c r="V65" s="8"/>
      <c r="W65" s="8"/>
      <c r="X65" s="8"/>
      <c r="Y65" s="8"/>
      <c r="Z65" s="8"/>
      <c r="AA65" s="8"/>
      <c r="AB65" s="8"/>
      <c r="AC65" s="205"/>
      <c r="AD65" s="9"/>
      <c r="AE65" s="7"/>
      <c r="AF65" s="8"/>
      <c r="AG65" s="8"/>
      <c r="AH65" s="8"/>
      <c r="AI65" s="8"/>
      <c r="AJ65" s="8"/>
      <c r="AK65" s="10"/>
      <c r="AL65" s="113"/>
      <c r="AM65" s="14"/>
      <c r="AN65" s="113"/>
      <c r="AO65" s="14"/>
      <c r="AP65" s="105"/>
      <c r="AQ65" s="109"/>
    </row>
    <row r="66" spans="3:43" x14ac:dyDescent="0.25">
      <c r="C66" s="7"/>
      <c r="D66" s="8"/>
      <c r="E66" s="8"/>
      <c r="F66" s="8"/>
      <c r="G66" s="8"/>
      <c r="H66" s="8"/>
      <c r="I66" s="8"/>
      <c r="J66" s="8"/>
      <c r="K66" s="8"/>
      <c r="L66" s="8"/>
      <c r="M66" s="8"/>
      <c r="N66" s="8"/>
      <c r="O66" s="8"/>
      <c r="P66" s="8"/>
      <c r="Q66" s="8"/>
      <c r="R66" s="8"/>
      <c r="S66" s="205"/>
      <c r="T66" s="9"/>
      <c r="U66" s="8"/>
      <c r="V66" s="8"/>
      <c r="W66" s="8"/>
      <c r="X66" s="8"/>
      <c r="Y66" s="8"/>
      <c r="Z66" s="8"/>
      <c r="AA66" s="8"/>
      <c r="AB66" s="8"/>
      <c r="AC66" s="205"/>
      <c r="AD66" s="9"/>
      <c r="AE66" s="7"/>
      <c r="AF66" s="8"/>
      <c r="AG66" s="8"/>
      <c r="AH66" s="8"/>
      <c r="AI66" s="8"/>
      <c r="AJ66" s="8"/>
      <c r="AK66" s="10"/>
      <c r="AL66" s="113"/>
      <c r="AM66" s="14"/>
      <c r="AN66" s="113"/>
      <c r="AO66" s="14"/>
      <c r="AP66" s="105"/>
      <c r="AQ66" s="109"/>
    </row>
    <row r="67" spans="3:43" x14ac:dyDescent="0.25">
      <c r="C67" s="7"/>
      <c r="D67" s="8"/>
      <c r="E67" s="8"/>
      <c r="F67" s="8"/>
      <c r="G67" s="8"/>
      <c r="H67" s="8"/>
      <c r="I67" s="8"/>
      <c r="J67" s="8"/>
      <c r="K67" s="8"/>
      <c r="L67" s="8"/>
      <c r="M67" s="8"/>
      <c r="N67" s="8"/>
      <c r="O67" s="8"/>
      <c r="P67" s="8"/>
      <c r="Q67" s="8"/>
      <c r="R67" s="8"/>
      <c r="S67" s="205"/>
      <c r="T67" s="9"/>
      <c r="U67" s="8"/>
      <c r="V67" s="8"/>
      <c r="W67" s="8"/>
      <c r="X67" s="8"/>
      <c r="Y67" s="8"/>
      <c r="Z67" s="8"/>
      <c r="AA67" s="8"/>
      <c r="AB67" s="8"/>
      <c r="AC67" s="205"/>
      <c r="AD67" s="9"/>
      <c r="AE67" s="7"/>
      <c r="AF67" s="8"/>
      <c r="AG67" s="8"/>
      <c r="AH67" s="8"/>
      <c r="AI67" s="8"/>
      <c r="AJ67" s="8"/>
      <c r="AK67" s="10"/>
      <c r="AL67" s="113"/>
      <c r="AM67" s="14"/>
      <c r="AN67" s="113"/>
      <c r="AO67" s="14"/>
      <c r="AP67" s="105"/>
      <c r="AQ67" s="109"/>
    </row>
    <row r="68" spans="3:43" x14ac:dyDescent="0.25">
      <c r="C68" s="7"/>
      <c r="D68" s="8"/>
      <c r="E68" s="8"/>
      <c r="F68" s="8"/>
      <c r="G68" s="8"/>
      <c r="H68" s="8"/>
      <c r="I68" s="8"/>
      <c r="J68" s="8"/>
      <c r="K68" s="8"/>
      <c r="L68" s="8"/>
      <c r="M68" s="8"/>
      <c r="N68" s="8"/>
      <c r="O68" s="8"/>
      <c r="P68" s="8"/>
      <c r="Q68" s="8"/>
      <c r="R68" s="8"/>
      <c r="S68" s="205"/>
      <c r="T68" s="9"/>
      <c r="U68" s="8"/>
      <c r="V68" s="8"/>
      <c r="W68" s="8"/>
      <c r="X68" s="8"/>
      <c r="Y68" s="8"/>
      <c r="Z68" s="8"/>
      <c r="AA68" s="8"/>
      <c r="AB68" s="8"/>
      <c r="AC68" s="205"/>
      <c r="AD68" s="9"/>
      <c r="AE68" s="7"/>
      <c r="AF68" s="8"/>
      <c r="AG68" s="8"/>
      <c r="AH68" s="8"/>
      <c r="AI68" s="8"/>
      <c r="AJ68" s="8"/>
      <c r="AK68" s="10"/>
      <c r="AL68" s="113"/>
      <c r="AM68" s="14"/>
      <c r="AN68" s="113"/>
      <c r="AO68" s="14"/>
      <c r="AP68" s="105"/>
      <c r="AQ68" s="109"/>
    </row>
    <row r="69" spans="3:43" x14ac:dyDescent="0.25">
      <c r="C69" s="7"/>
      <c r="D69" s="8"/>
      <c r="E69" s="8"/>
      <c r="F69" s="8"/>
      <c r="G69" s="8"/>
      <c r="H69" s="8"/>
      <c r="I69" s="8"/>
      <c r="J69" s="8"/>
      <c r="K69" s="8"/>
      <c r="L69" s="8"/>
      <c r="M69" s="8"/>
      <c r="N69" s="8"/>
      <c r="O69" s="8"/>
      <c r="P69" s="8"/>
      <c r="Q69" s="8"/>
      <c r="R69" s="8"/>
      <c r="S69" s="205"/>
      <c r="T69" s="9"/>
      <c r="U69" s="8"/>
      <c r="V69" s="8"/>
      <c r="W69" s="8"/>
      <c r="X69" s="8"/>
      <c r="Y69" s="8"/>
      <c r="Z69" s="8"/>
      <c r="AA69" s="8"/>
      <c r="AB69" s="8"/>
      <c r="AC69" s="205"/>
      <c r="AD69" s="9"/>
      <c r="AE69" s="7"/>
      <c r="AF69" s="8"/>
      <c r="AG69" s="8"/>
      <c r="AH69" s="8"/>
      <c r="AI69" s="8"/>
      <c r="AJ69" s="8"/>
      <c r="AK69" s="10"/>
      <c r="AL69" s="113"/>
      <c r="AM69" s="14"/>
      <c r="AN69" s="113"/>
      <c r="AO69" s="14"/>
      <c r="AP69" s="105"/>
      <c r="AQ69" s="109"/>
    </row>
    <row r="70" spans="3:43" x14ac:dyDescent="0.25">
      <c r="C70" s="7"/>
      <c r="D70" s="8"/>
      <c r="E70" s="8"/>
      <c r="F70" s="8"/>
      <c r="G70" s="8"/>
      <c r="H70" s="8"/>
      <c r="I70" s="8"/>
      <c r="J70" s="8"/>
      <c r="K70" s="8"/>
      <c r="L70" s="8"/>
      <c r="M70" s="8"/>
      <c r="N70" s="8"/>
      <c r="O70" s="8"/>
      <c r="P70" s="8"/>
      <c r="Q70" s="8"/>
      <c r="R70" s="8"/>
      <c r="S70" s="205"/>
      <c r="T70" s="9"/>
      <c r="U70" s="8"/>
      <c r="V70" s="8"/>
      <c r="W70" s="8"/>
      <c r="X70" s="8"/>
      <c r="Y70" s="8"/>
      <c r="Z70" s="8"/>
      <c r="AA70" s="8"/>
      <c r="AB70" s="8"/>
      <c r="AC70" s="205"/>
      <c r="AD70" s="9"/>
      <c r="AE70" s="7"/>
      <c r="AF70" s="8"/>
      <c r="AG70" s="8"/>
      <c r="AH70" s="8"/>
      <c r="AI70" s="8"/>
      <c r="AJ70" s="8"/>
      <c r="AK70" s="10"/>
      <c r="AL70" s="113"/>
      <c r="AM70" s="14"/>
      <c r="AN70" s="113"/>
      <c r="AO70" s="14"/>
      <c r="AP70" s="105"/>
      <c r="AQ70" s="109"/>
    </row>
    <row r="71" spans="3:43" x14ac:dyDescent="0.25">
      <c r="C71" s="7"/>
      <c r="D71" s="8"/>
      <c r="E71" s="8"/>
      <c r="F71" s="8"/>
      <c r="G71" s="8"/>
      <c r="H71" s="8"/>
      <c r="I71" s="8"/>
      <c r="J71" s="8"/>
      <c r="K71" s="8"/>
      <c r="L71" s="8"/>
      <c r="M71" s="8"/>
      <c r="N71" s="8"/>
      <c r="O71" s="8"/>
      <c r="P71" s="8"/>
      <c r="Q71" s="8"/>
      <c r="R71" s="8"/>
      <c r="S71" s="205"/>
      <c r="T71" s="9"/>
      <c r="U71" s="8"/>
      <c r="V71" s="8"/>
      <c r="W71" s="8"/>
      <c r="X71" s="8"/>
      <c r="Y71" s="8"/>
      <c r="Z71" s="8"/>
      <c r="AA71" s="8"/>
      <c r="AB71" s="8"/>
      <c r="AC71" s="205"/>
      <c r="AD71" s="9"/>
      <c r="AE71" s="7"/>
      <c r="AF71" s="8"/>
      <c r="AG71" s="8"/>
      <c r="AH71" s="8"/>
      <c r="AI71" s="8"/>
      <c r="AJ71" s="8"/>
      <c r="AK71" s="10"/>
      <c r="AL71" s="113"/>
      <c r="AM71" s="14"/>
      <c r="AN71" s="113"/>
      <c r="AO71" s="14"/>
      <c r="AP71" s="105"/>
      <c r="AQ71" s="109"/>
    </row>
    <row r="72" spans="3:43" x14ac:dyDescent="0.25">
      <c r="C72" s="7"/>
      <c r="D72" s="8"/>
      <c r="E72" s="8"/>
      <c r="F72" s="8"/>
      <c r="G72" s="8"/>
      <c r="H72" s="8"/>
      <c r="I72" s="8"/>
      <c r="J72" s="8"/>
      <c r="K72" s="8"/>
      <c r="L72" s="8"/>
      <c r="M72" s="8"/>
      <c r="N72" s="8"/>
      <c r="O72" s="8"/>
      <c r="P72" s="8"/>
      <c r="Q72" s="8"/>
      <c r="R72" s="8"/>
      <c r="S72" s="205"/>
      <c r="T72" s="9"/>
      <c r="U72" s="8"/>
      <c r="V72" s="8"/>
      <c r="W72" s="8"/>
      <c r="X72" s="8"/>
      <c r="Y72" s="8"/>
      <c r="Z72" s="8"/>
      <c r="AA72" s="8"/>
      <c r="AB72" s="8"/>
      <c r="AC72" s="205"/>
      <c r="AD72" s="9"/>
      <c r="AE72" s="7"/>
      <c r="AF72" s="8"/>
      <c r="AG72" s="8"/>
      <c r="AH72" s="8"/>
      <c r="AI72" s="8"/>
      <c r="AJ72" s="8"/>
      <c r="AK72" s="10"/>
      <c r="AL72" s="113"/>
      <c r="AM72" s="14"/>
      <c r="AN72" s="113"/>
      <c r="AO72" s="14"/>
      <c r="AP72" s="105"/>
      <c r="AQ72" s="109"/>
    </row>
    <row r="73" spans="3:43" x14ac:dyDescent="0.25">
      <c r="C73" s="7"/>
      <c r="D73" s="8"/>
      <c r="E73" s="8"/>
      <c r="F73" s="8"/>
      <c r="G73" s="8"/>
      <c r="H73" s="8"/>
      <c r="I73" s="8"/>
      <c r="J73" s="8"/>
      <c r="K73" s="8"/>
      <c r="L73" s="8"/>
      <c r="M73" s="8"/>
      <c r="N73" s="8"/>
      <c r="O73" s="8"/>
      <c r="P73" s="8"/>
      <c r="Q73" s="8"/>
      <c r="R73" s="8"/>
      <c r="S73" s="205"/>
      <c r="T73" s="9"/>
      <c r="U73" s="8"/>
      <c r="V73" s="8"/>
      <c r="W73" s="8"/>
      <c r="X73" s="8"/>
      <c r="Y73" s="8"/>
      <c r="Z73" s="8"/>
      <c r="AA73" s="8"/>
      <c r="AB73" s="8"/>
      <c r="AC73" s="205"/>
      <c r="AD73" s="9"/>
      <c r="AE73" s="7"/>
      <c r="AF73" s="8"/>
      <c r="AG73" s="8"/>
      <c r="AH73" s="8"/>
      <c r="AI73" s="8"/>
      <c r="AJ73" s="8"/>
      <c r="AK73" s="10"/>
      <c r="AL73" s="113"/>
      <c r="AM73" s="14"/>
      <c r="AN73" s="113"/>
      <c r="AO73" s="14"/>
      <c r="AP73" s="105"/>
      <c r="AQ73" s="109"/>
    </row>
    <row r="74" spans="3:43" x14ac:dyDescent="0.25">
      <c r="C74" s="7"/>
      <c r="D74" s="8"/>
      <c r="E74" s="8"/>
      <c r="F74" s="8"/>
      <c r="G74" s="8"/>
      <c r="H74" s="8"/>
      <c r="I74" s="8"/>
      <c r="J74" s="8"/>
      <c r="K74" s="8"/>
      <c r="L74" s="8"/>
      <c r="M74" s="8"/>
      <c r="N74" s="8"/>
      <c r="O74" s="8"/>
      <c r="P74" s="8"/>
      <c r="Q74" s="8"/>
      <c r="R74" s="8"/>
      <c r="S74" s="205"/>
      <c r="T74" s="9"/>
      <c r="U74" s="8"/>
      <c r="V74" s="8"/>
      <c r="W74" s="8"/>
      <c r="X74" s="8"/>
      <c r="Y74" s="8"/>
      <c r="Z74" s="8"/>
      <c r="AA74" s="8"/>
      <c r="AB74" s="8"/>
      <c r="AC74" s="205"/>
      <c r="AD74" s="9"/>
      <c r="AE74" s="7"/>
      <c r="AF74" s="8"/>
      <c r="AG74" s="8"/>
      <c r="AH74" s="8"/>
      <c r="AI74" s="8"/>
      <c r="AJ74" s="8"/>
      <c r="AK74" s="10"/>
      <c r="AL74" s="113"/>
      <c r="AM74" s="14"/>
      <c r="AN74" s="113"/>
      <c r="AO74" s="14"/>
      <c r="AP74" s="105"/>
      <c r="AQ74" s="109"/>
    </row>
    <row r="75" spans="3:43" x14ac:dyDescent="0.25">
      <c r="C75" s="7"/>
      <c r="D75" s="8"/>
      <c r="E75" s="8"/>
      <c r="F75" s="8"/>
      <c r="G75" s="8"/>
      <c r="H75" s="8"/>
      <c r="I75" s="8"/>
      <c r="J75" s="8"/>
      <c r="K75" s="8"/>
      <c r="L75" s="8"/>
      <c r="M75" s="8"/>
      <c r="N75" s="8"/>
      <c r="O75" s="8"/>
      <c r="P75" s="8"/>
      <c r="Q75" s="8"/>
      <c r="R75" s="8"/>
      <c r="S75" s="205"/>
      <c r="T75" s="9"/>
      <c r="U75" s="8"/>
      <c r="V75" s="8"/>
      <c r="W75" s="8"/>
      <c r="X75" s="8"/>
      <c r="Y75" s="8"/>
      <c r="Z75" s="8"/>
      <c r="AA75" s="8"/>
      <c r="AB75" s="8"/>
      <c r="AC75" s="205"/>
      <c r="AD75" s="9"/>
      <c r="AE75" s="7"/>
      <c r="AF75" s="8"/>
      <c r="AG75" s="8"/>
      <c r="AH75" s="8"/>
      <c r="AI75" s="8"/>
      <c r="AJ75" s="8"/>
      <c r="AK75" s="10"/>
      <c r="AL75" s="113"/>
      <c r="AM75" s="14"/>
      <c r="AN75" s="113"/>
      <c r="AO75" s="14"/>
      <c r="AP75" s="105"/>
      <c r="AQ75" s="109"/>
    </row>
    <row r="76" spans="3:43" x14ac:dyDescent="0.25">
      <c r="C76" s="7"/>
      <c r="D76" s="8"/>
      <c r="E76" s="8"/>
      <c r="F76" s="8"/>
      <c r="G76" s="8"/>
      <c r="H76" s="8"/>
      <c r="I76" s="8"/>
      <c r="J76" s="8"/>
      <c r="K76" s="8"/>
      <c r="L76" s="8"/>
      <c r="M76" s="8"/>
      <c r="N76" s="8"/>
      <c r="O76" s="8"/>
      <c r="P76" s="8"/>
      <c r="Q76" s="8"/>
      <c r="R76" s="8"/>
      <c r="S76" s="205"/>
      <c r="T76" s="9"/>
      <c r="U76" s="8"/>
      <c r="V76" s="8"/>
      <c r="W76" s="8"/>
      <c r="X76" s="8"/>
      <c r="Y76" s="8"/>
      <c r="Z76" s="8"/>
      <c r="AA76" s="8"/>
      <c r="AB76" s="8"/>
      <c r="AC76" s="205"/>
      <c r="AD76" s="9"/>
      <c r="AE76" s="7"/>
      <c r="AF76" s="8"/>
      <c r="AG76" s="8"/>
      <c r="AH76" s="8"/>
      <c r="AI76" s="8"/>
      <c r="AJ76" s="8"/>
      <c r="AK76" s="10"/>
      <c r="AL76" s="113"/>
      <c r="AM76" s="14"/>
      <c r="AN76" s="113"/>
      <c r="AO76" s="14"/>
      <c r="AP76" s="105"/>
      <c r="AQ76" s="109"/>
    </row>
    <row r="77" spans="3:43" x14ac:dyDescent="0.25">
      <c r="C77" s="7"/>
      <c r="D77" s="8"/>
      <c r="E77" s="8"/>
      <c r="F77" s="8"/>
      <c r="G77" s="8"/>
      <c r="H77" s="8"/>
      <c r="I77" s="8"/>
      <c r="J77" s="8"/>
      <c r="K77" s="8"/>
      <c r="L77" s="8"/>
      <c r="M77" s="8"/>
      <c r="N77" s="8"/>
      <c r="O77" s="8"/>
      <c r="P77" s="8"/>
      <c r="Q77" s="8"/>
      <c r="R77" s="8"/>
      <c r="S77" s="205"/>
      <c r="T77" s="9"/>
      <c r="U77" s="8"/>
      <c r="V77" s="8"/>
      <c r="W77" s="8"/>
      <c r="X77" s="8"/>
      <c r="Y77" s="8"/>
      <c r="Z77" s="8"/>
      <c r="AA77" s="8"/>
      <c r="AB77" s="8"/>
      <c r="AC77" s="205"/>
      <c r="AD77" s="9"/>
      <c r="AE77" s="7"/>
      <c r="AF77" s="8"/>
      <c r="AG77" s="8"/>
      <c r="AH77" s="8"/>
      <c r="AI77" s="8"/>
      <c r="AJ77" s="8"/>
      <c r="AK77" s="10"/>
      <c r="AL77" s="113"/>
      <c r="AM77" s="14"/>
      <c r="AN77" s="113"/>
      <c r="AO77" s="14"/>
      <c r="AP77" s="105"/>
      <c r="AQ77" s="109"/>
    </row>
    <row r="78" spans="3:43" x14ac:dyDescent="0.25">
      <c r="C78" s="7"/>
      <c r="D78" s="8"/>
      <c r="E78" s="8"/>
      <c r="F78" s="8"/>
      <c r="G78" s="8"/>
      <c r="H78" s="8"/>
      <c r="I78" s="8"/>
      <c r="J78" s="8"/>
      <c r="K78" s="8"/>
      <c r="L78" s="8"/>
      <c r="M78" s="8"/>
      <c r="N78" s="8"/>
      <c r="O78" s="8"/>
      <c r="P78" s="8"/>
      <c r="Q78" s="8"/>
      <c r="R78" s="8"/>
      <c r="S78" s="205"/>
      <c r="T78" s="9"/>
      <c r="U78" s="8"/>
      <c r="V78" s="8"/>
      <c r="W78" s="8"/>
      <c r="X78" s="8"/>
      <c r="Y78" s="8"/>
      <c r="Z78" s="8"/>
      <c r="AA78" s="8"/>
      <c r="AB78" s="8"/>
      <c r="AC78" s="205"/>
      <c r="AD78" s="9"/>
      <c r="AE78" s="7"/>
      <c r="AF78" s="8"/>
      <c r="AG78" s="8"/>
      <c r="AH78" s="8"/>
      <c r="AI78" s="8"/>
      <c r="AJ78" s="8"/>
      <c r="AK78" s="10"/>
      <c r="AL78" s="113"/>
      <c r="AM78" s="14"/>
      <c r="AN78" s="113"/>
      <c r="AO78" s="14"/>
      <c r="AP78" s="105"/>
      <c r="AQ78" s="109"/>
    </row>
    <row r="79" spans="3:43" x14ac:dyDescent="0.25">
      <c r="C79" s="7"/>
      <c r="D79" s="8"/>
      <c r="E79" s="8"/>
      <c r="F79" s="8"/>
      <c r="G79" s="8"/>
      <c r="H79" s="8"/>
      <c r="I79" s="8"/>
      <c r="J79" s="8"/>
      <c r="K79" s="8"/>
      <c r="L79" s="8"/>
      <c r="M79" s="8"/>
      <c r="N79" s="8"/>
      <c r="O79" s="8"/>
      <c r="P79" s="8"/>
      <c r="Q79" s="8"/>
      <c r="R79" s="8"/>
      <c r="S79" s="205"/>
      <c r="T79" s="9"/>
      <c r="U79" s="8"/>
      <c r="V79" s="8"/>
      <c r="W79" s="8"/>
      <c r="X79" s="8"/>
      <c r="Y79" s="8"/>
      <c r="Z79" s="8"/>
      <c r="AA79" s="8"/>
      <c r="AB79" s="8"/>
      <c r="AC79" s="205"/>
      <c r="AD79" s="9"/>
      <c r="AE79" s="7"/>
      <c r="AF79" s="8"/>
      <c r="AG79" s="8"/>
      <c r="AH79" s="8"/>
      <c r="AI79" s="8"/>
      <c r="AJ79" s="8"/>
      <c r="AK79" s="10"/>
      <c r="AL79" s="113"/>
      <c r="AM79" s="14"/>
      <c r="AN79" s="113"/>
      <c r="AO79" s="14"/>
      <c r="AP79" s="105"/>
      <c r="AQ79" s="109"/>
    </row>
    <row r="80" spans="3:43" x14ac:dyDescent="0.25">
      <c r="C80" s="7"/>
      <c r="D80" s="8"/>
      <c r="E80" s="8"/>
      <c r="F80" s="8"/>
      <c r="G80" s="8"/>
      <c r="H80" s="8"/>
      <c r="I80" s="8"/>
      <c r="J80" s="8"/>
      <c r="K80" s="8"/>
      <c r="L80" s="8"/>
      <c r="M80" s="8"/>
      <c r="N80" s="8"/>
      <c r="O80" s="8"/>
      <c r="P80" s="8"/>
      <c r="Q80" s="8"/>
      <c r="R80" s="8"/>
      <c r="S80" s="205"/>
      <c r="T80" s="9"/>
      <c r="U80" s="8"/>
      <c r="V80" s="8"/>
      <c r="W80" s="8"/>
      <c r="X80" s="8"/>
      <c r="Y80" s="8"/>
      <c r="Z80" s="8"/>
      <c r="AA80" s="8"/>
      <c r="AB80" s="8"/>
      <c r="AC80" s="205"/>
      <c r="AD80" s="9"/>
      <c r="AE80" s="7"/>
      <c r="AF80" s="8"/>
      <c r="AG80" s="8"/>
      <c r="AH80" s="8"/>
      <c r="AI80" s="8"/>
      <c r="AJ80" s="8"/>
      <c r="AK80" s="10"/>
      <c r="AL80" s="113"/>
      <c r="AM80" s="14"/>
      <c r="AN80" s="113"/>
      <c r="AO80" s="14"/>
      <c r="AP80" s="105"/>
      <c r="AQ80" s="109"/>
    </row>
    <row r="81" spans="3:43" x14ac:dyDescent="0.25">
      <c r="C81" s="7"/>
      <c r="D81" s="8"/>
      <c r="E81" s="8"/>
      <c r="F81" s="8"/>
      <c r="G81" s="8"/>
      <c r="H81" s="8"/>
      <c r="I81" s="8"/>
      <c r="J81" s="8"/>
      <c r="K81" s="8"/>
      <c r="L81" s="8"/>
      <c r="M81" s="8"/>
      <c r="N81" s="8"/>
      <c r="O81" s="8"/>
      <c r="P81" s="8"/>
      <c r="Q81" s="8"/>
      <c r="R81" s="8"/>
      <c r="S81" s="205"/>
      <c r="T81" s="9"/>
      <c r="U81" s="8"/>
      <c r="V81" s="8"/>
      <c r="W81" s="8"/>
      <c r="X81" s="8"/>
      <c r="Y81" s="8"/>
      <c r="Z81" s="8"/>
      <c r="AA81" s="8"/>
      <c r="AB81" s="8"/>
      <c r="AC81" s="205"/>
      <c r="AD81" s="9"/>
      <c r="AE81" s="7"/>
      <c r="AF81" s="8"/>
      <c r="AG81" s="8"/>
      <c r="AH81" s="8"/>
      <c r="AI81" s="8"/>
      <c r="AJ81" s="8"/>
      <c r="AK81" s="10"/>
      <c r="AL81" s="113"/>
      <c r="AM81" s="14"/>
      <c r="AN81" s="113"/>
      <c r="AO81" s="14"/>
      <c r="AP81" s="105"/>
      <c r="AQ81" s="109"/>
    </row>
    <row r="82" spans="3:43" x14ac:dyDescent="0.25">
      <c r="C82" s="7"/>
      <c r="D82" s="8"/>
      <c r="E82" s="8"/>
      <c r="F82" s="8"/>
      <c r="G82" s="8"/>
      <c r="H82" s="8"/>
      <c r="I82" s="8"/>
      <c r="J82" s="8"/>
      <c r="K82" s="8"/>
      <c r="L82" s="8"/>
      <c r="M82" s="8"/>
      <c r="N82" s="8"/>
      <c r="O82" s="8"/>
      <c r="P82" s="8"/>
      <c r="Q82" s="8"/>
      <c r="R82" s="8"/>
      <c r="S82" s="205"/>
      <c r="T82" s="9"/>
      <c r="U82" s="8"/>
      <c r="V82" s="8"/>
      <c r="W82" s="8"/>
      <c r="X82" s="8"/>
      <c r="Y82" s="8"/>
      <c r="Z82" s="8"/>
      <c r="AA82" s="8"/>
      <c r="AB82" s="8"/>
      <c r="AC82" s="205"/>
      <c r="AD82" s="9"/>
      <c r="AE82" s="7"/>
      <c r="AF82" s="8"/>
      <c r="AG82" s="8"/>
      <c r="AH82" s="8"/>
      <c r="AI82" s="8"/>
      <c r="AJ82" s="8"/>
      <c r="AK82" s="10"/>
      <c r="AL82" s="113"/>
      <c r="AM82" s="14"/>
      <c r="AN82" s="113"/>
      <c r="AO82" s="14"/>
      <c r="AP82" s="105"/>
      <c r="AQ82" s="109"/>
    </row>
    <row r="83" spans="3:43" x14ac:dyDescent="0.25">
      <c r="C83" s="7"/>
      <c r="D83" s="8"/>
      <c r="E83" s="8"/>
      <c r="F83" s="8"/>
      <c r="G83" s="8"/>
      <c r="H83" s="8"/>
      <c r="I83" s="8"/>
      <c r="J83" s="8"/>
      <c r="K83" s="8"/>
      <c r="L83" s="8"/>
      <c r="M83" s="8"/>
      <c r="N83" s="8"/>
      <c r="O83" s="8"/>
      <c r="P83" s="8"/>
      <c r="Q83" s="8"/>
      <c r="R83" s="8"/>
      <c r="S83" s="205"/>
      <c r="T83" s="9"/>
      <c r="U83" s="8"/>
      <c r="V83" s="8"/>
      <c r="W83" s="8"/>
      <c r="X83" s="8"/>
      <c r="Y83" s="8"/>
      <c r="Z83" s="8"/>
      <c r="AA83" s="8"/>
      <c r="AB83" s="8"/>
      <c r="AC83" s="205"/>
      <c r="AD83" s="9"/>
      <c r="AE83" s="7"/>
      <c r="AF83" s="8"/>
      <c r="AG83" s="8"/>
      <c r="AH83" s="8"/>
      <c r="AI83" s="8"/>
      <c r="AJ83" s="8"/>
      <c r="AK83" s="10"/>
      <c r="AL83" s="113"/>
      <c r="AM83" s="14"/>
      <c r="AN83" s="113"/>
      <c r="AO83" s="14"/>
      <c r="AP83" s="105"/>
      <c r="AQ83" s="109"/>
    </row>
    <row r="84" spans="3:43" x14ac:dyDescent="0.25">
      <c r="C84" s="7"/>
      <c r="D84" s="8"/>
      <c r="E84" s="8"/>
      <c r="F84" s="8"/>
      <c r="G84" s="8"/>
      <c r="H84" s="8"/>
      <c r="I84" s="8"/>
      <c r="J84" s="8"/>
      <c r="K84" s="8"/>
      <c r="L84" s="8"/>
      <c r="M84" s="8"/>
      <c r="N84" s="8"/>
      <c r="O84" s="8"/>
      <c r="P84" s="8"/>
      <c r="Q84" s="8"/>
      <c r="R84" s="8"/>
      <c r="S84" s="205"/>
      <c r="T84" s="9"/>
      <c r="U84" s="8"/>
      <c r="V84" s="8"/>
      <c r="W84" s="8"/>
      <c r="X84" s="8"/>
      <c r="Y84" s="8"/>
      <c r="Z84" s="8"/>
      <c r="AA84" s="8"/>
      <c r="AB84" s="8"/>
      <c r="AC84" s="205"/>
      <c r="AD84" s="9"/>
      <c r="AE84" s="7"/>
      <c r="AF84" s="8"/>
      <c r="AG84" s="8"/>
      <c r="AH84" s="8"/>
      <c r="AI84" s="8"/>
      <c r="AJ84" s="8"/>
      <c r="AK84" s="10"/>
      <c r="AL84" s="113"/>
      <c r="AM84" s="14"/>
      <c r="AN84" s="113"/>
      <c r="AO84" s="14"/>
      <c r="AP84" s="105"/>
      <c r="AQ84" s="109"/>
    </row>
    <row r="85" spans="3:43" x14ac:dyDescent="0.25">
      <c r="C85" s="7"/>
      <c r="D85" s="8"/>
      <c r="E85" s="8"/>
      <c r="F85" s="8"/>
      <c r="G85" s="8"/>
      <c r="H85" s="8"/>
      <c r="I85" s="8"/>
      <c r="J85" s="8"/>
      <c r="K85" s="8"/>
      <c r="L85" s="8"/>
      <c r="M85" s="8"/>
      <c r="N85" s="8"/>
      <c r="O85" s="8"/>
      <c r="P85" s="8"/>
      <c r="Q85" s="8"/>
      <c r="R85" s="8"/>
      <c r="S85" s="205"/>
      <c r="T85" s="9"/>
      <c r="U85" s="8"/>
      <c r="V85" s="8"/>
      <c r="W85" s="8"/>
      <c r="X85" s="8"/>
      <c r="Y85" s="8"/>
      <c r="Z85" s="8"/>
      <c r="AA85" s="8"/>
      <c r="AB85" s="8"/>
      <c r="AC85" s="205"/>
      <c r="AD85" s="9"/>
      <c r="AE85" s="7"/>
      <c r="AF85" s="8"/>
      <c r="AG85" s="8"/>
      <c r="AH85" s="8"/>
      <c r="AI85" s="8"/>
      <c r="AJ85" s="8"/>
      <c r="AK85" s="10"/>
      <c r="AL85" s="113"/>
      <c r="AM85" s="14"/>
      <c r="AN85" s="113"/>
      <c r="AO85" s="14"/>
      <c r="AP85" s="105"/>
      <c r="AQ85" s="109"/>
    </row>
    <row r="86" spans="3:43" x14ac:dyDescent="0.25">
      <c r="C86" s="7"/>
      <c r="D86" s="8"/>
      <c r="E86" s="8"/>
      <c r="F86" s="8"/>
      <c r="G86" s="8"/>
      <c r="H86" s="8"/>
      <c r="I86" s="8"/>
      <c r="J86" s="8"/>
      <c r="K86" s="8"/>
      <c r="L86" s="8"/>
      <c r="M86" s="8"/>
      <c r="N86" s="8"/>
      <c r="O86" s="8"/>
      <c r="P86" s="8"/>
      <c r="Q86" s="8"/>
      <c r="R86" s="8"/>
      <c r="S86" s="205"/>
      <c r="T86" s="9"/>
      <c r="U86" s="8"/>
      <c r="V86" s="8"/>
      <c r="W86" s="8"/>
      <c r="X86" s="8"/>
      <c r="Y86" s="8"/>
      <c r="Z86" s="8"/>
      <c r="AA86" s="8"/>
      <c r="AB86" s="8"/>
      <c r="AC86" s="205"/>
      <c r="AD86" s="9"/>
      <c r="AE86" s="7"/>
      <c r="AF86" s="8"/>
      <c r="AG86" s="8"/>
      <c r="AH86" s="8"/>
      <c r="AI86" s="8"/>
      <c r="AJ86" s="8"/>
      <c r="AK86" s="10"/>
      <c r="AL86" s="113"/>
      <c r="AM86" s="14"/>
      <c r="AN86" s="113"/>
      <c r="AO86" s="14"/>
      <c r="AP86" s="105"/>
      <c r="AQ86" s="109"/>
    </row>
    <row r="87" spans="3:43" x14ac:dyDescent="0.25">
      <c r="C87" s="7"/>
      <c r="D87" s="8"/>
      <c r="E87" s="8"/>
      <c r="F87" s="8"/>
      <c r="G87" s="8"/>
      <c r="H87" s="8"/>
      <c r="I87" s="8"/>
      <c r="J87" s="8"/>
      <c r="K87" s="8"/>
      <c r="L87" s="8"/>
      <c r="M87" s="8"/>
      <c r="N87" s="8"/>
      <c r="O87" s="8"/>
      <c r="P87" s="8"/>
      <c r="Q87" s="8"/>
      <c r="R87" s="8"/>
      <c r="S87" s="205"/>
      <c r="T87" s="9"/>
      <c r="U87" s="8"/>
      <c r="V87" s="8"/>
      <c r="W87" s="8"/>
      <c r="X87" s="8"/>
      <c r="Y87" s="8"/>
      <c r="Z87" s="8"/>
      <c r="AA87" s="8"/>
      <c r="AB87" s="8"/>
      <c r="AC87" s="205"/>
      <c r="AD87" s="9"/>
      <c r="AE87" s="7"/>
      <c r="AF87" s="8"/>
      <c r="AG87" s="8"/>
      <c r="AH87" s="8"/>
      <c r="AI87" s="8"/>
      <c r="AJ87" s="8"/>
      <c r="AK87" s="10"/>
      <c r="AL87" s="113"/>
      <c r="AM87" s="14"/>
      <c r="AN87" s="113"/>
      <c r="AO87" s="14"/>
      <c r="AP87" s="105"/>
      <c r="AQ87" s="109"/>
    </row>
    <row r="88" spans="3:43" x14ac:dyDescent="0.25">
      <c r="C88" s="7"/>
      <c r="D88" s="8"/>
      <c r="E88" s="8"/>
      <c r="F88" s="8"/>
      <c r="G88" s="8"/>
      <c r="H88" s="8"/>
      <c r="I88" s="8"/>
      <c r="J88" s="8"/>
      <c r="K88" s="8"/>
      <c r="L88" s="8"/>
      <c r="M88" s="8"/>
      <c r="N88" s="8"/>
      <c r="O88" s="8"/>
      <c r="P88" s="8"/>
      <c r="Q88" s="8"/>
      <c r="R88" s="8"/>
      <c r="S88" s="205"/>
      <c r="T88" s="9"/>
      <c r="U88" s="8"/>
      <c r="V88" s="8"/>
      <c r="W88" s="8"/>
      <c r="X88" s="8"/>
      <c r="Y88" s="8"/>
      <c r="Z88" s="8"/>
      <c r="AA88" s="8"/>
      <c r="AB88" s="8"/>
      <c r="AC88" s="205"/>
      <c r="AD88" s="9"/>
      <c r="AE88" s="7"/>
      <c r="AF88" s="8"/>
      <c r="AG88" s="8"/>
      <c r="AH88" s="8"/>
      <c r="AI88" s="8"/>
      <c r="AJ88" s="8"/>
      <c r="AK88" s="10"/>
      <c r="AL88" s="113"/>
      <c r="AM88" s="14"/>
      <c r="AN88" s="113"/>
      <c r="AO88" s="14"/>
      <c r="AP88" s="105"/>
      <c r="AQ88" s="109"/>
    </row>
    <row r="89" spans="3:43" x14ac:dyDescent="0.25">
      <c r="C89" s="7"/>
      <c r="D89" s="8"/>
      <c r="E89" s="8"/>
      <c r="F89" s="8"/>
      <c r="G89" s="8"/>
      <c r="H89" s="8"/>
      <c r="I89" s="8"/>
      <c r="J89" s="8"/>
      <c r="K89" s="8"/>
      <c r="L89" s="8"/>
      <c r="M89" s="8"/>
      <c r="N89" s="8"/>
      <c r="O89" s="8"/>
      <c r="P89" s="8"/>
      <c r="Q89" s="8"/>
      <c r="R89" s="8"/>
      <c r="S89" s="205"/>
      <c r="T89" s="9"/>
      <c r="U89" s="8"/>
      <c r="V89" s="8"/>
      <c r="W89" s="8"/>
      <c r="X89" s="8"/>
      <c r="Y89" s="8"/>
      <c r="Z89" s="8"/>
      <c r="AA89" s="8"/>
      <c r="AB89" s="8"/>
      <c r="AC89" s="205"/>
      <c r="AD89" s="9"/>
      <c r="AE89" s="7"/>
      <c r="AF89" s="8"/>
      <c r="AG89" s="8"/>
      <c r="AH89" s="8"/>
      <c r="AI89" s="8"/>
      <c r="AJ89" s="8"/>
      <c r="AK89" s="10"/>
      <c r="AL89" s="113"/>
      <c r="AM89" s="14"/>
      <c r="AN89" s="113"/>
      <c r="AO89" s="14"/>
      <c r="AP89" s="105"/>
      <c r="AQ89" s="109"/>
    </row>
    <row r="90" spans="3:43" x14ac:dyDescent="0.25">
      <c r="C90" s="7"/>
      <c r="D90" s="8"/>
      <c r="E90" s="8"/>
      <c r="F90" s="8"/>
      <c r="G90" s="8"/>
      <c r="H90" s="8"/>
      <c r="I90" s="8"/>
      <c r="J90" s="8"/>
      <c r="K90" s="8"/>
      <c r="L90" s="8"/>
      <c r="M90" s="8"/>
      <c r="N90" s="8"/>
      <c r="O90" s="8"/>
      <c r="P90" s="8"/>
      <c r="Q90" s="8"/>
      <c r="R90" s="8"/>
      <c r="S90" s="205"/>
      <c r="T90" s="9"/>
      <c r="U90" s="8"/>
      <c r="V90" s="8"/>
      <c r="W90" s="8"/>
      <c r="X90" s="8"/>
      <c r="Y90" s="8"/>
      <c r="Z90" s="8"/>
      <c r="AA90" s="8"/>
      <c r="AB90" s="8"/>
      <c r="AC90" s="205"/>
      <c r="AD90" s="9"/>
      <c r="AE90" s="7"/>
      <c r="AF90" s="8"/>
      <c r="AG90" s="8"/>
      <c r="AH90" s="8"/>
      <c r="AI90" s="8"/>
      <c r="AJ90" s="8"/>
      <c r="AK90" s="10"/>
      <c r="AL90" s="113"/>
      <c r="AM90" s="14"/>
      <c r="AN90" s="113"/>
      <c r="AO90" s="14"/>
      <c r="AP90" s="105"/>
      <c r="AQ90" s="109"/>
    </row>
    <row r="91" spans="3:43" x14ac:dyDescent="0.25">
      <c r="C91" s="7"/>
      <c r="D91" s="8"/>
      <c r="E91" s="8"/>
      <c r="F91" s="8"/>
      <c r="G91" s="8"/>
      <c r="H91" s="8"/>
      <c r="I91" s="8"/>
      <c r="J91" s="8"/>
      <c r="K91" s="8"/>
      <c r="L91" s="8"/>
      <c r="M91" s="8"/>
      <c r="N91" s="8"/>
      <c r="O91" s="8"/>
      <c r="P91" s="8"/>
      <c r="Q91" s="8"/>
      <c r="R91" s="8"/>
      <c r="S91" s="205"/>
      <c r="T91" s="9"/>
      <c r="U91" s="8"/>
      <c r="V91" s="8"/>
      <c r="W91" s="8"/>
      <c r="X91" s="8"/>
      <c r="Y91" s="8"/>
      <c r="Z91" s="8"/>
      <c r="AA91" s="8"/>
      <c r="AB91" s="8"/>
      <c r="AC91" s="205"/>
      <c r="AD91" s="9"/>
      <c r="AE91" s="7"/>
      <c r="AF91" s="8"/>
      <c r="AG91" s="8"/>
      <c r="AH91" s="8"/>
      <c r="AI91" s="8"/>
      <c r="AJ91" s="8"/>
      <c r="AK91" s="10"/>
      <c r="AL91" s="113"/>
      <c r="AM91" s="14"/>
      <c r="AN91" s="113"/>
      <c r="AO91" s="14"/>
      <c r="AP91" s="105"/>
      <c r="AQ91" s="109"/>
    </row>
    <row r="92" spans="3:43" x14ac:dyDescent="0.25">
      <c r="C92" s="7"/>
      <c r="D92" s="8"/>
      <c r="E92" s="8"/>
      <c r="F92" s="8"/>
      <c r="G92" s="8"/>
      <c r="H92" s="8"/>
      <c r="I92" s="8"/>
      <c r="J92" s="8"/>
      <c r="K92" s="8"/>
      <c r="L92" s="8"/>
      <c r="M92" s="8"/>
      <c r="N92" s="8"/>
      <c r="O92" s="8"/>
      <c r="P92" s="8"/>
      <c r="Q92" s="8"/>
      <c r="R92" s="8"/>
      <c r="S92" s="205"/>
      <c r="T92" s="9"/>
      <c r="U92" s="8"/>
      <c r="V92" s="8"/>
      <c r="W92" s="8"/>
      <c r="X92" s="8"/>
      <c r="Y92" s="8"/>
      <c r="Z92" s="8"/>
      <c r="AA92" s="8"/>
      <c r="AB92" s="8"/>
      <c r="AC92" s="205"/>
      <c r="AD92" s="9"/>
      <c r="AE92" s="7"/>
      <c r="AF92" s="8"/>
      <c r="AG92" s="8"/>
      <c r="AH92" s="8"/>
      <c r="AI92" s="8"/>
      <c r="AJ92" s="8"/>
      <c r="AK92" s="10"/>
      <c r="AL92" s="113"/>
      <c r="AM92" s="14"/>
      <c r="AN92" s="113"/>
      <c r="AO92" s="14"/>
      <c r="AP92" s="105"/>
      <c r="AQ92" s="109"/>
    </row>
    <row r="93" spans="3:43" x14ac:dyDescent="0.25">
      <c r="C93" s="7"/>
      <c r="D93" s="8"/>
      <c r="E93" s="8"/>
      <c r="F93" s="8"/>
      <c r="G93" s="8"/>
      <c r="H93" s="8"/>
      <c r="I93" s="8"/>
      <c r="J93" s="8"/>
      <c r="K93" s="8"/>
      <c r="L93" s="8"/>
      <c r="M93" s="8"/>
      <c r="N93" s="8"/>
      <c r="O93" s="8"/>
      <c r="P93" s="8"/>
      <c r="Q93" s="8"/>
      <c r="R93" s="8"/>
      <c r="S93" s="205"/>
      <c r="T93" s="9"/>
      <c r="U93" s="8"/>
      <c r="V93" s="8"/>
      <c r="W93" s="8"/>
      <c r="X93" s="8"/>
      <c r="Y93" s="8"/>
      <c r="Z93" s="8"/>
      <c r="AA93" s="8"/>
      <c r="AB93" s="8"/>
      <c r="AC93" s="205"/>
      <c r="AD93" s="9"/>
      <c r="AE93" s="7"/>
      <c r="AF93" s="8"/>
      <c r="AG93" s="8"/>
      <c r="AH93" s="8"/>
      <c r="AI93" s="8"/>
      <c r="AJ93" s="8"/>
      <c r="AK93" s="10"/>
      <c r="AL93" s="113"/>
      <c r="AM93" s="14"/>
      <c r="AN93" s="113"/>
      <c r="AO93" s="14"/>
      <c r="AP93" s="105"/>
      <c r="AQ93" s="109"/>
    </row>
    <row r="94" spans="3:43" x14ac:dyDescent="0.25">
      <c r="C94" s="7"/>
      <c r="D94" s="8"/>
      <c r="E94" s="8"/>
      <c r="F94" s="8"/>
      <c r="G94" s="8"/>
      <c r="H94" s="8"/>
      <c r="I94" s="8"/>
      <c r="J94" s="8"/>
      <c r="K94" s="8"/>
      <c r="L94" s="8"/>
      <c r="M94" s="8"/>
      <c r="N94" s="8"/>
      <c r="O94" s="8"/>
      <c r="P94" s="8"/>
      <c r="Q94" s="8"/>
      <c r="R94" s="8"/>
      <c r="S94" s="205"/>
      <c r="T94" s="9"/>
      <c r="U94" s="8"/>
      <c r="V94" s="8"/>
      <c r="W94" s="8"/>
      <c r="X94" s="8"/>
      <c r="Y94" s="8"/>
      <c r="Z94" s="8"/>
      <c r="AA94" s="8"/>
      <c r="AB94" s="8"/>
      <c r="AC94" s="205"/>
      <c r="AD94" s="9"/>
      <c r="AE94" s="7"/>
      <c r="AF94" s="8"/>
      <c r="AG94" s="8"/>
      <c r="AH94" s="8"/>
      <c r="AI94" s="8"/>
      <c r="AJ94" s="8"/>
      <c r="AK94" s="10"/>
      <c r="AL94" s="113"/>
      <c r="AM94" s="14"/>
      <c r="AN94" s="113"/>
      <c r="AO94" s="14"/>
      <c r="AP94" s="105"/>
      <c r="AQ94" s="109"/>
    </row>
    <row r="95" spans="3:43" x14ac:dyDescent="0.25">
      <c r="C95" s="7"/>
      <c r="D95" s="8"/>
      <c r="E95" s="8"/>
      <c r="F95" s="8"/>
      <c r="G95" s="8"/>
      <c r="H95" s="8"/>
      <c r="I95" s="8"/>
      <c r="J95" s="8"/>
      <c r="K95" s="8"/>
      <c r="L95" s="8"/>
      <c r="M95" s="8"/>
      <c r="N95" s="8"/>
      <c r="O95" s="8"/>
      <c r="P95" s="8"/>
      <c r="Q95" s="8"/>
      <c r="R95" s="8"/>
      <c r="S95" s="205"/>
      <c r="T95" s="9"/>
      <c r="U95" s="8"/>
      <c r="V95" s="8"/>
      <c r="W95" s="8"/>
      <c r="X95" s="8"/>
      <c r="Y95" s="8"/>
      <c r="Z95" s="8"/>
      <c r="AA95" s="8"/>
      <c r="AB95" s="8"/>
      <c r="AC95" s="205"/>
      <c r="AD95" s="9"/>
      <c r="AE95" s="7"/>
      <c r="AF95" s="8"/>
      <c r="AG95" s="8"/>
      <c r="AH95" s="8"/>
      <c r="AI95" s="8"/>
      <c r="AJ95" s="8"/>
      <c r="AK95" s="10"/>
      <c r="AL95" s="113"/>
      <c r="AM95" s="14"/>
      <c r="AN95" s="113"/>
      <c r="AO95" s="14"/>
      <c r="AP95" s="105"/>
      <c r="AQ95" s="109"/>
    </row>
    <row r="96" spans="3:43" x14ac:dyDescent="0.25">
      <c r="C96" s="7"/>
      <c r="D96" s="8"/>
      <c r="E96" s="8"/>
      <c r="F96" s="8"/>
      <c r="G96" s="8"/>
      <c r="H96" s="8"/>
      <c r="I96" s="8"/>
      <c r="J96" s="8"/>
      <c r="K96" s="8"/>
      <c r="L96" s="8"/>
      <c r="M96" s="8"/>
      <c r="N96" s="8"/>
      <c r="O96" s="8"/>
      <c r="P96" s="8"/>
      <c r="Q96" s="8"/>
      <c r="R96" s="8"/>
      <c r="S96" s="205"/>
      <c r="T96" s="9"/>
      <c r="U96" s="8"/>
      <c r="V96" s="8"/>
      <c r="W96" s="8"/>
      <c r="X96" s="8"/>
      <c r="Y96" s="8"/>
      <c r="Z96" s="8"/>
      <c r="AA96" s="8"/>
      <c r="AB96" s="8"/>
      <c r="AC96" s="205"/>
      <c r="AD96" s="9"/>
      <c r="AE96" s="7"/>
      <c r="AF96" s="8"/>
      <c r="AG96" s="8"/>
      <c r="AH96" s="8"/>
      <c r="AI96" s="8"/>
      <c r="AJ96" s="8"/>
      <c r="AK96" s="10"/>
      <c r="AL96" s="113"/>
      <c r="AM96" s="14"/>
      <c r="AN96" s="113"/>
      <c r="AO96" s="14"/>
      <c r="AP96" s="105"/>
      <c r="AQ96" s="109"/>
    </row>
    <row r="97" spans="3:43" x14ac:dyDescent="0.25">
      <c r="C97" s="12"/>
      <c r="D97" s="13"/>
      <c r="E97" s="13"/>
      <c r="F97" s="13"/>
      <c r="G97" s="13"/>
      <c r="H97" s="13"/>
      <c r="I97" s="13"/>
      <c r="J97" s="13"/>
      <c r="K97" s="13"/>
      <c r="L97" s="13"/>
      <c r="M97" s="13"/>
      <c r="N97" s="13"/>
      <c r="O97" s="13"/>
      <c r="P97" s="13"/>
      <c r="Q97" s="13"/>
      <c r="R97" s="13"/>
      <c r="S97" s="206"/>
      <c r="T97" s="14"/>
      <c r="U97" s="13"/>
      <c r="V97" s="13"/>
      <c r="W97" s="13"/>
      <c r="X97" s="13"/>
      <c r="Y97" s="13"/>
      <c r="Z97" s="13"/>
      <c r="AA97" s="13"/>
      <c r="AB97" s="13"/>
      <c r="AC97" s="206"/>
      <c r="AD97" s="14"/>
      <c r="AE97" s="12"/>
      <c r="AF97" s="13"/>
      <c r="AG97" s="13"/>
      <c r="AH97" s="13"/>
      <c r="AI97" s="13"/>
      <c r="AJ97" s="13"/>
      <c r="AK97" s="15"/>
      <c r="AL97" s="113"/>
      <c r="AM97" s="14"/>
      <c r="AN97" s="113"/>
      <c r="AO97" s="14"/>
      <c r="AP97" s="105"/>
      <c r="AQ97" s="109"/>
    </row>
    <row r="98" spans="3:43" x14ac:dyDescent="0.25">
      <c r="C98" s="12"/>
      <c r="D98" s="13"/>
      <c r="E98" s="13"/>
      <c r="F98" s="13"/>
      <c r="G98" s="13"/>
      <c r="H98" s="13"/>
      <c r="I98" s="13"/>
      <c r="J98" s="13"/>
      <c r="K98" s="13"/>
      <c r="L98" s="13"/>
      <c r="M98" s="13"/>
      <c r="N98" s="13"/>
      <c r="O98" s="13"/>
      <c r="P98" s="13"/>
      <c r="Q98" s="13"/>
      <c r="R98" s="13"/>
      <c r="S98" s="206"/>
      <c r="T98" s="14"/>
      <c r="U98" s="13"/>
      <c r="V98" s="13"/>
      <c r="W98" s="13"/>
      <c r="X98" s="13"/>
      <c r="Y98" s="13"/>
      <c r="Z98" s="13"/>
      <c r="AA98" s="13"/>
      <c r="AB98" s="13"/>
      <c r="AC98" s="206"/>
      <c r="AD98" s="14"/>
      <c r="AE98" s="12"/>
      <c r="AF98" s="13"/>
      <c r="AG98" s="13"/>
      <c r="AH98" s="13"/>
      <c r="AI98" s="13"/>
      <c r="AJ98" s="13"/>
      <c r="AK98" s="15"/>
      <c r="AL98" s="113"/>
      <c r="AM98" s="14"/>
      <c r="AN98" s="113"/>
      <c r="AO98" s="14"/>
      <c r="AP98" s="105"/>
      <c r="AQ98" s="109"/>
    </row>
    <row r="99" spans="3:43" x14ac:dyDescent="0.25">
      <c r="C99" s="12"/>
      <c r="D99" s="13"/>
      <c r="E99" s="13"/>
      <c r="F99" s="13"/>
      <c r="G99" s="13"/>
      <c r="H99" s="13"/>
      <c r="I99" s="13"/>
      <c r="J99" s="13"/>
      <c r="K99" s="13"/>
      <c r="L99" s="13"/>
      <c r="M99" s="13"/>
      <c r="N99" s="13"/>
      <c r="O99" s="13"/>
      <c r="P99" s="13"/>
      <c r="Q99" s="13"/>
      <c r="R99" s="13"/>
      <c r="S99" s="206"/>
      <c r="T99" s="14"/>
      <c r="U99" s="13"/>
      <c r="V99" s="13"/>
      <c r="W99" s="13"/>
      <c r="X99" s="13"/>
      <c r="Y99" s="13"/>
      <c r="Z99" s="13"/>
      <c r="AA99" s="13"/>
      <c r="AB99" s="13"/>
      <c r="AC99" s="206"/>
      <c r="AD99" s="14"/>
      <c r="AE99" s="12"/>
      <c r="AF99" s="13"/>
      <c r="AG99" s="13"/>
      <c r="AH99" s="13"/>
      <c r="AI99" s="13"/>
      <c r="AJ99" s="13"/>
      <c r="AK99" s="15"/>
      <c r="AL99" s="113"/>
      <c r="AM99" s="14"/>
      <c r="AN99" s="113"/>
      <c r="AO99" s="14"/>
      <c r="AP99" s="105"/>
      <c r="AQ99" s="109"/>
    </row>
    <row r="100" spans="3:43" x14ac:dyDescent="0.25">
      <c r="C100" s="12"/>
      <c r="D100" s="13"/>
      <c r="E100" s="13"/>
      <c r="F100" s="13"/>
      <c r="G100" s="13"/>
      <c r="H100" s="13"/>
      <c r="I100" s="13"/>
      <c r="J100" s="13"/>
      <c r="K100" s="13"/>
      <c r="L100" s="13"/>
      <c r="M100" s="13"/>
      <c r="N100" s="13"/>
      <c r="O100" s="13"/>
      <c r="P100" s="13"/>
      <c r="Q100" s="13"/>
      <c r="R100" s="13"/>
      <c r="S100" s="206"/>
      <c r="T100" s="14"/>
      <c r="U100" s="13"/>
      <c r="V100" s="13"/>
      <c r="W100" s="13"/>
      <c r="X100" s="13"/>
      <c r="Y100" s="13"/>
      <c r="Z100" s="13"/>
      <c r="AA100" s="13"/>
      <c r="AB100" s="13"/>
      <c r="AC100" s="206"/>
      <c r="AD100" s="14"/>
      <c r="AE100" s="12"/>
      <c r="AF100" s="13"/>
      <c r="AG100" s="13"/>
      <c r="AH100" s="13"/>
      <c r="AI100" s="13"/>
      <c r="AJ100" s="13"/>
      <c r="AK100" s="15"/>
      <c r="AL100" s="113"/>
      <c r="AM100" s="14"/>
      <c r="AN100" s="113"/>
      <c r="AO100" s="14"/>
      <c r="AP100" s="105"/>
      <c r="AQ100" s="109"/>
    </row>
    <row r="101" spans="3:43" x14ac:dyDescent="0.25">
      <c r="C101" s="12"/>
      <c r="D101" s="13"/>
      <c r="E101" s="13"/>
      <c r="F101" s="13"/>
      <c r="G101" s="13"/>
      <c r="H101" s="13"/>
      <c r="I101" s="13"/>
      <c r="J101" s="13"/>
      <c r="K101" s="13"/>
      <c r="L101" s="13"/>
      <c r="M101" s="13"/>
      <c r="N101" s="13"/>
      <c r="O101" s="13"/>
      <c r="P101" s="13"/>
      <c r="Q101" s="13"/>
      <c r="R101" s="13"/>
      <c r="S101" s="206"/>
      <c r="T101" s="14"/>
      <c r="U101" s="13"/>
      <c r="V101" s="13"/>
      <c r="W101" s="13"/>
      <c r="X101" s="13"/>
      <c r="Y101" s="13"/>
      <c r="Z101" s="13"/>
      <c r="AA101" s="13"/>
      <c r="AB101" s="13"/>
      <c r="AC101" s="206"/>
      <c r="AD101" s="14"/>
      <c r="AE101" s="12"/>
      <c r="AF101" s="13"/>
      <c r="AG101" s="13"/>
      <c r="AH101" s="13"/>
      <c r="AI101" s="13"/>
      <c r="AJ101" s="13"/>
      <c r="AK101" s="15"/>
      <c r="AL101" s="113"/>
      <c r="AM101" s="14"/>
      <c r="AN101" s="113"/>
      <c r="AO101" s="14"/>
      <c r="AP101" s="105"/>
      <c r="AQ101" s="109"/>
    </row>
    <row r="102" spans="3:43" x14ac:dyDescent="0.25">
      <c r="C102" s="12"/>
      <c r="D102" s="13"/>
      <c r="E102" s="13"/>
      <c r="F102" s="13"/>
      <c r="G102" s="13"/>
      <c r="H102" s="13"/>
      <c r="I102" s="13"/>
      <c r="J102" s="13"/>
      <c r="K102" s="13"/>
      <c r="L102" s="13"/>
      <c r="M102" s="13"/>
      <c r="N102" s="13"/>
      <c r="O102" s="13"/>
      <c r="P102" s="13"/>
      <c r="Q102" s="13"/>
      <c r="R102" s="13"/>
      <c r="S102" s="206"/>
      <c r="T102" s="14"/>
      <c r="U102" s="13"/>
      <c r="V102" s="13"/>
      <c r="W102" s="13"/>
      <c r="X102" s="13"/>
      <c r="Y102" s="13"/>
      <c r="Z102" s="13"/>
      <c r="AA102" s="13"/>
      <c r="AB102" s="13"/>
      <c r="AC102" s="206"/>
      <c r="AD102" s="14"/>
      <c r="AE102" s="12"/>
      <c r="AF102" s="13"/>
      <c r="AG102" s="13"/>
      <c r="AH102" s="13"/>
      <c r="AI102" s="13"/>
      <c r="AJ102" s="13"/>
      <c r="AK102" s="15"/>
      <c r="AL102" s="113"/>
      <c r="AM102" s="14"/>
      <c r="AN102" s="113"/>
      <c r="AO102" s="14"/>
      <c r="AP102" s="105"/>
      <c r="AQ102" s="109"/>
    </row>
    <row r="103" spans="3:43" x14ac:dyDescent="0.25">
      <c r="C103" s="12"/>
      <c r="D103" s="13"/>
      <c r="E103" s="13"/>
      <c r="F103" s="13"/>
      <c r="G103" s="13"/>
      <c r="H103" s="13"/>
      <c r="I103" s="13"/>
      <c r="J103" s="13"/>
      <c r="K103" s="13"/>
      <c r="L103" s="13"/>
      <c r="M103" s="13"/>
      <c r="N103" s="13"/>
      <c r="O103" s="13"/>
      <c r="P103" s="13"/>
      <c r="Q103" s="13"/>
      <c r="R103" s="13"/>
      <c r="S103" s="206"/>
      <c r="T103" s="14"/>
      <c r="U103" s="13"/>
      <c r="V103" s="13"/>
      <c r="W103" s="13"/>
      <c r="X103" s="13"/>
      <c r="Y103" s="13"/>
      <c r="Z103" s="13"/>
      <c r="AA103" s="13"/>
      <c r="AB103" s="13"/>
      <c r="AC103" s="206"/>
      <c r="AD103" s="14"/>
      <c r="AE103" s="12"/>
      <c r="AF103" s="13"/>
      <c r="AG103" s="13"/>
      <c r="AH103" s="13"/>
      <c r="AI103" s="13"/>
      <c r="AJ103" s="13"/>
      <c r="AK103" s="15"/>
      <c r="AL103" s="113"/>
      <c r="AM103" s="14"/>
      <c r="AN103" s="113"/>
      <c r="AO103" s="14"/>
      <c r="AP103" s="105"/>
      <c r="AQ103" s="109"/>
    </row>
    <row r="104" spans="3:43" x14ac:dyDescent="0.25">
      <c r="C104" s="12"/>
      <c r="D104" s="13"/>
      <c r="E104" s="13"/>
      <c r="F104" s="13"/>
      <c r="G104" s="13"/>
      <c r="H104" s="13"/>
      <c r="I104" s="13"/>
      <c r="J104" s="13"/>
      <c r="K104" s="13"/>
      <c r="L104" s="13"/>
      <c r="M104" s="13"/>
      <c r="N104" s="13"/>
      <c r="O104" s="13"/>
      <c r="P104" s="13"/>
      <c r="Q104" s="13"/>
      <c r="R104" s="13"/>
      <c r="S104" s="206"/>
      <c r="T104" s="14"/>
      <c r="U104" s="13"/>
      <c r="V104" s="13"/>
      <c r="W104" s="13"/>
      <c r="X104" s="13"/>
      <c r="Y104" s="13"/>
      <c r="Z104" s="13"/>
      <c r="AA104" s="13"/>
      <c r="AB104" s="13"/>
      <c r="AC104" s="206"/>
      <c r="AD104" s="14"/>
      <c r="AE104" s="12"/>
      <c r="AF104" s="13"/>
      <c r="AG104" s="13"/>
      <c r="AH104" s="13"/>
      <c r="AI104" s="13"/>
      <c r="AJ104" s="13"/>
      <c r="AK104" s="15"/>
      <c r="AL104" s="113"/>
      <c r="AM104" s="14"/>
      <c r="AN104" s="113"/>
      <c r="AO104" s="14"/>
      <c r="AP104" s="105"/>
      <c r="AQ104" s="109"/>
    </row>
    <row r="105" spans="3:43" x14ac:dyDescent="0.25">
      <c r="C105" s="12"/>
      <c r="D105" s="13"/>
      <c r="E105" s="13"/>
      <c r="F105" s="13"/>
      <c r="G105" s="13"/>
      <c r="H105" s="13"/>
      <c r="I105" s="13"/>
      <c r="J105" s="13"/>
      <c r="K105" s="13"/>
      <c r="L105" s="13"/>
      <c r="M105" s="13"/>
      <c r="N105" s="13"/>
      <c r="O105" s="13"/>
      <c r="P105" s="13"/>
      <c r="Q105" s="13"/>
      <c r="R105" s="13"/>
      <c r="S105" s="206"/>
      <c r="T105" s="14"/>
      <c r="U105" s="13"/>
      <c r="V105" s="13"/>
      <c r="W105" s="13"/>
      <c r="X105" s="13"/>
      <c r="Y105" s="13"/>
      <c r="Z105" s="13"/>
      <c r="AA105" s="13"/>
      <c r="AB105" s="13"/>
      <c r="AC105" s="206"/>
      <c r="AD105" s="14"/>
      <c r="AE105" s="12"/>
      <c r="AF105" s="13"/>
      <c r="AG105" s="13"/>
      <c r="AH105" s="13"/>
      <c r="AI105" s="13"/>
      <c r="AJ105" s="13"/>
      <c r="AK105" s="15"/>
      <c r="AL105" s="113"/>
      <c r="AM105" s="14"/>
      <c r="AN105" s="113"/>
      <c r="AO105" s="14"/>
      <c r="AP105" s="105"/>
      <c r="AQ105" s="109"/>
    </row>
    <row r="106" spans="3:43" x14ac:dyDescent="0.25">
      <c r="C106" s="12"/>
      <c r="D106" s="13"/>
      <c r="E106" s="13"/>
      <c r="F106" s="13"/>
      <c r="G106" s="13"/>
      <c r="H106" s="13"/>
      <c r="I106" s="13"/>
      <c r="J106" s="13"/>
      <c r="K106" s="13"/>
      <c r="L106" s="13"/>
      <c r="M106" s="13"/>
      <c r="N106" s="13"/>
      <c r="O106" s="13"/>
      <c r="P106" s="13"/>
      <c r="Q106" s="13"/>
      <c r="R106" s="13"/>
      <c r="S106" s="206"/>
      <c r="T106" s="14"/>
      <c r="U106" s="13"/>
      <c r="V106" s="13"/>
      <c r="W106" s="13"/>
      <c r="X106" s="13"/>
      <c r="Y106" s="13"/>
      <c r="Z106" s="13"/>
      <c r="AA106" s="13"/>
      <c r="AB106" s="13"/>
      <c r="AC106" s="206"/>
      <c r="AD106" s="14"/>
      <c r="AE106" s="12"/>
      <c r="AF106" s="13"/>
      <c r="AG106" s="13"/>
      <c r="AH106" s="13"/>
      <c r="AI106" s="13"/>
      <c r="AJ106" s="13"/>
      <c r="AK106" s="15"/>
      <c r="AL106" s="113"/>
      <c r="AM106" s="14"/>
      <c r="AN106" s="113"/>
      <c r="AO106" s="14"/>
      <c r="AP106" s="105"/>
      <c r="AQ106" s="109"/>
    </row>
    <row r="107" spans="3:43" x14ac:dyDescent="0.25">
      <c r="C107" s="12"/>
      <c r="D107" s="13"/>
      <c r="E107" s="13"/>
      <c r="F107" s="13"/>
      <c r="G107" s="13"/>
      <c r="H107" s="13"/>
      <c r="I107" s="13"/>
      <c r="J107" s="13"/>
      <c r="K107" s="13"/>
      <c r="L107" s="13"/>
      <c r="M107" s="13"/>
      <c r="N107" s="13"/>
      <c r="O107" s="13"/>
      <c r="P107" s="13"/>
      <c r="Q107" s="13"/>
      <c r="R107" s="13"/>
      <c r="S107" s="206"/>
      <c r="T107" s="14"/>
      <c r="U107" s="13"/>
      <c r="V107" s="13"/>
      <c r="W107" s="13"/>
      <c r="X107" s="13"/>
      <c r="Y107" s="13"/>
      <c r="Z107" s="13"/>
      <c r="AA107" s="13"/>
      <c r="AB107" s="13"/>
      <c r="AC107" s="206"/>
      <c r="AD107" s="14"/>
      <c r="AE107" s="12"/>
      <c r="AF107" s="13"/>
      <c r="AG107" s="13"/>
      <c r="AH107" s="13"/>
      <c r="AI107" s="13"/>
      <c r="AJ107" s="13"/>
      <c r="AK107" s="15"/>
      <c r="AL107" s="113"/>
      <c r="AM107" s="14"/>
      <c r="AN107" s="113"/>
      <c r="AO107" s="14"/>
      <c r="AP107" s="105"/>
      <c r="AQ107" s="109"/>
    </row>
    <row r="108" spans="3:43" x14ac:dyDescent="0.25">
      <c r="C108" s="12"/>
      <c r="D108" s="13"/>
      <c r="E108" s="13"/>
      <c r="F108" s="13"/>
      <c r="G108" s="13"/>
      <c r="H108" s="13"/>
      <c r="I108" s="13"/>
      <c r="J108" s="13"/>
      <c r="K108" s="13"/>
      <c r="L108" s="13"/>
      <c r="M108" s="13"/>
      <c r="N108" s="13"/>
      <c r="O108" s="13"/>
      <c r="P108" s="13"/>
      <c r="Q108" s="13"/>
      <c r="R108" s="13"/>
      <c r="S108" s="206"/>
      <c r="T108" s="14"/>
      <c r="U108" s="13"/>
      <c r="V108" s="13"/>
      <c r="W108" s="13"/>
      <c r="X108" s="13"/>
      <c r="Y108" s="13"/>
      <c r="Z108" s="13"/>
      <c r="AA108" s="13"/>
      <c r="AB108" s="13"/>
      <c r="AC108" s="206"/>
      <c r="AD108" s="14"/>
      <c r="AE108" s="12"/>
      <c r="AF108" s="13"/>
      <c r="AG108" s="13"/>
      <c r="AH108" s="13"/>
      <c r="AI108" s="13"/>
      <c r="AJ108" s="13"/>
      <c r="AK108" s="15"/>
      <c r="AL108" s="113"/>
      <c r="AM108" s="14"/>
      <c r="AN108" s="113"/>
      <c r="AO108" s="14"/>
      <c r="AP108" s="105"/>
      <c r="AQ108" s="109"/>
    </row>
    <row r="109" spans="3:43" x14ac:dyDescent="0.25">
      <c r="C109" s="12"/>
      <c r="D109" s="13"/>
      <c r="E109" s="13"/>
      <c r="F109" s="13"/>
      <c r="G109" s="13"/>
      <c r="H109" s="13"/>
      <c r="I109" s="13"/>
      <c r="J109" s="13"/>
      <c r="K109" s="13"/>
      <c r="L109" s="13"/>
      <c r="M109" s="13"/>
      <c r="N109" s="13"/>
      <c r="O109" s="13"/>
      <c r="P109" s="13"/>
      <c r="Q109" s="13"/>
      <c r="R109" s="13"/>
      <c r="S109" s="206"/>
      <c r="T109" s="14"/>
      <c r="U109" s="13"/>
      <c r="V109" s="13"/>
      <c r="W109" s="13"/>
      <c r="X109" s="13"/>
      <c r="Y109" s="13"/>
      <c r="Z109" s="13"/>
      <c r="AA109" s="13"/>
      <c r="AB109" s="13"/>
      <c r="AC109" s="206"/>
      <c r="AD109" s="14"/>
      <c r="AE109" s="12"/>
      <c r="AF109" s="13"/>
      <c r="AG109" s="13"/>
      <c r="AH109" s="13"/>
      <c r="AI109" s="13"/>
      <c r="AJ109" s="13"/>
      <c r="AK109" s="15"/>
      <c r="AL109" s="113"/>
      <c r="AM109" s="14"/>
      <c r="AN109" s="113"/>
      <c r="AO109" s="14"/>
      <c r="AP109" s="105"/>
      <c r="AQ109" s="109"/>
    </row>
    <row r="110" spans="3:43" x14ac:dyDescent="0.25">
      <c r="C110" s="12"/>
      <c r="D110" s="13"/>
      <c r="E110" s="13"/>
      <c r="F110" s="13"/>
      <c r="G110" s="13"/>
      <c r="H110" s="13"/>
      <c r="I110" s="13"/>
      <c r="J110" s="13"/>
      <c r="K110" s="13"/>
      <c r="L110" s="13"/>
      <c r="M110" s="13"/>
      <c r="N110" s="13"/>
      <c r="O110" s="13"/>
      <c r="P110" s="13"/>
      <c r="Q110" s="13"/>
      <c r="R110" s="13"/>
      <c r="S110" s="206"/>
      <c r="T110" s="14"/>
      <c r="U110" s="13"/>
      <c r="V110" s="13"/>
      <c r="W110" s="13"/>
      <c r="X110" s="13"/>
      <c r="Y110" s="13"/>
      <c r="Z110" s="13"/>
      <c r="AA110" s="13"/>
      <c r="AB110" s="13"/>
      <c r="AC110" s="206"/>
      <c r="AD110" s="14"/>
      <c r="AE110" s="12"/>
      <c r="AF110" s="13"/>
      <c r="AG110" s="13"/>
      <c r="AH110" s="13"/>
      <c r="AI110" s="13"/>
      <c r="AJ110" s="13"/>
      <c r="AK110" s="15"/>
      <c r="AL110" s="113"/>
      <c r="AM110" s="14"/>
      <c r="AN110" s="113"/>
      <c r="AO110" s="14"/>
      <c r="AP110" s="105"/>
      <c r="AQ110" s="109"/>
    </row>
    <row r="111" spans="3:43" x14ac:dyDescent="0.25">
      <c r="C111" s="12"/>
      <c r="D111" s="13"/>
      <c r="E111" s="13"/>
      <c r="F111" s="13"/>
      <c r="G111" s="13"/>
      <c r="H111" s="13"/>
      <c r="I111" s="13"/>
      <c r="J111" s="13"/>
      <c r="K111" s="13"/>
      <c r="L111" s="13"/>
      <c r="M111" s="13"/>
      <c r="N111" s="13"/>
      <c r="O111" s="13"/>
      <c r="P111" s="13"/>
      <c r="Q111" s="13"/>
      <c r="R111" s="13"/>
      <c r="S111" s="206"/>
      <c r="T111" s="14"/>
      <c r="U111" s="13"/>
      <c r="V111" s="13"/>
      <c r="W111" s="13"/>
      <c r="X111" s="13"/>
      <c r="Y111" s="13"/>
      <c r="Z111" s="13"/>
      <c r="AA111" s="13"/>
      <c r="AB111" s="13"/>
      <c r="AC111" s="206"/>
      <c r="AD111" s="14"/>
      <c r="AE111" s="12"/>
      <c r="AF111" s="13"/>
      <c r="AG111" s="13"/>
      <c r="AH111" s="13"/>
      <c r="AI111" s="13"/>
      <c r="AJ111" s="13"/>
      <c r="AK111" s="15"/>
      <c r="AL111" s="113"/>
      <c r="AM111" s="14"/>
      <c r="AN111" s="113"/>
      <c r="AO111" s="14"/>
      <c r="AP111" s="105"/>
      <c r="AQ111" s="109"/>
    </row>
    <row r="112" spans="3:43" x14ac:dyDescent="0.25">
      <c r="C112" s="12"/>
      <c r="D112" s="13"/>
      <c r="E112" s="13"/>
      <c r="F112" s="13"/>
      <c r="G112" s="13"/>
      <c r="H112" s="13"/>
      <c r="I112" s="13"/>
      <c r="J112" s="13"/>
      <c r="K112" s="13"/>
      <c r="L112" s="13"/>
      <c r="M112" s="13"/>
      <c r="N112" s="13"/>
      <c r="O112" s="13"/>
      <c r="P112" s="13"/>
      <c r="Q112" s="13"/>
      <c r="R112" s="13"/>
      <c r="S112" s="206"/>
      <c r="T112" s="14"/>
      <c r="U112" s="13"/>
      <c r="V112" s="13"/>
      <c r="W112" s="13"/>
      <c r="X112" s="13"/>
      <c r="Y112" s="13"/>
      <c r="Z112" s="13"/>
      <c r="AA112" s="13"/>
      <c r="AB112" s="13"/>
      <c r="AC112" s="206"/>
      <c r="AD112" s="14"/>
      <c r="AE112" s="12"/>
      <c r="AF112" s="13"/>
      <c r="AG112" s="13"/>
      <c r="AH112" s="13"/>
      <c r="AI112" s="13"/>
      <c r="AJ112" s="13"/>
      <c r="AK112" s="15"/>
      <c r="AL112" s="113"/>
      <c r="AM112" s="14"/>
      <c r="AN112" s="113"/>
      <c r="AO112" s="14"/>
      <c r="AP112" s="105"/>
      <c r="AQ112" s="109"/>
    </row>
    <row r="113" spans="3:43" x14ac:dyDescent="0.25">
      <c r="C113" s="12"/>
      <c r="D113" s="13"/>
      <c r="E113" s="13"/>
      <c r="F113" s="13"/>
      <c r="G113" s="13"/>
      <c r="H113" s="13"/>
      <c r="I113" s="13"/>
      <c r="J113" s="13"/>
      <c r="K113" s="13"/>
      <c r="L113" s="13"/>
      <c r="M113" s="13"/>
      <c r="N113" s="13"/>
      <c r="O113" s="13"/>
      <c r="P113" s="13"/>
      <c r="Q113" s="13"/>
      <c r="R113" s="13"/>
      <c r="S113" s="206"/>
      <c r="T113" s="14"/>
      <c r="U113" s="13"/>
      <c r="V113" s="13"/>
      <c r="W113" s="13"/>
      <c r="X113" s="13"/>
      <c r="Y113" s="13"/>
      <c r="Z113" s="13"/>
      <c r="AA113" s="13"/>
      <c r="AB113" s="13"/>
      <c r="AC113" s="206"/>
      <c r="AD113" s="14"/>
      <c r="AE113" s="12"/>
      <c r="AF113" s="13"/>
      <c r="AG113" s="13"/>
      <c r="AH113" s="13"/>
      <c r="AI113" s="13"/>
      <c r="AJ113" s="13"/>
      <c r="AK113" s="15"/>
      <c r="AL113" s="113"/>
      <c r="AM113" s="14"/>
      <c r="AN113" s="113"/>
      <c r="AO113" s="14"/>
      <c r="AP113" s="105"/>
      <c r="AQ113" s="109"/>
    </row>
    <row r="114" spans="3:43" x14ac:dyDescent="0.25">
      <c r="C114" s="12"/>
      <c r="D114" s="13"/>
      <c r="E114" s="13"/>
      <c r="F114" s="13"/>
      <c r="G114" s="13"/>
      <c r="H114" s="13"/>
      <c r="I114" s="13"/>
      <c r="J114" s="13"/>
      <c r="K114" s="13"/>
      <c r="L114" s="13"/>
      <c r="M114" s="13"/>
      <c r="N114" s="13"/>
      <c r="O114" s="13"/>
      <c r="P114" s="13"/>
      <c r="Q114" s="13"/>
      <c r="R114" s="13"/>
      <c r="S114" s="206"/>
      <c r="T114" s="14"/>
      <c r="U114" s="13"/>
      <c r="V114" s="13"/>
      <c r="W114" s="13"/>
      <c r="X114" s="13"/>
      <c r="Y114" s="13"/>
      <c r="Z114" s="13"/>
      <c r="AA114" s="13"/>
      <c r="AB114" s="13"/>
      <c r="AC114" s="206"/>
      <c r="AD114" s="14"/>
      <c r="AE114" s="12"/>
      <c r="AF114" s="13"/>
      <c r="AG114" s="13"/>
      <c r="AH114" s="13"/>
      <c r="AI114" s="13"/>
      <c r="AJ114" s="13"/>
      <c r="AK114" s="15"/>
      <c r="AL114" s="113"/>
      <c r="AM114" s="14"/>
      <c r="AN114" s="113"/>
      <c r="AO114" s="14"/>
      <c r="AP114" s="105"/>
      <c r="AQ114" s="109"/>
    </row>
    <row r="115" spans="3:43" x14ac:dyDescent="0.25">
      <c r="C115" s="12"/>
      <c r="D115" s="13"/>
      <c r="E115" s="13"/>
      <c r="F115" s="13"/>
      <c r="G115" s="13"/>
      <c r="H115" s="13"/>
      <c r="I115" s="13"/>
      <c r="J115" s="13"/>
      <c r="K115" s="13"/>
      <c r="L115" s="13"/>
      <c r="M115" s="13"/>
      <c r="N115" s="13"/>
      <c r="O115" s="13"/>
      <c r="P115" s="13"/>
      <c r="Q115" s="13"/>
      <c r="R115" s="13"/>
      <c r="S115" s="206"/>
      <c r="T115" s="14"/>
      <c r="U115" s="13"/>
      <c r="V115" s="13"/>
      <c r="W115" s="13"/>
      <c r="X115" s="13"/>
      <c r="Y115" s="13"/>
      <c r="Z115" s="13"/>
      <c r="AA115" s="13"/>
      <c r="AB115" s="13"/>
      <c r="AC115" s="206"/>
      <c r="AD115" s="14"/>
      <c r="AE115" s="12"/>
      <c r="AF115" s="13"/>
      <c r="AG115" s="13"/>
      <c r="AH115" s="13"/>
      <c r="AI115" s="13"/>
      <c r="AJ115" s="13"/>
      <c r="AK115" s="15"/>
      <c r="AL115" s="113"/>
      <c r="AM115" s="14"/>
      <c r="AN115" s="113"/>
      <c r="AO115" s="14"/>
      <c r="AP115" s="105"/>
      <c r="AQ115" s="109"/>
    </row>
    <row r="116" spans="3:43" x14ac:dyDescent="0.25">
      <c r="C116" s="12"/>
      <c r="D116" s="13"/>
      <c r="E116" s="13"/>
      <c r="F116" s="13"/>
      <c r="G116" s="13"/>
      <c r="H116" s="13"/>
      <c r="I116" s="13"/>
      <c r="J116" s="13"/>
      <c r="K116" s="13"/>
      <c r="L116" s="13"/>
      <c r="M116" s="13"/>
      <c r="N116" s="13"/>
      <c r="O116" s="13"/>
      <c r="P116" s="13"/>
      <c r="Q116" s="13"/>
      <c r="R116" s="13"/>
      <c r="S116" s="206"/>
      <c r="T116" s="14"/>
      <c r="U116" s="13"/>
      <c r="V116" s="13"/>
      <c r="W116" s="13"/>
      <c r="X116" s="13"/>
      <c r="Y116" s="13"/>
      <c r="Z116" s="13"/>
      <c r="AA116" s="13"/>
      <c r="AB116" s="13"/>
      <c r="AC116" s="206"/>
      <c r="AD116" s="14"/>
      <c r="AE116" s="12"/>
      <c r="AF116" s="13"/>
      <c r="AG116" s="13"/>
      <c r="AH116" s="13"/>
      <c r="AI116" s="13"/>
      <c r="AJ116" s="13"/>
      <c r="AK116" s="15"/>
      <c r="AL116" s="113"/>
      <c r="AM116" s="14"/>
      <c r="AN116" s="113"/>
      <c r="AO116" s="14"/>
      <c r="AP116" s="105"/>
      <c r="AQ116" s="109"/>
    </row>
    <row r="117" spans="3:43" x14ac:dyDescent="0.25">
      <c r="AL117" s="113"/>
      <c r="AM117" s="14"/>
      <c r="AN117" s="113"/>
      <c r="AO117" s="14"/>
      <c r="AP117" s="105"/>
      <c r="AQ117" s="109"/>
    </row>
    <row r="118" spans="3:43" x14ac:dyDescent="0.25">
      <c r="AL118" s="113"/>
      <c r="AM118" s="14"/>
      <c r="AN118" s="113"/>
      <c r="AO118" s="14"/>
      <c r="AP118" s="105"/>
      <c r="AQ118" s="109"/>
    </row>
    <row r="119" spans="3:43" x14ac:dyDescent="0.25">
      <c r="AL119" s="113"/>
      <c r="AM119" s="14"/>
      <c r="AN119" s="113"/>
      <c r="AO119" s="14"/>
      <c r="AP119" s="105"/>
      <c r="AQ119" s="109"/>
    </row>
    <row r="120" spans="3:43" x14ac:dyDescent="0.25">
      <c r="AL120" s="113"/>
      <c r="AM120" s="14"/>
      <c r="AN120" s="113"/>
      <c r="AO120" s="14"/>
      <c r="AP120" s="105"/>
      <c r="AQ120" s="109"/>
    </row>
    <row r="121" spans="3:43" x14ac:dyDescent="0.25">
      <c r="AL121" s="113"/>
      <c r="AM121" s="14"/>
      <c r="AN121" s="113"/>
      <c r="AO121" s="14"/>
      <c r="AP121" s="105"/>
      <c r="AQ121" s="109"/>
    </row>
    <row r="122" spans="3:43" x14ac:dyDescent="0.25">
      <c r="AL122" s="113"/>
      <c r="AM122" s="14"/>
      <c r="AN122" s="113"/>
      <c r="AO122" s="14"/>
      <c r="AP122" s="105"/>
      <c r="AQ122" s="109"/>
    </row>
    <row r="123" spans="3:43" x14ac:dyDescent="0.25">
      <c r="AL123" s="113"/>
      <c r="AM123" s="14"/>
      <c r="AN123" s="113"/>
      <c r="AO123" s="14"/>
      <c r="AP123" s="105"/>
      <c r="AQ123" s="109"/>
    </row>
    <row r="124" spans="3:43" x14ac:dyDescent="0.25">
      <c r="AL124" s="113"/>
      <c r="AM124" s="14"/>
      <c r="AN124" s="113"/>
      <c r="AO124" s="14"/>
      <c r="AP124" s="105"/>
      <c r="AQ124" s="109"/>
    </row>
    <row r="125" spans="3:43" x14ac:dyDescent="0.25">
      <c r="AL125" s="113"/>
      <c r="AM125" s="14"/>
      <c r="AN125" s="113"/>
      <c r="AO125" s="14"/>
      <c r="AP125" s="105"/>
      <c r="AQ125" s="109"/>
    </row>
    <row r="126" spans="3:43" x14ac:dyDescent="0.25">
      <c r="AL126" s="113"/>
      <c r="AM126" s="14"/>
      <c r="AN126" s="113"/>
      <c r="AO126" s="14"/>
      <c r="AP126" s="105"/>
      <c r="AQ126" s="109"/>
    </row>
    <row r="127" spans="3:43" x14ac:dyDescent="0.25">
      <c r="AL127" s="113"/>
      <c r="AM127" s="14"/>
      <c r="AN127" s="113"/>
      <c r="AO127" s="14"/>
      <c r="AP127" s="105"/>
      <c r="AQ127" s="109"/>
    </row>
    <row r="128" spans="3:43" x14ac:dyDescent="0.25">
      <c r="AL128" s="113"/>
      <c r="AM128" s="14"/>
      <c r="AN128" s="113"/>
      <c r="AO128" s="14"/>
      <c r="AP128" s="105"/>
      <c r="AQ128" s="109"/>
    </row>
    <row r="129" spans="38:43" x14ac:dyDescent="0.25">
      <c r="AL129" s="113"/>
      <c r="AM129" s="14"/>
      <c r="AN129" s="113"/>
      <c r="AO129" s="14"/>
      <c r="AP129" s="105"/>
      <c r="AQ129" s="109"/>
    </row>
    <row r="130" spans="38:43" x14ac:dyDescent="0.25">
      <c r="AL130" s="111"/>
      <c r="AM130" s="112"/>
      <c r="AN130" s="123"/>
      <c r="AO130" s="124"/>
      <c r="AP130" s="110"/>
      <c r="AQ130" s="112"/>
    </row>
    <row r="131" spans="38:43" x14ac:dyDescent="0.25">
      <c r="AN131" s="125"/>
      <c r="AO131" s="126"/>
    </row>
    <row r="132" spans="38:43" x14ac:dyDescent="0.25">
      <c r="AN132" s="125"/>
      <c r="AO132" s="126"/>
    </row>
    <row r="133" spans="38:43" x14ac:dyDescent="0.25">
      <c r="AN133" s="125"/>
      <c r="AO133" s="126"/>
    </row>
    <row r="134" spans="38:43" x14ac:dyDescent="0.25">
      <c r="AN134" s="125"/>
      <c r="AO134" s="126"/>
    </row>
    <row r="135" spans="38:43" x14ac:dyDescent="0.25">
      <c r="AN135" s="125"/>
      <c r="AO135" s="126"/>
    </row>
    <row r="136" spans="38:43" x14ac:dyDescent="0.25">
      <c r="AN136" s="125"/>
      <c r="AO136" s="126"/>
    </row>
    <row r="137" spans="38:43" x14ac:dyDescent="0.25">
      <c r="AN137" s="125"/>
      <c r="AO137" s="126"/>
    </row>
    <row r="138" spans="38:43" x14ac:dyDescent="0.25">
      <c r="AN138" s="125"/>
      <c r="AO138" s="126"/>
    </row>
    <row r="139" spans="38:43" x14ac:dyDescent="0.25">
      <c r="AN139" s="125"/>
      <c r="AO139" s="126"/>
    </row>
    <row r="140" spans="38:43" x14ac:dyDescent="0.25">
      <c r="AN140" s="125"/>
      <c r="AO140" s="126"/>
    </row>
    <row r="141" spans="38:43" x14ac:dyDescent="0.25">
      <c r="AN141" s="125"/>
      <c r="AO141" s="126"/>
    </row>
    <row r="142" spans="38:43" x14ac:dyDescent="0.25">
      <c r="AN142" s="125"/>
      <c r="AO142" s="126"/>
    </row>
    <row r="143" spans="38:43" x14ac:dyDescent="0.25">
      <c r="AN143" s="125"/>
      <c r="AO143" s="126"/>
    </row>
    <row r="144" spans="38:43" x14ac:dyDescent="0.25">
      <c r="AN144" s="125"/>
      <c r="AO144" s="126"/>
    </row>
    <row r="145" spans="40:41" x14ac:dyDescent="0.25">
      <c r="AN145" s="125"/>
      <c r="AO145" s="126"/>
    </row>
    <row r="146" spans="40:41" x14ac:dyDescent="0.25">
      <c r="AN146" s="125"/>
      <c r="AO146" s="126"/>
    </row>
    <row r="147" spans="40:41" x14ac:dyDescent="0.25">
      <c r="AN147" s="125"/>
      <c r="AO147" s="126"/>
    </row>
    <row r="148" spans="40:41" x14ac:dyDescent="0.25">
      <c r="AN148" s="125"/>
      <c r="AO148" s="126"/>
    </row>
    <row r="149" spans="40:41" x14ac:dyDescent="0.25">
      <c r="AN149" s="125"/>
      <c r="AO149" s="126"/>
    </row>
    <row r="150" spans="40:41" x14ac:dyDescent="0.25">
      <c r="AN150" s="125"/>
      <c r="AO150" s="126"/>
    </row>
    <row r="151" spans="40:41" x14ac:dyDescent="0.25">
      <c r="AN151" s="125"/>
      <c r="AO151" s="126"/>
    </row>
    <row r="152" spans="40:41" x14ac:dyDescent="0.25">
      <c r="AN152" s="125"/>
      <c r="AO152" s="126"/>
    </row>
    <row r="153" spans="40:41" x14ac:dyDescent="0.25">
      <c r="AN153" s="125"/>
      <c r="AO153" s="126"/>
    </row>
    <row r="154" spans="40:41" x14ac:dyDescent="0.25">
      <c r="AN154" s="125"/>
      <c r="AO154" s="126"/>
    </row>
    <row r="155" spans="40:41" x14ac:dyDescent="0.25">
      <c r="AN155" s="125"/>
      <c r="AO155" s="126"/>
    </row>
    <row r="156" spans="40:41" x14ac:dyDescent="0.25">
      <c r="AN156" s="125"/>
      <c r="AO156" s="126"/>
    </row>
    <row r="157" spans="40:41" x14ac:dyDescent="0.25">
      <c r="AN157" s="125"/>
      <c r="AO157" s="126"/>
    </row>
    <row r="158" spans="40:41" x14ac:dyDescent="0.25">
      <c r="AN158" s="125"/>
      <c r="AO158" s="126"/>
    </row>
    <row r="159" spans="40:41" x14ac:dyDescent="0.25">
      <c r="AN159" s="125"/>
      <c r="AO159" s="126"/>
    </row>
    <row r="160" spans="40:41" x14ac:dyDescent="0.25">
      <c r="AN160" s="125"/>
      <c r="AO160" s="126"/>
    </row>
    <row r="161" spans="40:41" x14ac:dyDescent="0.25">
      <c r="AN161" s="125"/>
      <c r="AO161" s="126"/>
    </row>
    <row r="162" spans="40:41" x14ac:dyDescent="0.25">
      <c r="AN162" s="125"/>
      <c r="AO162" s="126"/>
    </row>
    <row r="163" spans="40:41" x14ac:dyDescent="0.25">
      <c r="AN163" s="125"/>
      <c r="AO163" s="126"/>
    </row>
    <row r="164" spans="40:41" x14ac:dyDescent="0.25">
      <c r="AN164" s="125"/>
      <c r="AO164" s="126"/>
    </row>
    <row r="165" spans="40:41" x14ac:dyDescent="0.25">
      <c r="AN165" s="125"/>
      <c r="AO165" s="126"/>
    </row>
    <row r="166" spans="40:41" x14ac:dyDescent="0.25">
      <c r="AN166" s="125"/>
      <c r="AO166" s="126"/>
    </row>
    <row r="167" spans="40:41" x14ac:dyDescent="0.25">
      <c r="AN167" s="125"/>
      <c r="AO167" s="126"/>
    </row>
    <row r="168" spans="40:41" x14ac:dyDescent="0.25">
      <c r="AN168" s="125"/>
      <c r="AO168" s="126"/>
    </row>
    <row r="169" spans="40:41" x14ac:dyDescent="0.25">
      <c r="AN169" s="125"/>
      <c r="AO169" s="126"/>
    </row>
    <row r="170" spans="40:41" x14ac:dyDescent="0.25">
      <c r="AN170" s="125"/>
      <c r="AO170" s="126"/>
    </row>
    <row r="171" spans="40:41" x14ac:dyDescent="0.25">
      <c r="AN171" s="125"/>
      <c r="AO171" s="126"/>
    </row>
    <row r="172" spans="40:41" x14ac:dyDescent="0.25">
      <c r="AN172" s="125"/>
      <c r="AO172" s="126"/>
    </row>
    <row r="173" spans="40:41" x14ac:dyDescent="0.25">
      <c r="AN173" s="125"/>
      <c r="AO173" s="126"/>
    </row>
    <row r="174" spans="40:41" x14ac:dyDescent="0.25">
      <c r="AN174" s="125"/>
      <c r="AO174" s="126"/>
    </row>
    <row r="175" spans="40:41" x14ac:dyDescent="0.25">
      <c r="AN175" s="125"/>
      <c r="AO175" s="126"/>
    </row>
    <row r="176" spans="40:41" x14ac:dyDescent="0.25">
      <c r="AN176" s="125"/>
      <c r="AO176" s="126"/>
    </row>
    <row r="177" spans="40:41" x14ac:dyDescent="0.25">
      <c r="AN177" s="125"/>
      <c r="AO177" s="126"/>
    </row>
    <row r="178" spans="40:41" x14ac:dyDescent="0.25">
      <c r="AN178" s="125"/>
      <c r="AO178" s="126"/>
    </row>
    <row r="179" spans="40:41" x14ac:dyDescent="0.25">
      <c r="AN179" s="125"/>
      <c r="AO179" s="126"/>
    </row>
    <row r="180" spans="40:41" x14ac:dyDescent="0.25">
      <c r="AN180" s="125"/>
      <c r="AO180" s="126"/>
    </row>
    <row r="181" spans="40:41" x14ac:dyDescent="0.25">
      <c r="AN181" s="125"/>
      <c r="AO181" s="126"/>
    </row>
    <row r="182" spans="40:41" x14ac:dyDescent="0.25">
      <c r="AN182" s="125"/>
      <c r="AO182" s="126"/>
    </row>
    <row r="183" spans="40:41" x14ac:dyDescent="0.25">
      <c r="AN183" s="125"/>
      <c r="AO183" s="126"/>
    </row>
    <row r="184" spans="40:41" x14ac:dyDescent="0.25">
      <c r="AN184" s="125"/>
      <c r="AO184" s="126"/>
    </row>
    <row r="185" spans="40:41" x14ac:dyDescent="0.25">
      <c r="AN185" s="125"/>
      <c r="AO185" s="126"/>
    </row>
    <row r="186" spans="40:41" x14ac:dyDescent="0.25">
      <c r="AN186" s="125"/>
      <c r="AO186" s="126"/>
    </row>
  </sheetData>
  <mergeCells count="7">
    <mergeCell ref="AL1:AO1"/>
    <mergeCell ref="C1:G1"/>
    <mergeCell ref="H1:K1"/>
    <mergeCell ref="L1:T1"/>
    <mergeCell ref="U1:V1"/>
    <mergeCell ref="AE1:AK1"/>
    <mergeCell ref="W1:AD1"/>
  </mergeCells>
  <hyperlinks>
    <hyperlink ref="A1" location="Contents!A1" display="CONTENTS"/>
    <hyperlink ref="B4" r:id="rId1"/>
    <hyperlink ref="B5" r:id="rId2"/>
    <hyperlink ref="B8" r:id="rId3"/>
    <hyperlink ref="A2" r:id="rId4"/>
    <hyperlink ref="B9" r:id="rId5"/>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86"/>
  <sheetViews>
    <sheetView workbookViewId="0">
      <pane xSplit="2" ySplit="2" topLeftCell="AJ3" activePane="bottomRight" state="frozen"/>
      <selection pane="topRight" activeCell="C1" sqref="C1"/>
      <selection pane="bottomLeft" activeCell="A3" sqref="A3"/>
      <selection pane="bottomRight"/>
    </sheetView>
  </sheetViews>
  <sheetFormatPr defaultRowHeight="15" x14ac:dyDescent="0.25"/>
  <cols>
    <col min="1" max="1" width="27.28515625" style="2" customWidth="1"/>
    <col min="2" max="2" width="23.85546875" style="2" customWidth="1"/>
    <col min="3" max="3" width="11.85546875" customWidth="1"/>
    <col min="4" max="4" width="10.28515625" customWidth="1"/>
    <col min="5" max="5" width="25" customWidth="1"/>
    <col min="9" max="9" width="12.28515625" customWidth="1"/>
    <col min="10" max="11" width="12.7109375" customWidth="1"/>
    <col min="12" max="12" width="11.5703125" customWidth="1"/>
    <col min="13" max="13" width="13.140625" customWidth="1"/>
    <col min="16" max="16" width="15.5703125" customWidth="1"/>
    <col min="17" max="17" width="11.85546875" customWidth="1"/>
    <col min="19" max="19" width="11.5703125" customWidth="1"/>
    <col min="20" max="20" width="28" style="2" customWidth="1"/>
    <col min="21" max="22" width="12.7109375" customWidth="1"/>
    <col min="23" max="23" width="11.5703125" customWidth="1"/>
    <col min="24" max="24" width="13.140625" customWidth="1"/>
    <col min="27" max="27" width="15.5703125" customWidth="1"/>
    <col min="28" max="28" width="11.85546875" customWidth="1"/>
    <col min="29" max="29" width="9.140625" style="53"/>
    <col min="30" max="30" width="10.85546875" style="126" customWidth="1"/>
    <col min="31" max="31" width="12.42578125" customWidth="1"/>
    <col min="33" max="33" width="11.42578125" customWidth="1"/>
    <col min="34" max="34" width="17" customWidth="1"/>
    <col min="35" max="35" width="11.42578125" customWidth="1"/>
    <col min="36" max="36" width="13.140625" customWidth="1"/>
    <col min="37" max="37" width="14.7109375" customWidth="1"/>
    <col min="38" max="38" width="10.140625" customWidth="1"/>
    <col min="39" max="39" width="8.85546875" style="2" customWidth="1"/>
    <col min="40" max="40" width="10.85546875" style="2" customWidth="1"/>
    <col min="41" max="41" width="10" style="2" customWidth="1"/>
    <col min="42" max="42" width="14" style="102" customWidth="1"/>
    <col min="43" max="43" width="15.7109375" style="2" customWidth="1"/>
    <col min="44" max="44" width="16" customWidth="1"/>
  </cols>
  <sheetData>
    <row r="1" spans="1:43" s="1" customFormat="1" ht="20.25" thickBot="1" x14ac:dyDescent="0.35">
      <c r="A1" s="39" t="s">
        <v>0</v>
      </c>
      <c r="B1" s="67" t="s">
        <v>101</v>
      </c>
      <c r="C1" s="664" t="s">
        <v>2</v>
      </c>
      <c r="D1" s="664"/>
      <c r="E1" s="664"/>
      <c r="F1" s="664"/>
      <c r="G1" s="665"/>
      <c r="H1" s="666" t="s">
        <v>3</v>
      </c>
      <c r="I1" s="664"/>
      <c r="J1" s="664"/>
      <c r="K1" s="665"/>
      <c r="L1" s="662" t="s">
        <v>4</v>
      </c>
      <c r="M1" s="663"/>
      <c r="N1" s="663"/>
      <c r="O1" s="663"/>
      <c r="P1" s="663"/>
      <c r="Q1" s="663"/>
      <c r="R1" s="663"/>
      <c r="S1" s="663"/>
      <c r="T1" s="680"/>
      <c r="U1" s="662" t="s">
        <v>70</v>
      </c>
      <c r="V1" s="665"/>
      <c r="W1" s="662" t="s">
        <v>68</v>
      </c>
      <c r="X1" s="663"/>
      <c r="Y1" s="663"/>
      <c r="Z1" s="663"/>
      <c r="AA1" s="663"/>
      <c r="AB1" s="663"/>
      <c r="AC1" s="663"/>
      <c r="AD1" s="680"/>
      <c r="AE1" s="663" t="s">
        <v>5</v>
      </c>
      <c r="AF1" s="663"/>
      <c r="AG1" s="663"/>
      <c r="AH1" s="663"/>
      <c r="AI1" s="663"/>
      <c r="AJ1" s="663"/>
      <c r="AK1" s="681"/>
      <c r="AL1" s="677" t="s">
        <v>71</v>
      </c>
      <c r="AM1" s="678"/>
      <c r="AN1" s="678"/>
      <c r="AO1" s="679"/>
      <c r="AP1" s="100" t="s">
        <v>103</v>
      </c>
      <c r="AQ1" s="82" t="s">
        <v>94</v>
      </c>
    </row>
    <row r="2" spans="1:43" ht="62.25" customHeight="1" thickTop="1" thickBot="1" x14ac:dyDescent="0.3">
      <c r="A2" s="272" t="s">
        <v>92</v>
      </c>
      <c r="B2" s="92"/>
      <c r="C2" s="93" t="s">
        <v>6</v>
      </c>
      <c r="D2" s="93" t="s">
        <v>7</v>
      </c>
      <c r="E2" s="94" t="s">
        <v>8</v>
      </c>
      <c r="F2" s="95" t="s">
        <v>9</v>
      </c>
      <c r="G2" s="96" t="s">
        <v>10</v>
      </c>
      <c r="H2" s="93" t="s">
        <v>11</v>
      </c>
      <c r="I2" s="93" t="s">
        <v>12</v>
      </c>
      <c r="J2" s="94" t="s">
        <v>60</v>
      </c>
      <c r="K2" s="97" t="s">
        <v>69</v>
      </c>
      <c r="L2" s="93" t="s">
        <v>13</v>
      </c>
      <c r="M2" s="93" t="s">
        <v>14</v>
      </c>
      <c r="N2" s="93" t="s">
        <v>15</v>
      </c>
      <c r="O2" s="94" t="s">
        <v>16</v>
      </c>
      <c r="P2" s="93" t="s">
        <v>17</v>
      </c>
      <c r="Q2" s="93" t="s">
        <v>18</v>
      </c>
      <c r="R2" s="93" t="s">
        <v>19</v>
      </c>
      <c r="S2" s="93" t="s">
        <v>155</v>
      </c>
      <c r="T2" s="98" t="s">
        <v>20</v>
      </c>
      <c r="U2" s="94" t="s">
        <v>60</v>
      </c>
      <c r="V2" s="97" t="s">
        <v>69</v>
      </c>
      <c r="W2" s="93" t="s">
        <v>13</v>
      </c>
      <c r="X2" s="93" t="s">
        <v>14</v>
      </c>
      <c r="Y2" s="93" t="s">
        <v>15</v>
      </c>
      <c r="Z2" s="94" t="s">
        <v>16</v>
      </c>
      <c r="AA2" s="93" t="s">
        <v>17</v>
      </c>
      <c r="AB2" s="93" t="s">
        <v>18</v>
      </c>
      <c r="AC2" s="93" t="s">
        <v>19</v>
      </c>
      <c r="AD2" s="98" t="s">
        <v>155</v>
      </c>
      <c r="AE2" s="87" t="s">
        <v>21</v>
      </c>
      <c r="AF2" s="88" t="s">
        <v>22</v>
      </c>
      <c r="AG2" s="89" t="s">
        <v>23</v>
      </c>
      <c r="AH2" s="88" t="s">
        <v>24</v>
      </c>
      <c r="AI2" s="88" t="s">
        <v>25</v>
      </c>
      <c r="AJ2" s="88" t="s">
        <v>26</v>
      </c>
      <c r="AK2" s="90" t="s">
        <v>27</v>
      </c>
      <c r="AL2" s="114" t="s">
        <v>105</v>
      </c>
      <c r="AM2" s="99" t="s">
        <v>106</v>
      </c>
      <c r="AN2" s="115" t="s">
        <v>107</v>
      </c>
      <c r="AO2" s="91" t="s">
        <v>108</v>
      </c>
      <c r="AP2" s="101" t="s">
        <v>104</v>
      </c>
      <c r="AQ2" s="91" t="s">
        <v>102</v>
      </c>
    </row>
    <row r="3" spans="1:43" ht="15.75" thickTop="1" x14ac:dyDescent="0.25">
      <c r="A3" s="2" t="str">
        <f>IF(K3=SUM(L3:S3), " ","Error")</f>
        <v xml:space="preserve"> </v>
      </c>
      <c r="B3" s="78" t="s">
        <v>28</v>
      </c>
      <c r="C3" s="3">
        <f t="shared" ref="C3:L3" si="0">SUM(C4:C5)</f>
        <v>0</v>
      </c>
      <c r="D3" s="3">
        <f t="shared" si="0"/>
        <v>0</v>
      </c>
      <c r="E3" s="3">
        <f t="shared" si="0"/>
        <v>0</v>
      </c>
      <c r="F3" s="3">
        <f t="shared" si="0"/>
        <v>0</v>
      </c>
      <c r="G3" s="4">
        <f t="shared" si="0"/>
        <v>0</v>
      </c>
      <c r="H3" s="3">
        <f t="shared" si="0"/>
        <v>0</v>
      </c>
      <c r="I3" s="3">
        <f t="shared" si="0"/>
        <v>0</v>
      </c>
      <c r="J3" s="3">
        <f t="shared" si="0"/>
        <v>0</v>
      </c>
      <c r="K3" s="4">
        <f t="shared" si="0"/>
        <v>0</v>
      </c>
      <c r="L3" s="3">
        <f t="shared" si="0"/>
        <v>0</v>
      </c>
      <c r="M3" s="3">
        <f t="shared" ref="M3:S3" si="1">SUM(M4:M5)</f>
        <v>0</v>
      </c>
      <c r="N3" s="3">
        <f t="shared" si="1"/>
        <v>0</v>
      </c>
      <c r="O3" s="3">
        <f t="shared" si="1"/>
        <v>0</v>
      </c>
      <c r="P3" s="3">
        <f t="shared" si="1"/>
        <v>0</v>
      </c>
      <c r="Q3" s="3">
        <f t="shared" si="1"/>
        <v>0</v>
      </c>
      <c r="R3" s="3">
        <f t="shared" si="1"/>
        <v>0</v>
      </c>
      <c r="S3" s="3">
        <f t="shared" si="1"/>
        <v>0</v>
      </c>
      <c r="T3" s="4"/>
      <c r="U3" s="43" t="str">
        <f>IF(I3=0,"NA",J3/I3)</f>
        <v>NA</v>
      </c>
      <c r="V3" s="45" t="str">
        <f>IF(I3=0,"NA",K3/I3)</f>
        <v>NA</v>
      </c>
      <c r="W3" s="43" t="str">
        <f>+IF(L3=0,"NA",L3/I3)</f>
        <v>NA</v>
      </c>
      <c r="X3" s="43" t="str">
        <f>+IF(I3=0,"NA",M3/I3)</f>
        <v>NA</v>
      </c>
      <c r="Y3" s="43" t="str">
        <f>+IF(I3=0,"NA",N3/I3)</f>
        <v>NA</v>
      </c>
      <c r="Z3" s="43" t="str">
        <f>+IF(I3=0,"NA",O3/I3)</f>
        <v>NA</v>
      </c>
      <c r="AA3" s="43" t="str">
        <f>+IF(I3=0,"NA",P3/I3)</f>
        <v>NA</v>
      </c>
      <c r="AB3" s="43" t="str">
        <f>+IF(I3=0,"NA",Q3/I3)</f>
        <v>NA</v>
      </c>
      <c r="AC3" s="297" t="str">
        <f>+IF(I3=0,"NA",R3/I3)</f>
        <v>NA</v>
      </c>
      <c r="AD3" s="45" t="str">
        <f>+IF(I3=0,"NA",S3/I3)</f>
        <v>NA</v>
      </c>
      <c r="AE3" s="3" t="str">
        <f>IF(C3=0,"NA",(C3/AQ3)*100000)</f>
        <v>NA</v>
      </c>
      <c r="AF3" s="85" t="str">
        <f>IF(C3=0,"NA",(H3/C3)*100000)</f>
        <v>NA</v>
      </c>
      <c r="AG3" s="85" t="str">
        <f>IF(C3=0,"NA",(C3/AQ3)*100000)</f>
        <v>NA</v>
      </c>
      <c r="AH3" s="85" t="str">
        <f>IF(C3=0,"NA",(I3/C3)*100000)</f>
        <v>NA</v>
      </c>
      <c r="AI3" s="85" t="str">
        <f>IF(I3=0,"NA",(I3/AQ3)*100000)</f>
        <v>NA</v>
      </c>
      <c r="AJ3" s="85" t="str">
        <f>IF(C3=0,"NA",(J3/C3)*100000)</f>
        <v>NA</v>
      </c>
      <c r="AK3" s="86" t="str">
        <f>IF(I3=0,"NA",(J3/AQ3)*100000)</f>
        <v>NA</v>
      </c>
      <c r="AL3" s="119">
        <f>AM3*7</f>
        <v>0</v>
      </c>
      <c r="AM3" s="120">
        <f>I3/365</f>
        <v>0</v>
      </c>
      <c r="AN3" s="119">
        <f>AO3*7</f>
        <v>0</v>
      </c>
      <c r="AO3" s="120">
        <f>J3/365</f>
        <v>0</v>
      </c>
      <c r="AP3" s="447">
        <f>'Vital Stats'!Q41</f>
        <v>761.07034252473352</v>
      </c>
      <c r="AQ3" s="104">
        <f>'Vital Stats'!Q79</f>
        <v>12000</v>
      </c>
    </row>
    <row r="4" spans="1:43" x14ac:dyDescent="0.25">
      <c r="B4" s="79" t="s">
        <v>29</v>
      </c>
      <c r="C4" s="7">
        <f>SUM(D4:G4)</f>
        <v>0</v>
      </c>
      <c r="D4" s="8"/>
      <c r="E4" s="8"/>
      <c r="F4" s="8"/>
      <c r="G4" s="9"/>
      <c r="H4" s="7"/>
      <c r="I4" s="8"/>
      <c r="J4" s="8"/>
      <c r="K4" s="9"/>
      <c r="L4" s="7"/>
      <c r="M4" s="8"/>
      <c r="N4" s="8"/>
      <c r="O4" s="8"/>
      <c r="P4" s="8"/>
      <c r="Q4" s="8"/>
      <c r="R4" s="8"/>
      <c r="S4" s="205"/>
      <c r="T4" s="9"/>
      <c r="U4" s="40" t="str">
        <f>IF(I4=0,"NA",J4/I4)</f>
        <v>NA</v>
      </c>
      <c r="V4" s="41" t="str">
        <f>IF(I4=0,"NA",K4/I4)</f>
        <v>NA</v>
      </c>
      <c r="W4" s="42" t="str">
        <f>IF(I4=0,"NA",L4/I4)</f>
        <v>NA</v>
      </c>
      <c r="X4" s="42" t="str">
        <f>IF(I4=0,"NA",M4/I4)</f>
        <v>NA</v>
      </c>
      <c r="Y4" s="42" t="str">
        <f>IF(I4=0,"NA",N4/I4)</f>
        <v>NA</v>
      </c>
      <c r="Z4" s="42" t="str">
        <f>IF(I4=0,"NA",O4/I4)</f>
        <v>NA</v>
      </c>
      <c r="AA4" s="42" t="str">
        <f>IF(I4=0,"NA",P4/I4)</f>
        <v>NA</v>
      </c>
      <c r="AB4" s="42" t="str">
        <f>IF(I4=0,"NA",Q4/I4)</f>
        <v>NA</v>
      </c>
      <c r="AC4" s="298" t="str">
        <f>IF(I4=0,"NA",R4/I4)</f>
        <v>NA</v>
      </c>
      <c r="AD4" s="44" t="str">
        <f>IF(I4=0,"NA",S4/I4)</f>
        <v>NA</v>
      </c>
      <c r="AE4" s="7" t="str">
        <f>IF(C4=0,"NA",(C4/AQ4)*100000)</f>
        <v>NA</v>
      </c>
      <c r="AF4" s="8" t="str">
        <f>IF(C4=0,"NA",(H4/C4)*100000)</f>
        <v>NA</v>
      </c>
      <c r="AG4" s="8" t="str">
        <f>IF(C4=0,"NA",(C4/AQ4)*100000)</f>
        <v>NA</v>
      </c>
      <c r="AH4" s="8" t="str">
        <f>IF(C4=0,"NA",(I4/C4)*100000)</f>
        <v>NA</v>
      </c>
      <c r="AI4" s="8" t="str">
        <f>IF(I4=0,"NA",(I4/AQ4)*100000)</f>
        <v>NA</v>
      </c>
      <c r="AJ4" s="8" t="str">
        <f>IF(C4=0,"NA",(J4/C4)*100000)</f>
        <v>NA</v>
      </c>
      <c r="AK4" s="10" t="str">
        <f>IF(I4=0,"NA",(J4/AQ4)*100000)</f>
        <v>NA</v>
      </c>
      <c r="AL4" s="116">
        <f>AM4*7</f>
        <v>0</v>
      </c>
      <c r="AM4" s="117">
        <f>I4/_xlfn.DAYS("10 June 2016","10 December 2015")</f>
        <v>0</v>
      </c>
      <c r="AN4" s="116">
        <f>AO4*7</f>
        <v>0</v>
      </c>
      <c r="AO4" s="117">
        <f>J4/_xlfn.DAYS("10 June 2016","10 December 2015")</f>
        <v>0</v>
      </c>
      <c r="AP4" s="448"/>
      <c r="AQ4" s="106">
        <f>'Vital Stats'!Q79</f>
        <v>12000</v>
      </c>
    </row>
    <row r="5" spans="1:43" x14ac:dyDescent="0.25">
      <c r="B5" s="79" t="s">
        <v>30</v>
      </c>
      <c r="C5" s="7">
        <f>SUM(D5:G5)</f>
        <v>0</v>
      </c>
      <c r="D5" s="8"/>
      <c r="E5" s="8"/>
      <c r="F5" s="8"/>
      <c r="G5" s="9"/>
      <c r="H5" s="7"/>
      <c r="I5" s="8"/>
      <c r="J5" s="8"/>
      <c r="K5" s="9"/>
      <c r="L5" s="7"/>
      <c r="M5" s="8"/>
      <c r="N5" s="8"/>
      <c r="O5" s="8"/>
      <c r="P5" s="8"/>
      <c r="Q5" s="8"/>
      <c r="R5" s="8"/>
      <c r="S5" s="205"/>
      <c r="T5" s="9"/>
      <c r="U5" s="40" t="str">
        <f>IF(I5=0,"NA",J5/I5)</f>
        <v>NA</v>
      </c>
      <c r="V5" s="41" t="str">
        <f>IF(I5=0,"NA",K5/I5)</f>
        <v>NA</v>
      </c>
      <c r="W5" s="42" t="str">
        <f>IF(I5=0,"NA",L5/I5)</f>
        <v>NA</v>
      </c>
      <c r="X5" s="42" t="str">
        <f>IF(I5=0,"NA",M5/I5)</f>
        <v>NA</v>
      </c>
      <c r="Y5" s="42" t="str">
        <f>IF(I5=0,"NA",N5/I5)</f>
        <v>NA</v>
      </c>
      <c r="Z5" s="42" t="str">
        <f>IF(I5=0,"NA",O5/I5)</f>
        <v>NA</v>
      </c>
      <c r="AA5" s="42" t="str">
        <f>IF(I5=0,"NA",P5/I5)</f>
        <v>NA</v>
      </c>
      <c r="AB5" s="42" t="str">
        <f>IF(I5=0,"NA",Q5/I5)</f>
        <v>NA</v>
      </c>
      <c r="AC5" s="298" t="str">
        <f>IF(I5=0,"NA",R5/I5)</f>
        <v>NA</v>
      </c>
      <c r="AD5" s="44" t="str">
        <f>IF(I5=0,"NA",S5/I5)</f>
        <v>NA</v>
      </c>
      <c r="AE5" s="7" t="str">
        <f>IF(C5=0,"NA",(C5/AQ5)*100000)</f>
        <v>NA</v>
      </c>
      <c r="AF5" s="8" t="str">
        <f>IF(C5=0,"NA",(H5/C5)*100000)</f>
        <v>NA</v>
      </c>
      <c r="AG5" s="8" t="str">
        <f>IF(C5=0,"NA",(C5/AQ5)*100000)</f>
        <v>NA</v>
      </c>
      <c r="AH5" s="8" t="str">
        <f>IF(C5=0,"NA",(I5/C5)*100000)</f>
        <v>NA</v>
      </c>
      <c r="AI5" s="8" t="str">
        <f>IF(I5=0,"NA",(I5/AQ5)*100000)</f>
        <v>NA</v>
      </c>
      <c r="AJ5" s="8" t="str">
        <f>IF(C5=0,"NA",(J5/C5)*100000)</f>
        <v>NA</v>
      </c>
      <c r="AK5" s="10" t="str">
        <f>IF(I5=0,"NA",(J5/AQ5)*100000)</f>
        <v>NA</v>
      </c>
      <c r="AL5" s="116">
        <f>AM5*7</f>
        <v>0</v>
      </c>
      <c r="AM5" s="117">
        <f>I5/_xlfn.DAYS("10 December 2016","10 June 2016")</f>
        <v>0</v>
      </c>
      <c r="AN5" s="116">
        <f>AO5*7</f>
        <v>0</v>
      </c>
      <c r="AO5" s="117">
        <f>J5/_xlfn.DAYS("10 December 2016","10 June 2016")</f>
        <v>0</v>
      </c>
      <c r="AP5" s="448"/>
      <c r="AQ5" s="106">
        <f>'Vital Stats'!Q79</f>
        <v>12000</v>
      </c>
    </row>
    <row r="6" spans="1:43" x14ac:dyDescent="0.25">
      <c r="B6" s="79"/>
      <c r="C6" s="7"/>
      <c r="D6" s="8"/>
      <c r="E6" s="8"/>
      <c r="F6" s="8"/>
      <c r="G6" s="9"/>
      <c r="H6" s="7"/>
      <c r="I6" s="8"/>
      <c r="J6" s="8"/>
      <c r="K6" s="9"/>
      <c r="L6" s="7"/>
      <c r="M6" s="8"/>
      <c r="N6" s="8"/>
      <c r="O6" s="8"/>
      <c r="P6" s="8"/>
      <c r="Q6" s="8"/>
      <c r="R6" s="8"/>
      <c r="S6" s="205"/>
      <c r="T6" s="9"/>
      <c r="U6" s="40"/>
      <c r="V6" s="41"/>
      <c r="W6" s="7"/>
      <c r="X6" s="8"/>
      <c r="Y6" s="8"/>
      <c r="Z6" s="8"/>
      <c r="AA6" s="8"/>
      <c r="AB6" s="8"/>
      <c r="AC6" s="205"/>
      <c r="AD6" s="9"/>
      <c r="AE6" s="7"/>
      <c r="AF6" s="8"/>
      <c r="AG6" s="8"/>
      <c r="AH6" s="8"/>
      <c r="AI6" s="8"/>
      <c r="AJ6" s="8"/>
      <c r="AK6" s="10"/>
      <c r="AL6" s="116"/>
      <c r="AM6" s="117"/>
      <c r="AN6" s="116"/>
      <c r="AO6" s="117"/>
      <c r="AP6" s="448"/>
      <c r="AQ6" s="107"/>
    </row>
    <row r="7" spans="1:43" x14ac:dyDescent="0.25">
      <c r="A7" s="2" t="str">
        <f>IF(K7=SUM(L7:S7), " ","Error")</f>
        <v xml:space="preserve"> </v>
      </c>
      <c r="B7" s="80" t="s">
        <v>31</v>
      </c>
      <c r="C7" s="3">
        <f t="shared" ref="C7:L7" si="2">SUM(C8:C9)</f>
        <v>0</v>
      </c>
      <c r="D7" s="3">
        <f t="shared" si="2"/>
        <v>0</v>
      </c>
      <c r="E7" s="3">
        <f t="shared" si="2"/>
        <v>0</v>
      </c>
      <c r="F7" s="3">
        <f t="shared" si="2"/>
        <v>0</v>
      </c>
      <c r="G7" s="4">
        <f t="shared" si="2"/>
        <v>0</v>
      </c>
      <c r="H7" s="3">
        <f t="shared" si="2"/>
        <v>0</v>
      </c>
      <c r="I7" s="3">
        <f t="shared" si="2"/>
        <v>0</v>
      </c>
      <c r="J7" s="3">
        <f t="shared" si="2"/>
        <v>0</v>
      </c>
      <c r="K7" s="4">
        <f t="shared" si="2"/>
        <v>0</v>
      </c>
      <c r="L7" s="3">
        <f t="shared" si="2"/>
        <v>0</v>
      </c>
      <c r="M7" s="3">
        <f t="shared" ref="M7:S7" si="3">SUM(M8:M9)</f>
        <v>0</v>
      </c>
      <c r="N7" s="3">
        <f t="shared" si="3"/>
        <v>0</v>
      </c>
      <c r="O7" s="3">
        <f t="shared" si="3"/>
        <v>0</v>
      </c>
      <c r="P7" s="3">
        <f t="shared" si="3"/>
        <v>0</v>
      </c>
      <c r="Q7" s="3">
        <f t="shared" si="3"/>
        <v>0</v>
      </c>
      <c r="R7" s="3">
        <f t="shared" si="3"/>
        <v>0</v>
      </c>
      <c r="S7" s="3">
        <f t="shared" si="3"/>
        <v>0</v>
      </c>
      <c r="T7" s="11"/>
      <c r="U7" s="43" t="str">
        <f>IF(I7=0,"NA",J7/I7)</f>
        <v>NA</v>
      </c>
      <c r="V7" s="46" t="str">
        <f>IF(I7=0,"NA",K7/I7)</f>
        <v>NA</v>
      </c>
      <c r="W7" s="43" t="str">
        <f>+IF(L7=0,"NA",L7/I7)</f>
        <v>NA</v>
      </c>
      <c r="X7" s="43" t="str">
        <f>+IF(I7=0,"NA",M7/I7)</f>
        <v>NA</v>
      </c>
      <c r="Y7" s="43" t="str">
        <f>+IF(I7=0,"NA",N7/I7)</f>
        <v>NA</v>
      </c>
      <c r="Z7" s="43" t="str">
        <f>+IF(I7=0,"NA",O7/I7)</f>
        <v>NA</v>
      </c>
      <c r="AA7" s="43" t="str">
        <f>+IF(I7=0,"NA",P7/I7)</f>
        <v>NA</v>
      </c>
      <c r="AB7" s="43" t="str">
        <f>+IF(I7=0,"NA",Q7/I7)</f>
        <v>NA</v>
      </c>
      <c r="AC7" s="297" t="str">
        <f>+IF(I7=0,"NA",R7/I7)</f>
        <v>NA</v>
      </c>
      <c r="AD7" s="45" t="str">
        <f>+IF(I7=0,"NA",S7/I7)</f>
        <v>NA</v>
      </c>
      <c r="AE7" s="3" t="str">
        <f>IF(C7=0,"NA",(C7/AQ7)*100000)</f>
        <v>NA</v>
      </c>
      <c r="AF7" s="5" t="str">
        <f>IF(C7=0,"NA",(H7/C7)*100000)</f>
        <v>NA</v>
      </c>
      <c r="AG7" s="5" t="str">
        <f>IF(C7=0,"NA",(C7/AQ7)*100000)</f>
        <v>NA</v>
      </c>
      <c r="AH7" s="5" t="str">
        <f>IF(C7=0,"NA",(I7/C7)*100000)</f>
        <v>NA</v>
      </c>
      <c r="AI7" s="5" t="str">
        <f>IF(I7=0,"NA",(I7/AQ7)*100000)</f>
        <v>NA</v>
      </c>
      <c r="AJ7" s="5" t="str">
        <f>IF(C7=0,"NA",(J7/C7)*100000)</f>
        <v>NA</v>
      </c>
      <c r="AK7" s="6" t="str">
        <f>IF(I7=0,"NA",(J7/AQ7)*100000)</f>
        <v>NA</v>
      </c>
      <c r="AL7" s="121">
        <f>AM7*7</f>
        <v>0</v>
      </c>
      <c r="AM7" s="118">
        <f>I7/_xlfn.DAYS("10 December 2017","10 December 2016")</f>
        <v>0</v>
      </c>
      <c r="AN7" s="122">
        <f>AO7*7</f>
        <v>0</v>
      </c>
      <c r="AO7" s="118">
        <f>J7/_xlfn.DAYS("10 December 2017","10 December 2016")</f>
        <v>0</v>
      </c>
      <c r="AP7" s="449">
        <f>'Vital Stats'!Q41</f>
        <v>761.07034252473352</v>
      </c>
      <c r="AQ7" s="108">
        <f>'Vital Stats'!Q79</f>
        <v>12000</v>
      </c>
    </row>
    <row r="8" spans="1:43" x14ac:dyDescent="0.25">
      <c r="B8" s="81" t="s">
        <v>32</v>
      </c>
      <c r="C8" s="7">
        <f>SUM(D8:G8)</f>
        <v>0</v>
      </c>
      <c r="D8" s="8"/>
      <c r="E8" s="8"/>
      <c r="F8" s="8"/>
      <c r="G8" s="9"/>
      <c r="H8" s="7"/>
      <c r="I8" s="8"/>
      <c r="J8" s="8"/>
      <c r="K8" s="9"/>
      <c r="L8" s="7"/>
      <c r="M8" s="8"/>
      <c r="N8" s="8"/>
      <c r="O8" s="8"/>
      <c r="P8" s="8"/>
      <c r="Q8" s="8"/>
      <c r="R8" s="8"/>
      <c r="S8" s="205"/>
      <c r="T8" s="9"/>
      <c r="U8" s="40" t="str">
        <f>IF(I8=0,"NA",J8/I8)</f>
        <v>NA</v>
      </c>
      <c r="V8" s="41" t="str">
        <f>IF(I8=0,"NA",K8/I8)</f>
        <v>NA</v>
      </c>
      <c r="W8" s="42" t="str">
        <f>IF(I8=0,"NA",L8/I8)</f>
        <v>NA</v>
      </c>
      <c r="X8" s="42" t="str">
        <f>IF(I8=0,"NA",M8/I8)</f>
        <v>NA</v>
      </c>
      <c r="Y8" s="42" t="str">
        <f>IF(I8=0,"NA",N8/I8)</f>
        <v>NA</v>
      </c>
      <c r="Z8" s="42" t="str">
        <f>IF(I8=0,"NA",O8/I8)</f>
        <v>NA</v>
      </c>
      <c r="AA8" s="42" t="str">
        <f>IF(I8=0,"NA",P8/I8)</f>
        <v>NA</v>
      </c>
      <c r="AB8" s="42" t="str">
        <f>IF(I8=0,"NA",Q8/I8)</f>
        <v>NA</v>
      </c>
      <c r="AC8" s="298" t="str">
        <f>IF(I8=0,"NA",R8/I8)</f>
        <v>NA</v>
      </c>
      <c r="AD8" s="44" t="str">
        <f>IF(I8=0,"NA",S8/I8)</f>
        <v>NA</v>
      </c>
      <c r="AE8" s="7" t="str">
        <f>IF(C8=0,"NA",(C8/AQ8)*100000)</f>
        <v>NA</v>
      </c>
      <c r="AF8" s="8" t="str">
        <f>IF(C8=0,"NA",(H8/C8)*100000)</f>
        <v>NA</v>
      </c>
      <c r="AG8" s="8" t="str">
        <f>IF(C8=0,"NA",(C8/AQ8)*100000)</f>
        <v>NA</v>
      </c>
      <c r="AH8" s="8" t="str">
        <f>IF(C8=0,"NA",(I8/C8)*100000)</f>
        <v>NA</v>
      </c>
      <c r="AI8" s="8" t="str">
        <f>IF(I8=0,"NA",(I8/AQ8)*100000)</f>
        <v>NA</v>
      </c>
      <c r="AJ8" s="8" t="str">
        <f>IF(C8=0,"NA",(J8/C8)*100000)</f>
        <v>NA</v>
      </c>
      <c r="AK8" s="10" t="str">
        <f>IF(I8=0,"NA",(J8/AQ8)*100000)</f>
        <v>NA</v>
      </c>
      <c r="AL8" s="116">
        <f>AM8*7</f>
        <v>0</v>
      </c>
      <c r="AM8" s="117">
        <f>I8/_xlfn.DAYS("10 June 2017","10 December 2016")</f>
        <v>0</v>
      </c>
      <c r="AN8" s="116">
        <f>AO8*7</f>
        <v>0</v>
      </c>
      <c r="AO8" s="117">
        <f>J8/_xlfn.DAYS("10 June 2017","10 December 2016")</f>
        <v>0</v>
      </c>
      <c r="AP8" s="448"/>
      <c r="AQ8" s="106">
        <f>'Vital Stats'!Q79</f>
        <v>12000</v>
      </c>
    </row>
    <row r="9" spans="1:43" x14ac:dyDescent="0.25">
      <c r="B9" s="81" t="s">
        <v>33</v>
      </c>
      <c r="C9" s="7">
        <f>SUM(D9:G9)</f>
        <v>0</v>
      </c>
      <c r="D9" s="8"/>
      <c r="E9" s="8"/>
      <c r="F9" s="8"/>
      <c r="G9" s="9"/>
      <c r="H9" s="7"/>
      <c r="I9" s="8"/>
      <c r="J9" s="8"/>
      <c r="K9" s="9"/>
      <c r="L9" s="7"/>
      <c r="M9" s="8"/>
      <c r="N9" s="8"/>
      <c r="O9" s="8"/>
      <c r="P9" s="8"/>
      <c r="Q9" s="8"/>
      <c r="R9" s="8"/>
      <c r="S9" s="205"/>
      <c r="T9" s="9"/>
      <c r="U9" s="40" t="str">
        <f>IF(I9=0,"NA",J9/I9)</f>
        <v>NA</v>
      </c>
      <c r="V9" s="41" t="str">
        <f>IF(I9=0,"NA",K9/I9)</f>
        <v>NA</v>
      </c>
      <c r="W9" s="42" t="str">
        <f>IF(I9=0,"NA",L9/I9)</f>
        <v>NA</v>
      </c>
      <c r="X9" s="42" t="str">
        <f>IF(I9=0,"NA",M9/I9)</f>
        <v>NA</v>
      </c>
      <c r="Y9" s="42" t="str">
        <f>IF(I9=0,"NA",N9/I9)</f>
        <v>NA</v>
      </c>
      <c r="Z9" s="42" t="str">
        <f>IF(I9=0,"NA",O9/I9)</f>
        <v>NA</v>
      </c>
      <c r="AA9" s="42" t="str">
        <f>IF(I9=0,"NA",P9/I9)</f>
        <v>NA</v>
      </c>
      <c r="AB9" s="42" t="str">
        <f>IF(I9=0,"NA",Q9/I9)</f>
        <v>NA</v>
      </c>
      <c r="AC9" s="298" t="str">
        <f>IF(I9=0,"NA",R9/I9)</f>
        <v>NA</v>
      </c>
      <c r="AD9" s="44" t="str">
        <f>IF(I9=0,"NA",S9/I9)</f>
        <v>NA</v>
      </c>
      <c r="AE9" s="7" t="str">
        <f>IF(C9=0,"NA",(C9/AQ9)*100000)</f>
        <v>NA</v>
      </c>
      <c r="AF9" s="8" t="str">
        <f>IF(C9=0,"NA",(H9/C9)*100000)</f>
        <v>NA</v>
      </c>
      <c r="AG9" s="8" t="str">
        <f>IF(C9=0,"NA",(C9/AQ9)*100000)</f>
        <v>NA</v>
      </c>
      <c r="AH9" s="8" t="str">
        <f>IF(C9=0,"NA",(I9/C9)*100000)</f>
        <v>NA</v>
      </c>
      <c r="AI9" s="8" t="str">
        <f>IF(I9=0,"NA",(I9/AQ9)*100000)</f>
        <v>NA</v>
      </c>
      <c r="AJ9" s="8" t="str">
        <f>IF(C9=0,"NA",(J9/C9)*100000)</f>
        <v>NA</v>
      </c>
      <c r="AK9" s="10" t="str">
        <f>IF(I9=0,"NA",(J9/AQ9)*100000)</f>
        <v>NA</v>
      </c>
      <c r="AL9" s="116">
        <f>AM9*7</f>
        <v>0</v>
      </c>
      <c r="AM9" s="117">
        <f>I9/_xlfn.DAYS("10 December 2017","10 June 2017")</f>
        <v>0</v>
      </c>
      <c r="AN9" s="116">
        <f>AO9*7</f>
        <v>0</v>
      </c>
      <c r="AO9" s="117">
        <f>J9/_xlfn.DAYS("10 December 2017","10 June 2017")</f>
        <v>0</v>
      </c>
      <c r="AP9" s="448"/>
      <c r="AQ9" s="106">
        <f>'Vital Stats'!Q79</f>
        <v>12000</v>
      </c>
    </row>
    <row r="10" spans="1:43" x14ac:dyDescent="0.25">
      <c r="C10" s="7"/>
      <c r="D10" s="8"/>
      <c r="E10" s="8"/>
      <c r="F10" s="8"/>
      <c r="G10" s="9"/>
      <c r="H10" s="7"/>
      <c r="I10" s="8"/>
      <c r="J10" s="8"/>
      <c r="K10" s="9"/>
      <c r="L10" s="7"/>
      <c r="M10" s="8"/>
      <c r="N10" s="8"/>
      <c r="O10" s="8"/>
      <c r="P10" s="8"/>
      <c r="Q10" s="8"/>
      <c r="R10" s="8"/>
      <c r="S10" s="205"/>
      <c r="T10" s="9"/>
      <c r="U10" s="8"/>
      <c r="V10" s="9"/>
      <c r="W10" s="7"/>
      <c r="X10" s="8"/>
      <c r="Y10" s="8"/>
      <c r="Z10" s="8"/>
      <c r="AA10" s="8"/>
      <c r="AB10" s="8"/>
      <c r="AC10" s="205"/>
      <c r="AD10" s="9"/>
      <c r="AE10" s="7"/>
      <c r="AF10" s="8"/>
      <c r="AG10" s="8"/>
      <c r="AH10" s="8"/>
      <c r="AI10" s="8"/>
      <c r="AJ10" s="8"/>
      <c r="AK10" s="10"/>
      <c r="AL10" s="113"/>
      <c r="AM10" s="14"/>
      <c r="AN10" s="113"/>
      <c r="AO10" s="14"/>
      <c r="AP10" s="105"/>
      <c r="AQ10" s="109"/>
    </row>
    <row r="11" spans="1:43" x14ac:dyDescent="0.25">
      <c r="C11" s="7"/>
      <c r="D11" s="8"/>
      <c r="E11" s="8"/>
      <c r="F11" s="8"/>
      <c r="G11" s="9"/>
      <c r="H11" s="7"/>
      <c r="I11" s="8"/>
      <c r="J11" s="8"/>
      <c r="K11" s="9"/>
      <c r="L11" s="7"/>
      <c r="M11" s="8"/>
      <c r="N11" s="8"/>
      <c r="O11" s="8"/>
      <c r="P11" s="8"/>
      <c r="Q11" s="8"/>
      <c r="R11" s="8"/>
      <c r="S11" s="205"/>
      <c r="T11" s="9"/>
      <c r="U11" s="8"/>
      <c r="V11" s="9"/>
      <c r="W11" s="7"/>
      <c r="X11" s="8"/>
      <c r="Y11" s="8"/>
      <c r="Z11" s="8"/>
      <c r="AA11" s="8"/>
      <c r="AB11" s="8"/>
      <c r="AC11" s="205"/>
      <c r="AD11" s="9"/>
      <c r="AE11" s="7"/>
      <c r="AF11" s="8"/>
      <c r="AG11" s="8"/>
      <c r="AH11" s="8"/>
      <c r="AI11" s="8"/>
      <c r="AJ11" s="8"/>
      <c r="AK11" s="10"/>
      <c r="AL11" s="113"/>
      <c r="AM11" s="14"/>
      <c r="AN11" s="113"/>
      <c r="AO11" s="14"/>
      <c r="AP11" s="105"/>
      <c r="AQ11" s="109"/>
    </row>
    <row r="12" spans="1:43" x14ac:dyDescent="0.25">
      <c r="C12" s="7"/>
      <c r="D12" s="8"/>
      <c r="E12" s="8"/>
      <c r="F12" s="8"/>
      <c r="G12" s="9"/>
      <c r="H12" s="7"/>
      <c r="I12" s="8"/>
      <c r="J12" s="8"/>
      <c r="K12" s="9"/>
      <c r="L12" s="7"/>
      <c r="M12" s="8"/>
      <c r="N12" s="8"/>
      <c r="O12" s="8"/>
      <c r="P12" s="8"/>
      <c r="Q12" s="8"/>
      <c r="R12" s="8"/>
      <c r="S12" s="205"/>
      <c r="T12" s="9"/>
      <c r="U12" s="8"/>
      <c r="V12" s="9"/>
      <c r="W12" s="7"/>
      <c r="X12" s="8"/>
      <c r="Y12" s="8"/>
      <c r="Z12" s="8"/>
      <c r="AA12" s="8"/>
      <c r="AB12" s="8"/>
      <c r="AC12" s="205"/>
      <c r="AD12" s="9"/>
      <c r="AE12" s="7"/>
      <c r="AF12" s="8"/>
      <c r="AG12" s="8"/>
      <c r="AH12" s="8"/>
      <c r="AI12" s="8"/>
      <c r="AJ12" s="8"/>
      <c r="AK12" s="10"/>
      <c r="AL12" s="113"/>
      <c r="AM12" s="14"/>
      <c r="AN12" s="113"/>
      <c r="AO12" s="14"/>
      <c r="AP12" s="105"/>
      <c r="AQ12" s="109"/>
    </row>
    <row r="13" spans="1:43" x14ac:dyDescent="0.25">
      <c r="C13" s="7"/>
      <c r="D13" s="8"/>
      <c r="E13" s="8"/>
      <c r="F13" s="8"/>
      <c r="G13" s="9"/>
      <c r="H13" s="7"/>
      <c r="I13" s="8"/>
      <c r="J13" s="8"/>
      <c r="K13" s="9"/>
      <c r="L13" s="7"/>
      <c r="M13" s="8"/>
      <c r="N13" s="8"/>
      <c r="O13" s="8"/>
      <c r="P13" s="8"/>
      <c r="Q13" s="8"/>
      <c r="R13" s="8"/>
      <c r="S13" s="205"/>
      <c r="T13" s="9"/>
      <c r="U13" s="8"/>
      <c r="V13" s="9"/>
      <c r="W13" s="7"/>
      <c r="X13" s="8"/>
      <c r="Y13" s="8"/>
      <c r="Z13" s="8"/>
      <c r="AA13" s="8"/>
      <c r="AB13" s="8"/>
      <c r="AC13" s="205"/>
      <c r="AD13" s="9"/>
      <c r="AE13" s="7"/>
      <c r="AF13" s="8"/>
      <c r="AG13" s="8"/>
      <c r="AH13" s="8"/>
      <c r="AI13" s="8"/>
      <c r="AJ13" s="8"/>
      <c r="AK13" s="10"/>
      <c r="AL13" s="113"/>
      <c r="AM13" s="14"/>
      <c r="AN13" s="113"/>
      <c r="AO13" s="14"/>
      <c r="AP13" s="105"/>
      <c r="AQ13" s="109"/>
    </row>
    <row r="14" spans="1:43" x14ac:dyDescent="0.25">
      <c r="C14" s="7"/>
      <c r="D14" s="8"/>
      <c r="E14" s="8"/>
      <c r="F14" s="8"/>
      <c r="G14" s="9"/>
      <c r="H14" s="7"/>
      <c r="I14" s="8"/>
      <c r="J14" s="8"/>
      <c r="K14" s="9"/>
      <c r="L14" s="7"/>
      <c r="M14" s="8"/>
      <c r="N14" s="8"/>
      <c r="O14" s="8"/>
      <c r="P14" s="8"/>
      <c r="Q14" s="8"/>
      <c r="R14" s="8"/>
      <c r="S14" s="205"/>
      <c r="T14" s="9"/>
      <c r="U14" s="8"/>
      <c r="V14" s="9"/>
      <c r="W14" s="7"/>
      <c r="X14" s="8"/>
      <c r="Y14" s="8"/>
      <c r="Z14" s="8"/>
      <c r="AA14" s="8"/>
      <c r="AB14" s="8"/>
      <c r="AC14" s="205"/>
      <c r="AD14" s="9"/>
      <c r="AE14" s="7"/>
      <c r="AF14" s="8"/>
      <c r="AG14" s="8"/>
      <c r="AH14" s="8"/>
      <c r="AI14" s="8"/>
      <c r="AJ14" s="8"/>
      <c r="AK14" s="10"/>
      <c r="AL14" s="113"/>
      <c r="AM14" s="14"/>
      <c r="AN14" s="113"/>
      <c r="AO14" s="14"/>
      <c r="AP14" s="105"/>
      <c r="AQ14" s="109"/>
    </row>
    <row r="15" spans="1:43" x14ac:dyDescent="0.25">
      <c r="C15" s="7"/>
      <c r="D15" s="8"/>
      <c r="E15" s="8"/>
      <c r="F15" s="8"/>
      <c r="G15" s="9"/>
      <c r="H15" s="7"/>
      <c r="I15" s="8"/>
      <c r="J15" s="8"/>
      <c r="K15" s="9"/>
      <c r="L15" s="7"/>
      <c r="M15" s="8"/>
      <c r="N15" s="8"/>
      <c r="O15" s="8"/>
      <c r="P15" s="8"/>
      <c r="Q15" s="8"/>
      <c r="R15" s="8"/>
      <c r="S15" s="205"/>
      <c r="T15" s="9"/>
      <c r="U15" s="8"/>
      <c r="V15" s="9"/>
      <c r="W15" s="7"/>
      <c r="X15" s="8"/>
      <c r="Y15" s="8"/>
      <c r="Z15" s="8"/>
      <c r="AA15" s="8"/>
      <c r="AB15" s="8"/>
      <c r="AC15" s="205"/>
      <c r="AD15" s="9"/>
      <c r="AE15" s="7"/>
      <c r="AF15" s="8"/>
      <c r="AG15" s="8"/>
      <c r="AH15" s="8"/>
      <c r="AI15" s="8"/>
      <c r="AJ15" s="8"/>
      <c r="AK15" s="10"/>
      <c r="AL15" s="113"/>
      <c r="AM15" s="14"/>
      <c r="AN15" s="113"/>
      <c r="AO15" s="14"/>
      <c r="AP15" s="105"/>
      <c r="AQ15" s="109"/>
    </row>
    <row r="16" spans="1:43" x14ac:dyDescent="0.25">
      <c r="C16" s="7"/>
      <c r="D16" s="8"/>
      <c r="E16" s="8"/>
      <c r="F16" s="8"/>
      <c r="G16" s="9"/>
      <c r="H16" s="7"/>
      <c r="I16" s="8"/>
      <c r="J16" s="8"/>
      <c r="K16" s="9"/>
      <c r="L16" s="7"/>
      <c r="M16" s="8"/>
      <c r="N16" s="8"/>
      <c r="O16" s="8"/>
      <c r="P16" s="8"/>
      <c r="Q16" s="8"/>
      <c r="R16" s="8"/>
      <c r="S16" s="205"/>
      <c r="T16" s="9"/>
      <c r="U16" s="8"/>
      <c r="V16" s="9"/>
      <c r="W16" s="7"/>
      <c r="X16" s="8"/>
      <c r="Y16" s="8"/>
      <c r="Z16" s="8"/>
      <c r="AA16" s="8"/>
      <c r="AB16" s="8"/>
      <c r="AC16" s="205"/>
      <c r="AD16" s="9"/>
      <c r="AE16" s="7"/>
      <c r="AF16" s="8"/>
      <c r="AG16" s="8"/>
      <c r="AH16" s="8"/>
      <c r="AI16" s="8"/>
      <c r="AJ16" s="8"/>
      <c r="AK16" s="10"/>
      <c r="AL16" s="113"/>
      <c r="AM16" s="14"/>
      <c r="AN16" s="113"/>
      <c r="AO16" s="14"/>
      <c r="AP16" s="105"/>
      <c r="AQ16" s="109"/>
    </row>
    <row r="17" spans="3:43" x14ac:dyDescent="0.25">
      <c r="C17" s="7"/>
      <c r="D17" s="8"/>
      <c r="E17" s="8"/>
      <c r="F17" s="8"/>
      <c r="G17" s="9"/>
      <c r="H17" s="7"/>
      <c r="I17" s="8"/>
      <c r="J17" s="8"/>
      <c r="K17" s="9"/>
      <c r="L17" s="7"/>
      <c r="M17" s="8"/>
      <c r="N17" s="8"/>
      <c r="O17" s="8"/>
      <c r="P17" s="8"/>
      <c r="Q17" s="8"/>
      <c r="R17" s="8"/>
      <c r="S17" s="205"/>
      <c r="T17" s="9"/>
      <c r="U17" s="8"/>
      <c r="V17" s="9"/>
      <c r="W17" s="7"/>
      <c r="X17" s="8"/>
      <c r="Y17" s="8"/>
      <c r="Z17" s="8"/>
      <c r="AA17" s="8"/>
      <c r="AB17" s="8"/>
      <c r="AC17" s="205"/>
      <c r="AD17" s="9"/>
      <c r="AE17" s="7"/>
      <c r="AF17" s="8"/>
      <c r="AG17" s="8"/>
      <c r="AH17" s="8"/>
      <c r="AI17" s="8"/>
      <c r="AJ17" s="8"/>
      <c r="AK17" s="10"/>
      <c r="AL17" s="113"/>
      <c r="AM17" s="14"/>
      <c r="AN17" s="113"/>
      <c r="AO17" s="14"/>
      <c r="AP17" s="105"/>
      <c r="AQ17" s="109"/>
    </row>
    <row r="18" spans="3:43" x14ac:dyDescent="0.25">
      <c r="C18" s="7"/>
      <c r="D18" s="8"/>
      <c r="E18" s="8"/>
      <c r="F18" s="8"/>
      <c r="G18" s="9"/>
      <c r="H18" s="7"/>
      <c r="I18" s="8"/>
      <c r="J18" s="8"/>
      <c r="K18" s="9"/>
      <c r="L18" s="7"/>
      <c r="M18" s="8"/>
      <c r="N18" s="8"/>
      <c r="O18" s="8"/>
      <c r="P18" s="8"/>
      <c r="Q18" s="8"/>
      <c r="R18" s="8"/>
      <c r="S18" s="205"/>
      <c r="T18" s="9"/>
      <c r="U18" s="8"/>
      <c r="V18" s="9"/>
      <c r="W18" s="7"/>
      <c r="X18" s="8"/>
      <c r="Y18" s="8"/>
      <c r="Z18" s="8"/>
      <c r="AA18" s="8"/>
      <c r="AB18" s="8"/>
      <c r="AC18" s="205"/>
      <c r="AD18" s="9"/>
      <c r="AE18" s="7"/>
      <c r="AF18" s="8"/>
      <c r="AG18" s="8"/>
      <c r="AH18" s="8"/>
      <c r="AI18" s="8"/>
      <c r="AJ18" s="8"/>
      <c r="AK18" s="10"/>
      <c r="AL18" s="113"/>
      <c r="AM18" s="14"/>
      <c r="AN18" s="113"/>
      <c r="AO18" s="14"/>
      <c r="AP18" s="105"/>
      <c r="AQ18" s="109"/>
    </row>
    <row r="19" spans="3:43" x14ac:dyDescent="0.25">
      <c r="C19" s="7"/>
      <c r="D19" s="8"/>
      <c r="E19" s="8"/>
      <c r="F19" s="8"/>
      <c r="G19" s="9"/>
      <c r="H19" s="7"/>
      <c r="I19" s="8"/>
      <c r="J19" s="8"/>
      <c r="K19" s="9"/>
      <c r="L19" s="7"/>
      <c r="M19" s="8"/>
      <c r="N19" s="8"/>
      <c r="O19" s="8"/>
      <c r="P19" s="8"/>
      <c r="Q19" s="8"/>
      <c r="R19" s="8"/>
      <c r="S19" s="205"/>
      <c r="T19" s="9"/>
      <c r="U19" s="8"/>
      <c r="V19" s="9"/>
      <c r="W19" s="7"/>
      <c r="X19" s="8"/>
      <c r="Y19" s="8"/>
      <c r="Z19" s="8"/>
      <c r="AA19" s="8"/>
      <c r="AB19" s="8"/>
      <c r="AC19" s="205"/>
      <c r="AD19" s="9"/>
      <c r="AE19" s="7"/>
      <c r="AF19" s="8"/>
      <c r="AG19" s="8"/>
      <c r="AH19" s="8"/>
      <c r="AI19" s="8"/>
      <c r="AJ19" s="8"/>
      <c r="AK19" s="10"/>
      <c r="AL19" s="113"/>
      <c r="AM19" s="14"/>
      <c r="AN19" s="113"/>
      <c r="AO19" s="14"/>
      <c r="AP19" s="105"/>
      <c r="AQ19" s="109"/>
    </row>
    <row r="20" spans="3:43" x14ac:dyDescent="0.25">
      <c r="C20" s="7"/>
      <c r="D20" s="8"/>
      <c r="E20" s="8"/>
      <c r="F20" s="8"/>
      <c r="G20" s="9"/>
      <c r="H20" s="7"/>
      <c r="I20" s="8"/>
      <c r="J20" s="8"/>
      <c r="K20" s="9"/>
      <c r="L20" s="7"/>
      <c r="M20" s="8"/>
      <c r="N20" s="8"/>
      <c r="O20" s="8"/>
      <c r="P20" s="8"/>
      <c r="Q20" s="8"/>
      <c r="R20" s="8"/>
      <c r="S20" s="205"/>
      <c r="T20" s="9"/>
      <c r="U20" s="8"/>
      <c r="V20" s="9"/>
      <c r="W20" s="7"/>
      <c r="X20" s="8"/>
      <c r="Y20" s="8"/>
      <c r="Z20" s="8"/>
      <c r="AA20" s="8"/>
      <c r="AB20" s="8"/>
      <c r="AC20" s="205"/>
      <c r="AD20" s="9"/>
      <c r="AE20" s="7"/>
      <c r="AF20" s="8"/>
      <c r="AG20" s="8"/>
      <c r="AH20" s="8"/>
      <c r="AI20" s="8"/>
      <c r="AJ20" s="8"/>
      <c r="AK20" s="10"/>
      <c r="AL20" s="113"/>
      <c r="AM20" s="14"/>
      <c r="AN20" s="113"/>
      <c r="AO20" s="14"/>
      <c r="AP20" s="105"/>
      <c r="AQ20" s="109"/>
    </row>
    <row r="21" spans="3:43" x14ac:dyDescent="0.25">
      <c r="C21" s="7"/>
      <c r="D21" s="8"/>
      <c r="E21" s="8"/>
      <c r="F21" s="8"/>
      <c r="G21" s="9"/>
      <c r="H21" s="7"/>
      <c r="I21" s="8"/>
      <c r="J21" s="8"/>
      <c r="K21" s="9"/>
      <c r="L21" s="7"/>
      <c r="M21" s="8"/>
      <c r="N21" s="8"/>
      <c r="O21" s="8"/>
      <c r="P21" s="8"/>
      <c r="Q21" s="8"/>
      <c r="R21" s="8"/>
      <c r="S21" s="205"/>
      <c r="T21" s="9"/>
      <c r="U21" s="8"/>
      <c r="V21" s="9"/>
      <c r="W21" s="7"/>
      <c r="X21" s="8"/>
      <c r="Y21" s="8"/>
      <c r="Z21" s="8"/>
      <c r="AA21" s="8"/>
      <c r="AB21" s="8"/>
      <c r="AC21" s="205"/>
      <c r="AD21" s="9"/>
      <c r="AE21" s="7"/>
      <c r="AF21" s="8"/>
      <c r="AG21" s="8"/>
      <c r="AH21" s="8"/>
      <c r="AI21" s="8"/>
      <c r="AJ21" s="8"/>
      <c r="AK21" s="10"/>
      <c r="AL21" s="113"/>
      <c r="AM21" s="14"/>
      <c r="AN21" s="113"/>
      <c r="AO21" s="14"/>
      <c r="AP21" s="105"/>
      <c r="AQ21" s="109"/>
    </row>
    <row r="22" spans="3:43" x14ac:dyDescent="0.25">
      <c r="C22" s="7"/>
      <c r="D22" s="8"/>
      <c r="E22" s="8"/>
      <c r="F22" s="8"/>
      <c r="G22" s="9"/>
      <c r="H22" s="7"/>
      <c r="I22" s="8"/>
      <c r="J22" s="8"/>
      <c r="K22" s="9"/>
      <c r="L22" s="7"/>
      <c r="M22" s="8"/>
      <c r="N22" s="8"/>
      <c r="O22" s="8"/>
      <c r="P22" s="8"/>
      <c r="Q22" s="8"/>
      <c r="R22" s="8"/>
      <c r="S22" s="205"/>
      <c r="T22" s="9"/>
      <c r="U22" s="8"/>
      <c r="V22" s="9"/>
      <c r="W22" s="7"/>
      <c r="X22" s="8"/>
      <c r="Y22" s="8"/>
      <c r="Z22" s="8"/>
      <c r="AA22" s="8"/>
      <c r="AB22" s="8"/>
      <c r="AC22" s="205"/>
      <c r="AD22" s="9"/>
      <c r="AE22" s="7"/>
      <c r="AF22" s="8"/>
      <c r="AG22" s="8"/>
      <c r="AH22" s="8"/>
      <c r="AI22" s="8"/>
      <c r="AJ22" s="8"/>
      <c r="AK22" s="10"/>
      <c r="AL22" s="113"/>
      <c r="AM22" s="14"/>
      <c r="AN22" s="113"/>
      <c r="AO22" s="14"/>
      <c r="AP22" s="105"/>
      <c r="AQ22" s="109"/>
    </row>
    <row r="23" spans="3:43" x14ac:dyDescent="0.25">
      <c r="C23" s="7"/>
      <c r="D23" s="8"/>
      <c r="E23" s="8"/>
      <c r="F23" s="8"/>
      <c r="G23" s="9"/>
      <c r="H23" s="7"/>
      <c r="I23" s="8"/>
      <c r="J23" s="8"/>
      <c r="K23" s="9"/>
      <c r="L23" s="7"/>
      <c r="M23" s="8"/>
      <c r="N23" s="8"/>
      <c r="O23" s="8"/>
      <c r="P23" s="8"/>
      <c r="Q23" s="8"/>
      <c r="R23" s="8"/>
      <c r="S23" s="205"/>
      <c r="T23" s="9"/>
      <c r="U23" s="8"/>
      <c r="V23" s="9"/>
      <c r="W23" s="7"/>
      <c r="X23" s="8"/>
      <c r="Y23" s="8"/>
      <c r="Z23" s="8"/>
      <c r="AA23" s="8"/>
      <c r="AB23" s="8"/>
      <c r="AC23" s="205"/>
      <c r="AD23" s="9"/>
      <c r="AE23" s="7"/>
      <c r="AF23" s="8"/>
      <c r="AG23" s="8"/>
      <c r="AH23" s="8"/>
      <c r="AI23" s="8"/>
      <c r="AJ23" s="8"/>
      <c r="AK23" s="10"/>
      <c r="AL23" s="113"/>
      <c r="AM23" s="14"/>
      <c r="AN23" s="113"/>
      <c r="AO23" s="14"/>
      <c r="AP23" s="105"/>
      <c r="AQ23" s="109"/>
    </row>
    <row r="24" spans="3:43" x14ac:dyDescent="0.25">
      <c r="C24" s="7"/>
      <c r="D24" s="8"/>
      <c r="E24" s="8"/>
      <c r="F24" s="8"/>
      <c r="G24" s="9"/>
      <c r="H24" s="7"/>
      <c r="I24" s="8"/>
      <c r="J24" s="8"/>
      <c r="K24" s="9"/>
      <c r="L24" s="7"/>
      <c r="M24" s="8"/>
      <c r="N24" s="8"/>
      <c r="O24" s="8"/>
      <c r="P24" s="8"/>
      <c r="Q24" s="8"/>
      <c r="R24" s="8"/>
      <c r="S24" s="205"/>
      <c r="T24" s="9"/>
      <c r="U24" s="8"/>
      <c r="V24" s="9"/>
      <c r="W24" s="7"/>
      <c r="X24" s="8"/>
      <c r="Y24" s="8"/>
      <c r="Z24" s="8"/>
      <c r="AA24" s="8"/>
      <c r="AB24" s="8"/>
      <c r="AC24" s="205"/>
      <c r="AD24" s="9"/>
      <c r="AE24" s="7"/>
      <c r="AF24" s="8"/>
      <c r="AG24" s="8"/>
      <c r="AH24" s="8"/>
      <c r="AI24" s="8"/>
      <c r="AJ24" s="8"/>
      <c r="AK24" s="10"/>
      <c r="AL24" s="113"/>
      <c r="AM24" s="14"/>
      <c r="AN24" s="113"/>
      <c r="AO24" s="14"/>
      <c r="AP24" s="105"/>
      <c r="AQ24" s="109"/>
    </row>
    <row r="25" spans="3:43" x14ac:dyDescent="0.25">
      <c r="C25" s="7"/>
      <c r="D25" s="8"/>
      <c r="E25" s="8"/>
      <c r="F25" s="8"/>
      <c r="G25" s="9"/>
      <c r="H25" s="7"/>
      <c r="I25" s="8"/>
      <c r="J25" s="8"/>
      <c r="K25" s="9"/>
      <c r="L25" s="7"/>
      <c r="M25" s="8"/>
      <c r="N25" s="8"/>
      <c r="O25" s="8"/>
      <c r="P25" s="8"/>
      <c r="Q25" s="8"/>
      <c r="R25" s="8"/>
      <c r="S25" s="205"/>
      <c r="T25" s="9"/>
      <c r="U25" s="8"/>
      <c r="V25" s="9"/>
      <c r="W25" s="7"/>
      <c r="X25" s="8"/>
      <c r="Y25" s="8"/>
      <c r="Z25" s="8"/>
      <c r="AA25" s="8"/>
      <c r="AB25" s="8"/>
      <c r="AC25" s="205"/>
      <c r="AD25" s="9"/>
      <c r="AE25" s="7"/>
      <c r="AF25" s="8"/>
      <c r="AG25" s="8"/>
      <c r="AH25" s="8"/>
      <c r="AI25" s="8"/>
      <c r="AJ25" s="8"/>
      <c r="AK25" s="10"/>
      <c r="AL25" s="113"/>
      <c r="AM25" s="14"/>
      <c r="AN25" s="113"/>
      <c r="AO25" s="14"/>
      <c r="AP25" s="105"/>
      <c r="AQ25" s="109"/>
    </row>
    <row r="26" spans="3:43" x14ac:dyDescent="0.25">
      <c r="C26" s="7"/>
      <c r="D26" s="8"/>
      <c r="E26" s="8"/>
      <c r="F26" s="8"/>
      <c r="G26" s="9"/>
      <c r="H26" s="7"/>
      <c r="I26" s="8"/>
      <c r="J26" s="8"/>
      <c r="K26" s="9"/>
      <c r="L26" s="7"/>
      <c r="M26" s="8"/>
      <c r="N26" s="8"/>
      <c r="O26" s="8"/>
      <c r="P26" s="8"/>
      <c r="Q26" s="8"/>
      <c r="R26" s="8"/>
      <c r="S26" s="205"/>
      <c r="T26" s="9"/>
      <c r="U26" s="8"/>
      <c r="V26" s="9"/>
      <c r="W26" s="7"/>
      <c r="X26" s="8"/>
      <c r="Y26" s="8"/>
      <c r="Z26" s="8"/>
      <c r="AA26" s="8"/>
      <c r="AB26" s="8"/>
      <c r="AC26" s="205"/>
      <c r="AD26" s="9"/>
      <c r="AE26" s="7"/>
      <c r="AF26" s="8"/>
      <c r="AG26" s="8"/>
      <c r="AH26" s="8"/>
      <c r="AI26" s="8"/>
      <c r="AJ26" s="8"/>
      <c r="AK26" s="10"/>
      <c r="AL26" s="113"/>
      <c r="AM26" s="14"/>
      <c r="AN26" s="113"/>
      <c r="AO26" s="14"/>
      <c r="AP26" s="105"/>
      <c r="AQ26" s="109"/>
    </row>
    <row r="27" spans="3:43" x14ac:dyDescent="0.25">
      <c r="C27" s="7"/>
      <c r="D27" s="8"/>
      <c r="E27" s="8"/>
      <c r="F27" s="8"/>
      <c r="G27" s="9"/>
      <c r="H27" s="7"/>
      <c r="I27" s="8"/>
      <c r="J27" s="8"/>
      <c r="K27" s="9"/>
      <c r="L27" s="7"/>
      <c r="M27" s="8"/>
      <c r="N27" s="8"/>
      <c r="O27" s="8"/>
      <c r="P27" s="8"/>
      <c r="Q27" s="8"/>
      <c r="R27" s="8"/>
      <c r="S27" s="205"/>
      <c r="T27" s="9"/>
      <c r="U27" s="8"/>
      <c r="V27" s="9"/>
      <c r="W27" s="7"/>
      <c r="X27" s="8"/>
      <c r="Y27" s="8"/>
      <c r="Z27" s="8"/>
      <c r="AA27" s="8"/>
      <c r="AB27" s="8"/>
      <c r="AC27" s="205"/>
      <c r="AD27" s="9"/>
      <c r="AE27" s="7"/>
      <c r="AF27" s="8"/>
      <c r="AG27" s="8"/>
      <c r="AH27" s="8"/>
      <c r="AI27" s="8"/>
      <c r="AJ27" s="8"/>
      <c r="AK27" s="10"/>
      <c r="AL27" s="113"/>
      <c r="AM27" s="14"/>
      <c r="AN27" s="113"/>
      <c r="AO27" s="14"/>
      <c r="AP27" s="105"/>
      <c r="AQ27" s="109"/>
    </row>
    <row r="28" spans="3:43" x14ac:dyDescent="0.25">
      <c r="C28" s="7"/>
      <c r="D28" s="8"/>
      <c r="E28" s="8"/>
      <c r="F28" s="8"/>
      <c r="G28" s="9"/>
      <c r="H28" s="7"/>
      <c r="I28" s="8"/>
      <c r="J28" s="8"/>
      <c r="K28" s="9"/>
      <c r="L28" s="7"/>
      <c r="M28" s="8"/>
      <c r="N28" s="8"/>
      <c r="O28" s="8"/>
      <c r="P28" s="8"/>
      <c r="Q28" s="8"/>
      <c r="R28" s="8"/>
      <c r="S28" s="205"/>
      <c r="T28" s="9"/>
      <c r="U28" s="8"/>
      <c r="V28" s="9"/>
      <c r="W28" s="7"/>
      <c r="X28" s="8"/>
      <c r="Y28" s="8"/>
      <c r="Z28" s="8"/>
      <c r="AA28" s="8"/>
      <c r="AB28" s="8"/>
      <c r="AC28" s="205"/>
      <c r="AD28" s="9"/>
      <c r="AE28" s="7"/>
      <c r="AF28" s="8"/>
      <c r="AG28" s="8"/>
      <c r="AH28" s="8"/>
      <c r="AI28" s="8"/>
      <c r="AJ28" s="8"/>
      <c r="AK28" s="10"/>
      <c r="AL28" s="113"/>
      <c r="AM28" s="14"/>
      <c r="AN28" s="113"/>
      <c r="AO28" s="14"/>
      <c r="AP28" s="105"/>
      <c r="AQ28" s="109"/>
    </row>
    <row r="29" spans="3:43" x14ac:dyDescent="0.25">
      <c r="C29" s="7"/>
      <c r="D29" s="8"/>
      <c r="E29" s="8"/>
      <c r="F29" s="8"/>
      <c r="G29" s="9"/>
      <c r="H29" s="7"/>
      <c r="I29" s="8"/>
      <c r="J29" s="8"/>
      <c r="K29" s="9"/>
      <c r="L29" s="7"/>
      <c r="M29" s="8"/>
      <c r="N29" s="8"/>
      <c r="O29" s="8"/>
      <c r="P29" s="8"/>
      <c r="Q29" s="8"/>
      <c r="R29" s="8"/>
      <c r="S29" s="205"/>
      <c r="T29" s="9"/>
      <c r="U29" s="8"/>
      <c r="V29" s="9"/>
      <c r="W29" s="7"/>
      <c r="X29" s="8"/>
      <c r="Y29" s="8"/>
      <c r="Z29" s="8"/>
      <c r="AA29" s="8"/>
      <c r="AB29" s="8"/>
      <c r="AC29" s="205"/>
      <c r="AD29" s="9"/>
      <c r="AE29" s="7"/>
      <c r="AF29" s="8"/>
      <c r="AG29" s="8"/>
      <c r="AH29" s="8"/>
      <c r="AI29" s="8"/>
      <c r="AJ29" s="8"/>
      <c r="AK29" s="10"/>
      <c r="AL29" s="113"/>
      <c r="AM29" s="14"/>
      <c r="AN29" s="113"/>
      <c r="AO29" s="14"/>
      <c r="AP29" s="105"/>
      <c r="AQ29" s="109"/>
    </row>
    <row r="30" spans="3:43" x14ac:dyDescent="0.25">
      <c r="C30" s="7"/>
      <c r="D30" s="8"/>
      <c r="E30" s="8"/>
      <c r="F30" s="8"/>
      <c r="G30" s="9"/>
      <c r="H30" s="7"/>
      <c r="I30" s="8"/>
      <c r="J30" s="8"/>
      <c r="K30" s="9"/>
      <c r="L30" s="7"/>
      <c r="M30" s="8"/>
      <c r="N30" s="8"/>
      <c r="O30" s="8"/>
      <c r="P30" s="8"/>
      <c r="Q30" s="8"/>
      <c r="R30" s="8"/>
      <c r="S30" s="205"/>
      <c r="T30" s="9"/>
      <c r="U30" s="8"/>
      <c r="V30" s="9"/>
      <c r="W30" s="7"/>
      <c r="X30" s="8"/>
      <c r="Y30" s="8"/>
      <c r="Z30" s="8"/>
      <c r="AA30" s="8"/>
      <c r="AB30" s="8"/>
      <c r="AC30" s="205"/>
      <c r="AD30" s="9"/>
      <c r="AE30" s="7"/>
      <c r="AF30" s="8"/>
      <c r="AG30" s="8"/>
      <c r="AH30" s="8"/>
      <c r="AI30" s="8"/>
      <c r="AJ30" s="8"/>
      <c r="AK30" s="10"/>
      <c r="AL30" s="113"/>
      <c r="AM30" s="14"/>
      <c r="AN30" s="113"/>
      <c r="AO30" s="14"/>
      <c r="AP30" s="105"/>
      <c r="AQ30" s="109"/>
    </row>
    <row r="31" spans="3:43" x14ac:dyDescent="0.25">
      <c r="C31" s="7"/>
      <c r="D31" s="8"/>
      <c r="E31" s="8"/>
      <c r="F31" s="8"/>
      <c r="G31" s="9"/>
      <c r="H31" s="7"/>
      <c r="I31" s="8"/>
      <c r="J31" s="8"/>
      <c r="K31" s="9"/>
      <c r="L31" s="7"/>
      <c r="M31" s="8"/>
      <c r="N31" s="8"/>
      <c r="O31" s="8"/>
      <c r="P31" s="8"/>
      <c r="Q31" s="8"/>
      <c r="R31" s="8"/>
      <c r="S31" s="205"/>
      <c r="T31" s="9"/>
      <c r="U31" s="8"/>
      <c r="V31" s="9"/>
      <c r="W31" s="7"/>
      <c r="X31" s="8"/>
      <c r="Y31" s="8"/>
      <c r="Z31" s="8"/>
      <c r="AA31" s="8"/>
      <c r="AB31" s="8"/>
      <c r="AC31" s="205"/>
      <c r="AD31" s="9"/>
      <c r="AE31" s="7"/>
      <c r="AF31" s="8"/>
      <c r="AG31" s="8"/>
      <c r="AH31" s="8"/>
      <c r="AI31" s="8"/>
      <c r="AJ31" s="8"/>
      <c r="AK31" s="10"/>
      <c r="AL31" s="113"/>
      <c r="AM31" s="14"/>
      <c r="AN31" s="113"/>
      <c r="AO31" s="14"/>
      <c r="AP31" s="105"/>
      <c r="AQ31" s="109"/>
    </row>
    <row r="32" spans="3:43" x14ac:dyDescent="0.25">
      <c r="C32" s="7"/>
      <c r="D32" s="8"/>
      <c r="E32" s="8"/>
      <c r="F32" s="8"/>
      <c r="G32" s="9"/>
      <c r="H32" s="7"/>
      <c r="I32" s="8"/>
      <c r="J32" s="8"/>
      <c r="K32" s="9"/>
      <c r="L32" s="7"/>
      <c r="M32" s="8"/>
      <c r="N32" s="8"/>
      <c r="O32" s="8"/>
      <c r="P32" s="8"/>
      <c r="Q32" s="8"/>
      <c r="R32" s="8"/>
      <c r="S32" s="205"/>
      <c r="T32" s="9"/>
      <c r="U32" s="8"/>
      <c r="V32" s="9"/>
      <c r="W32" s="7"/>
      <c r="X32" s="8"/>
      <c r="Y32" s="8"/>
      <c r="Z32" s="8"/>
      <c r="AA32" s="8"/>
      <c r="AB32" s="8"/>
      <c r="AC32" s="205"/>
      <c r="AD32" s="9"/>
      <c r="AE32" s="7"/>
      <c r="AF32" s="8"/>
      <c r="AG32" s="8"/>
      <c r="AH32" s="8"/>
      <c r="AI32" s="8"/>
      <c r="AJ32" s="8"/>
      <c r="AK32" s="10"/>
      <c r="AL32" s="113"/>
      <c r="AM32" s="14"/>
      <c r="AN32" s="113"/>
      <c r="AO32" s="14"/>
      <c r="AP32" s="105"/>
      <c r="AQ32" s="109"/>
    </row>
    <row r="33" spans="3:43" x14ac:dyDescent="0.25">
      <c r="C33" s="7"/>
      <c r="D33" s="8"/>
      <c r="E33" s="8"/>
      <c r="F33" s="8"/>
      <c r="G33" s="9"/>
      <c r="H33" s="7"/>
      <c r="I33" s="8"/>
      <c r="J33" s="8"/>
      <c r="K33" s="9"/>
      <c r="L33" s="7"/>
      <c r="M33" s="8"/>
      <c r="N33" s="8"/>
      <c r="O33" s="8"/>
      <c r="P33" s="8"/>
      <c r="Q33" s="8"/>
      <c r="R33" s="8"/>
      <c r="S33" s="205"/>
      <c r="T33" s="9"/>
      <c r="U33" s="8"/>
      <c r="V33" s="9"/>
      <c r="W33" s="7"/>
      <c r="X33" s="8"/>
      <c r="Y33" s="8"/>
      <c r="Z33" s="8"/>
      <c r="AA33" s="8"/>
      <c r="AB33" s="8"/>
      <c r="AC33" s="205"/>
      <c r="AD33" s="9"/>
      <c r="AE33" s="7"/>
      <c r="AF33" s="8"/>
      <c r="AG33" s="8"/>
      <c r="AH33" s="8"/>
      <c r="AI33" s="8"/>
      <c r="AJ33" s="8"/>
      <c r="AK33" s="10"/>
      <c r="AL33" s="113"/>
      <c r="AM33" s="14"/>
      <c r="AN33" s="113"/>
      <c r="AO33" s="14"/>
      <c r="AP33" s="105"/>
      <c r="AQ33" s="109"/>
    </row>
    <row r="34" spans="3:43" x14ac:dyDescent="0.25">
      <c r="C34" s="7"/>
      <c r="D34" s="8"/>
      <c r="E34" s="8"/>
      <c r="F34" s="8"/>
      <c r="G34" s="9"/>
      <c r="H34" s="7"/>
      <c r="I34" s="8"/>
      <c r="J34" s="8"/>
      <c r="K34" s="9"/>
      <c r="L34" s="7"/>
      <c r="M34" s="8"/>
      <c r="N34" s="8"/>
      <c r="O34" s="8"/>
      <c r="P34" s="8"/>
      <c r="Q34" s="8"/>
      <c r="R34" s="8"/>
      <c r="S34" s="205"/>
      <c r="T34" s="9"/>
      <c r="U34" s="8"/>
      <c r="V34" s="9"/>
      <c r="W34" s="7"/>
      <c r="X34" s="8"/>
      <c r="Y34" s="8"/>
      <c r="Z34" s="8"/>
      <c r="AA34" s="8"/>
      <c r="AB34" s="8"/>
      <c r="AC34" s="205"/>
      <c r="AD34" s="9"/>
      <c r="AE34" s="7"/>
      <c r="AF34" s="8"/>
      <c r="AG34" s="8"/>
      <c r="AH34" s="8"/>
      <c r="AI34" s="8"/>
      <c r="AJ34" s="8"/>
      <c r="AK34" s="10"/>
      <c r="AL34" s="113"/>
      <c r="AM34" s="14"/>
      <c r="AN34" s="113"/>
      <c r="AO34" s="14"/>
      <c r="AP34" s="105"/>
      <c r="AQ34" s="109"/>
    </row>
    <row r="35" spans="3:43" x14ac:dyDescent="0.25">
      <c r="C35" s="7"/>
      <c r="D35" s="8"/>
      <c r="E35" s="8"/>
      <c r="F35" s="8"/>
      <c r="G35" s="9"/>
      <c r="H35" s="7"/>
      <c r="I35" s="8"/>
      <c r="J35" s="8"/>
      <c r="K35" s="9"/>
      <c r="L35" s="7"/>
      <c r="M35" s="8"/>
      <c r="N35" s="8"/>
      <c r="O35" s="8"/>
      <c r="P35" s="8"/>
      <c r="Q35" s="8"/>
      <c r="R35" s="8"/>
      <c r="S35" s="205"/>
      <c r="T35" s="9"/>
      <c r="U35" s="8"/>
      <c r="V35" s="9"/>
      <c r="W35" s="7"/>
      <c r="X35" s="8"/>
      <c r="Y35" s="8"/>
      <c r="Z35" s="8"/>
      <c r="AA35" s="8"/>
      <c r="AB35" s="8"/>
      <c r="AC35" s="205"/>
      <c r="AD35" s="9"/>
      <c r="AE35" s="7"/>
      <c r="AF35" s="8"/>
      <c r="AG35" s="8"/>
      <c r="AH35" s="8"/>
      <c r="AI35" s="8"/>
      <c r="AJ35" s="8"/>
      <c r="AK35" s="10"/>
      <c r="AL35" s="113"/>
      <c r="AM35" s="14"/>
      <c r="AN35" s="113"/>
      <c r="AO35" s="14"/>
      <c r="AP35" s="105"/>
      <c r="AQ35" s="109"/>
    </row>
    <row r="36" spans="3:43" x14ac:dyDescent="0.25">
      <c r="C36" s="7"/>
      <c r="D36" s="8"/>
      <c r="E36" s="8"/>
      <c r="F36" s="8"/>
      <c r="G36" s="9"/>
      <c r="H36" s="7"/>
      <c r="I36" s="8"/>
      <c r="J36" s="8"/>
      <c r="K36" s="9"/>
      <c r="L36" s="7"/>
      <c r="M36" s="8"/>
      <c r="N36" s="8"/>
      <c r="O36" s="8"/>
      <c r="P36" s="8"/>
      <c r="Q36" s="8"/>
      <c r="R36" s="8"/>
      <c r="S36" s="205"/>
      <c r="T36" s="9"/>
      <c r="U36" s="8"/>
      <c r="V36" s="9"/>
      <c r="W36" s="7"/>
      <c r="X36" s="8"/>
      <c r="Y36" s="8"/>
      <c r="Z36" s="8"/>
      <c r="AA36" s="8"/>
      <c r="AB36" s="8"/>
      <c r="AC36" s="205"/>
      <c r="AD36" s="9"/>
      <c r="AE36" s="7"/>
      <c r="AF36" s="8"/>
      <c r="AG36" s="8"/>
      <c r="AH36" s="8"/>
      <c r="AI36" s="8"/>
      <c r="AJ36" s="8"/>
      <c r="AK36" s="10"/>
      <c r="AL36" s="113"/>
      <c r="AM36" s="14"/>
      <c r="AN36" s="113"/>
      <c r="AO36" s="14"/>
      <c r="AP36" s="105"/>
      <c r="AQ36" s="109"/>
    </row>
    <row r="37" spans="3:43" x14ac:dyDescent="0.25">
      <c r="C37" s="7"/>
      <c r="D37" s="8"/>
      <c r="E37" s="8"/>
      <c r="F37" s="8"/>
      <c r="G37" s="9"/>
      <c r="H37" s="7"/>
      <c r="I37" s="8"/>
      <c r="J37" s="8"/>
      <c r="K37" s="9"/>
      <c r="L37" s="7"/>
      <c r="M37" s="8"/>
      <c r="N37" s="8"/>
      <c r="O37" s="8"/>
      <c r="P37" s="8"/>
      <c r="Q37" s="8"/>
      <c r="R37" s="8"/>
      <c r="S37" s="205"/>
      <c r="T37" s="9"/>
      <c r="U37" s="8"/>
      <c r="V37" s="9"/>
      <c r="W37" s="7"/>
      <c r="X37" s="8"/>
      <c r="Y37" s="8"/>
      <c r="Z37" s="8"/>
      <c r="AA37" s="8"/>
      <c r="AB37" s="8"/>
      <c r="AC37" s="205"/>
      <c r="AD37" s="9"/>
      <c r="AE37" s="7"/>
      <c r="AF37" s="8"/>
      <c r="AG37" s="8"/>
      <c r="AH37" s="8"/>
      <c r="AI37" s="8"/>
      <c r="AJ37" s="8"/>
      <c r="AK37" s="10"/>
      <c r="AL37" s="113"/>
      <c r="AM37" s="14"/>
      <c r="AN37" s="113"/>
      <c r="AO37" s="14"/>
      <c r="AP37" s="105"/>
      <c r="AQ37" s="109"/>
    </row>
    <row r="38" spans="3:43" x14ac:dyDescent="0.25">
      <c r="C38" s="7"/>
      <c r="D38" s="8"/>
      <c r="E38" s="8"/>
      <c r="F38" s="8"/>
      <c r="G38" s="9"/>
      <c r="H38" s="7"/>
      <c r="I38" s="8"/>
      <c r="J38" s="8"/>
      <c r="K38" s="9"/>
      <c r="L38" s="7"/>
      <c r="M38" s="8"/>
      <c r="N38" s="8"/>
      <c r="O38" s="8"/>
      <c r="P38" s="8"/>
      <c r="Q38" s="8"/>
      <c r="R38" s="8"/>
      <c r="S38" s="205"/>
      <c r="T38" s="9"/>
      <c r="U38" s="8"/>
      <c r="V38" s="9"/>
      <c r="W38" s="7"/>
      <c r="X38" s="8"/>
      <c r="Y38" s="8"/>
      <c r="Z38" s="8"/>
      <c r="AA38" s="8"/>
      <c r="AB38" s="8"/>
      <c r="AC38" s="205"/>
      <c r="AD38" s="9"/>
      <c r="AE38" s="7"/>
      <c r="AF38" s="8"/>
      <c r="AG38" s="8"/>
      <c r="AH38" s="8"/>
      <c r="AI38" s="8"/>
      <c r="AJ38" s="8"/>
      <c r="AK38" s="10"/>
      <c r="AL38" s="113"/>
      <c r="AM38" s="14"/>
      <c r="AN38" s="113"/>
      <c r="AO38" s="14"/>
      <c r="AP38" s="105"/>
      <c r="AQ38" s="109"/>
    </row>
    <row r="39" spans="3:43" x14ac:dyDescent="0.25">
      <c r="C39" s="7"/>
      <c r="D39" s="8"/>
      <c r="E39" s="8"/>
      <c r="F39" s="8"/>
      <c r="G39" s="9"/>
      <c r="H39" s="7"/>
      <c r="I39" s="8"/>
      <c r="J39" s="8"/>
      <c r="K39" s="9"/>
      <c r="L39" s="7"/>
      <c r="M39" s="8"/>
      <c r="N39" s="8"/>
      <c r="O39" s="8"/>
      <c r="P39" s="8"/>
      <c r="Q39" s="8"/>
      <c r="R39" s="8"/>
      <c r="S39" s="205"/>
      <c r="T39" s="9"/>
      <c r="U39" s="8"/>
      <c r="V39" s="9"/>
      <c r="W39" s="7"/>
      <c r="X39" s="8"/>
      <c r="Y39" s="8"/>
      <c r="Z39" s="8"/>
      <c r="AA39" s="8"/>
      <c r="AB39" s="8"/>
      <c r="AC39" s="205"/>
      <c r="AD39" s="9"/>
      <c r="AE39" s="7"/>
      <c r="AF39" s="8"/>
      <c r="AG39" s="8"/>
      <c r="AH39" s="8"/>
      <c r="AI39" s="8"/>
      <c r="AJ39" s="8"/>
      <c r="AK39" s="10"/>
      <c r="AL39" s="113"/>
      <c r="AM39" s="14"/>
      <c r="AN39" s="113"/>
      <c r="AO39" s="14"/>
      <c r="AP39" s="105"/>
      <c r="AQ39" s="109"/>
    </row>
    <row r="40" spans="3:43" x14ac:dyDescent="0.25">
      <c r="C40" s="7"/>
      <c r="D40" s="8"/>
      <c r="E40" s="8"/>
      <c r="F40" s="8"/>
      <c r="G40" s="9"/>
      <c r="H40" s="7"/>
      <c r="I40" s="8"/>
      <c r="J40" s="8"/>
      <c r="K40" s="9"/>
      <c r="L40" s="7"/>
      <c r="M40" s="8"/>
      <c r="N40" s="8"/>
      <c r="O40" s="8"/>
      <c r="P40" s="8"/>
      <c r="Q40" s="8"/>
      <c r="R40" s="8"/>
      <c r="S40" s="205"/>
      <c r="T40" s="9"/>
      <c r="U40" s="8"/>
      <c r="V40" s="9"/>
      <c r="W40" s="7"/>
      <c r="X40" s="8"/>
      <c r="Y40" s="8"/>
      <c r="Z40" s="8"/>
      <c r="AA40" s="8"/>
      <c r="AB40" s="8"/>
      <c r="AC40" s="205"/>
      <c r="AD40" s="9"/>
      <c r="AE40" s="7"/>
      <c r="AF40" s="8"/>
      <c r="AG40" s="8"/>
      <c r="AH40" s="8"/>
      <c r="AI40" s="8"/>
      <c r="AJ40" s="8"/>
      <c r="AK40" s="10"/>
      <c r="AL40" s="113"/>
      <c r="AM40" s="14"/>
      <c r="AN40" s="113"/>
      <c r="AO40" s="14"/>
      <c r="AP40" s="105"/>
      <c r="AQ40" s="109"/>
    </row>
    <row r="41" spans="3:43" x14ac:dyDescent="0.25">
      <c r="C41" s="7"/>
      <c r="D41" s="8"/>
      <c r="E41" s="8"/>
      <c r="F41" s="8"/>
      <c r="G41" s="9"/>
      <c r="H41" s="7"/>
      <c r="I41" s="8"/>
      <c r="J41" s="8"/>
      <c r="K41" s="9"/>
      <c r="L41" s="7"/>
      <c r="M41" s="8"/>
      <c r="N41" s="8"/>
      <c r="O41" s="8"/>
      <c r="P41" s="8"/>
      <c r="Q41" s="8"/>
      <c r="R41" s="8"/>
      <c r="S41" s="205"/>
      <c r="T41" s="9"/>
      <c r="U41" s="8"/>
      <c r="V41" s="9"/>
      <c r="W41" s="7"/>
      <c r="X41" s="8"/>
      <c r="Y41" s="8"/>
      <c r="Z41" s="8"/>
      <c r="AA41" s="8"/>
      <c r="AB41" s="8"/>
      <c r="AC41" s="205"/>
      <c r="AD41" s="9"/>
      <c r="AE41" s="7"/>
      <c r="AF41" s="8"/>
      <c r="AG41" s="8"/>
      <c r="AH41" s="8"/>
      <c r="AI41" s="8"/>
      <c r="AJ41" s="8"/>
      <c r="AK41" s="10"/>
      <c r="AL41" s="113"/>
      <c r="AM41" s="14"/>
      <c r="AN41" s="113"/>
      <c r="AO41" s="14"/>
      <c r="AP41" s="105"/>
      <c r="AQ41" s="109"/>
    </row>
    <row r="42" spans="3:43" x14ac:dyDescent="0.25">
      <c r="C42" s="7"/>
      <c r="D42" s="8"/>
      <c r="E42" s="8"/>
      <c r="F42" s="8"/>
      <c r="G42" s="9"/>
      <c r="H42" s="7"/>
      <c r="I42" s="8"/>
      <c r="J42" s="8"/>
      <c r="K42" s="9"/>
      <c r="L42" s="7"/>
      <c r="M42" s="8"/>
      <c r="N42" s="8"/>
      <c r="O42" s="8"/>
      <c r="P42" s="8"/>
      <c r="Q42" s="8"/>
      <c r="R42" s="8"/>
      <c r="S42" s="205"/>
      <c r="T42" s="9"/>
      <c r="U42" s="8"/>
      <c r="V42" s="9"/>
      <c r="W42" s="7"/>
      <c r="X42" s="8"/>
      <c r="Y42" s="8"/>
      <c r="Z42" s="8"/>
      <c r="AA42" s="8"/>
      <c r="AB42" s="8"/>
      <c r="AC42" s="205"/>
      <c r="AD42" s="9"/>
      <c r="AE42" s="7"/>
      <c r="AF42" s="8"/>
      <c r="AG42" s="8"/>
      <c r="AH42" s="8"/>
      <c r="AI42" s="8"/>
      <c r="AJ42" s="8"/>
      <c r="AK42" s="10"/>
      <c r="AL42" s="113"/>
      <c r="AM42" s="14"/>
      <c r="AN42" s="113"/>
      <c r="AO42" s="14"/>
      <c r="AP42" s="105"/>
      <c r="AQ42" s="109"/>
    </row>
    <row r="43" spans="3:43" x14ac:dyDescent="0.25">
      <c r="C43" s="7"/>
      <c r="D43" s="8"/>
      <c r="E43" s="8"/>
      <c r="F43" s="8"/>
      <c r="G43" s="9"/>
      <c r="H43" s="7"/>
      <c r="I43" s="8"/>
      <c r="J43" s="8"/>
      <c r="K43" s="9"/>
      <c r="L43" s="7"/>
      <c r="M43" s="8"/>
      <c r="N43" s="8"/>
      <c r="O43" s="8"/>
      <c r="P43" s="8"/>
      <c r="Q43" s="8"/>
      <c r="R43" s="8"/>
      <c r="S43" s="205"/>
      <c r="T43" s="9"/>
      <c r="U43" s="8"/>
      <c r="V43" s="9"/>
      <c r="W43" s="7"/>
      <c r="X43" s="8"/>
      <c r="Y43" s="8"/>
      <c r="Z43" s="8"/>
      <c r="AA43" s="8"/>
      <c r="AB43" s="8"/>
      <c r="AC43" s="205"/>
      <c r="AD43" s="9"/>
      <c r="AE43" s="7"/>
      <c r="AF43" s="8"/>
      <c r="AG43" s="8"/>
      <c r="AH43" s="8"/>
      <c r="AI43" s="8"/>
      <c r="AJ43" s="8"/>
      <c r="AK43" s="10"/>
      <c r="AL43" s="113"/>
      <c r="AM43" s="14"/>
      <c r="AN43" s="113"/>
      <c r="AO43" s="14"/>
      <c r="AP43" s="105"/>
      <c r="AQ43" s="109"/>
    </row>
    <row r="44" spans="3:43" x14ac:dyDescent="0.25">
      <c r="C44" s="7"/>
      <c r="D44" s="8"/>
      <c r="E44" s="8"/>
      <c r="F44" s="8"/>
      <c r="G44" s="9"/>
      <c r="H44" s="7"/>
      <c r="I44" s="8"/>
      <c r="J44" s="8"/>
      <c r="K44" s="9"/>
      <c r="L44" s="7"/>
      <c r="M44" s="8"/>
      <c r="N44" s="8"/>
      <c r="O44" s="8"/>
      <c r="P44" s="8"/>
      <c r="Q44" s="8"/>
      <c r="R44" s="8"/>
      <c r="S44" s="205"/>
      <c r="T44" s="9"/>
      <c r="U44" s="8"/>
      <c r="V44" s="9"/>
      <c r="W44" s="7"/>
      <c r="X44" s="8"/>
      <c r="Y44" s="8"/>
      <c r="Z44" s="8"/>
      <c r="AA44" s="8"/>
      <c r="AB44" s="8"/>
      <c r="AC44" s="205"/>
      <c r="AD44" s="9"/>
      <c r="AE44" s="7"/>
      <c r="AF44" s="8"/>
      <c r="AG44" s="8"/>
      <c r="AH44" s="8"/>
      <c r="AI44" s="8"/>
      <c r="AJ44" s="8"/>
      <c r="AK44" s="10"/>
      <c r="AL44" s="113"/>
      <c r="AM44" s="14"/>
      <c r="AN44" s="113"/>
      <c r="AO44" s="14"/>
      <c r="AP44" s="105"/>
      <c r="AQ44" s="109"/>
    </row>
    <row r="45" spans="3:43" x14ac:dyDescent="0.25">
      <c r="C45" s="7"/>
      <c r="D45" s="8"/>
      <c r="E45" s="8"/>
      <c r="F45" s="8"/>
      <c r="G45" s="9"/>
      <c r="H45" s="7"/>
      <c r="I45" s="8"/>
      <c r="J45" s="8"/>
      <c r="K45" s="9"/>
      <c r="L45" s="7"/>
      <c r="M45" s="8"/>
      <c r="N45" s="8"/>
      <c r="O45" s="8"/>
      <c r="P45" s="8"/>
      <c r="Q45" s="8"/>
      <c r="R45" s="8"/>
      <c r="S45" s="205"/>
      <c r="T45" s="9"/>
      <c r="U45" s="8"/>
      <c r="V45" s="9"/>
      <c r="W45" s="7"/>
      <c r="X45" s="8"/>
      <c r="Y45" s="8"/>
      <c r="Z45" s="8"/>
      <c r="AA45" s="8"/>
      <c r="AB45" s="8"/>
      <c r="AC45" s="205"/>
      <c r="AD45" s="9"/>
      <c r="AE45" s="7"/>
      <c r="AF45" s="8"/>
      <c r="AG45" s="8"/>
      <c r="AH45" s="8"/>
      <c r="AI45" s="8"/>
      <c r="AJ45" s="8"/>
      <c r="AK45" s="10"/>
      <c r="AL45" s="113"/>
      <c r="AM45" s="14"/>
      <c r="AN45" s="113"/>
      <c r="AO45" s="14"/>
      <c r="AP45" s="105"/>
      <c r="AQ45" s="109"/>
    </row>
    <row r="46" spans="3:43" x14ac:dyDescent="0.25">
      <c r="C46" s="7"/>
      <c r="D46" s="8"/>
      <c r="E46" s="8"/>
      <c r="F46" s="8"/>
      <c r="G46" s="9"/>
      <c r="H46" s="7"/>
      <c r="I46" s="8"/>
      <c r="J46" s="8"/>
      <c r="K46" s="9"/>
      <c r="L46" s="7"/>
      <c r="M46" s="8"/>
      <c r="N46" s="8"/>
      <c r="O46" s="8"/>
      <c r="P46" s="8"/>
      <c r="Q46" s="8"/>
      <c r="R46" s="8"/>
      <c r="S46" s="205"/>
      <c r="T46" s="9"/>
      <c r="U46" s="8"/>
      <c r="V46" s="9"/>
      <c r="W46" s="7"/>
      <c r="X46" s="8"/>
      <c r="Y46" s="8"/>
      <c r="Z46" s="8"/>
      <c r="AA46" s="8"/>
      <c r="AB46" s="8"/>
      <c r="AC46" s="205"/>
      <c r="AD46" s="9"/>
      <c r="AE46" s="7"/>
      <c r="AF46" s="8"/>
      <c r="AG46" s="8"/>
      <c r="AH46" s="8"/>
      <c r="AI46" s="8"/>
      <c r="AJ46" s="8"/>
      <c r="AK46" s="10"/>
      <c r="AL46" s="113"/>
      <c r="AM46" s="14"/>
      <c r="AN46" s="113"/>
      <c r="AO46" s="14"/>
      <c r="AP46" s="105"/>
      <c r="AQ46" s="109"/>
    </row>
    <row r="47" spans="3:43" x14ac:dyDescent="0.25">
      <c r="C47" s="7"/>
      <c r="D47" s="8"/>
      <c r="E47" s="8"/>
      <c r="F47" s="8"/>
      <c r="G47" s="9"/>
      <c r="H47" s="7"/>
      <c r="I47" s="8"/>
      <c r="J47" s="8"/>
      <c r="K47" s="9"/>
      <c r="L47" s="7"/>
      <c r="M47" s="8"/>
      <c r="N47" s="8"/>
      <c r="O47" s="8"/>
      <c r="P47" s="8"/>
      <c r="Q47" s="8"/>
      <c r="R47" s="8"/>
      <c r="S47" s="205"/>
      <c r="T47" s="9"/>
      <c r="U47" s="8"/>
      <c r="V47" s="9"/>
      <c r="W47" s="7"/>
      <c r="X47" s="8"/>
      <c r="Y47" s="8"/>
      <c r="Z47" s="8"/>
      <c r="AA47" s="8"/>
      <c r="AB47" s="8"/>
      <c r="AC47" s="205"/>
      <c r="AD47" s="9"/>
      <c r="AE47" s="7"/>
      <c r="AF47" s="8"/>
      <c r="AG47" s="8"/>
      <c r="AH47" s="8"/>
      <c r="AI47" s="8"/>
      <c r="AJ47" s="8"/>
      <c r="AK47" s="10"/>
      <c r="AL47" s="113"/>
      <c r="AM47" s="14"/>
      <c r="AN47" s="113"/>
      <c r="AO47" s="14"/>
      <c r="AP47" s="105"/>
      <c r="AQ47" s="109"/>
    </row>
    <row r="48" spans="3:43" x14ac:dyDescent="0.25">
      <c r="C48" s="7"/>
      <c r="D48" s="8"/>
      <c r="E48" s="8"/>
      <c r="F48" s="8"/>
      <c r="G48" s="9"/>
      <c r="H48" s="7"/>
      <c r="I48" s="8"/>
      <c r="J48" s="8"/>
      <c r="K48" s="9"/>
      <c r="L48" s="7"/>
      <c r="M48" s="8"/>
      <c r="N48" s="8"/>
      <c r="O48" s="8"/>
      <c r="P48" s="8"/>
      <c r="Q48" s="8"/>
      <c r="R48" s="8"/>
      <c r="S48" s="205"/>
      <c r="T48" s="9"/>
      <c r="U48" s="8"/>
      <c r="V48" s="9"/>
      <c r="W48" s="7"/>
      <c r="X48" s="8"/>
      <c r="Y48" s="8"/>
      <c r="Z48" s="8"/>
      <c r="AA48" s="8"/>
      <c r="AB48" s="8"/>
      <c r="AC48" s="205"/>
      <c r="AD48" s="9"/>
      <c r="AE48" s="7"/>
      <c r="AF48" s="8"/>
      <c r="AG48" s="8"/>
      <c r="AH48" s="8"/>
      <c r="AI48" s="8"/>
      <c r="AJ48" s="8"/>
      <c r="AK48" s="10"/>
      <c r="AL48" s="113"/>
      <c r="AM48" s="14"/>
      <c r="AN48" s="113"/>
      <c r="AO48" s="14"/>
      <c r="AP48" s="105"/>
      <c r="AQ48" s="109"/>
    </row>
    <row r="49" spans="3:43" x14ac:dyDescent="0.25">
      <c r="C49" s="7"/>
      <c r="D49" s="8"/>
      <c r="E49" s="8"/>
      <c r="F49" s="8"/>
      <c r="G49" s="8"/>
      <c r="H49" s="8"/>
      <c r="I49" s="8"/>
      <c r="J49" s="8"/>
      <c r="K49" s="9"/>
      <c r="L49" s="7"/>
      <c r="M49" s="8"/>
      <c r="N49" s="8"/>
      <c r="O49" s="8"/>
      <c r="P49" s="8"/>
      <c r="Q49" s="8"/>
      <c r="R49" s="8"/>
      <c r="S49" s="205"/>
      <c r="T49" s="9"/>
      <c r="U49" s="8"/>
      <c r="V49" s="9"/>
      <c r="W49" s="7"/>
      <c r="X49" s="8"/>
      <c r="Y49" s="8"/>
      <c r="Z49" s="8"/>
      <c r="AA49" s="8"/>
      <c r="AB49" s="8"/>
      <c r="AC49" s="205"/>
      <c r="AD49" s="9"/>
      <c r="AE49" s="7"/>
      <c r="AF49" s="8"/>
      <c r="AG49" s="8"/>
      <c r="AH49" s="8"/>
      <c r="AI49" s="8"/>
      <c r="AJ49" s="8"/>
      <c r="AK49" s="10"/>
      <c r="AL49" s="113"/>
      <c r="AM49" s="14"/>
      <c r="AN49" s="113"/>
      <c r="AO49" s="14"/>
      <c r="AP49" s="105"/>
      <c r="AQ49" s="109"/>
    </row>
    <row r="50" spans="3:43" x14ac:dyDescent="0.25">
      <c r="C50" s="7"/>
      <c r="D50" s="8"/>
      <c r="E50" s="8"/>
      <c r="F50" s="8"/>
      <c r="G50" s="8"/>
      <c r="H50" s="8"/>
      <c r="I50" s="8"/>
      <c r="J50" s="8"/>
      <c r="K50" s="9"/>
      <c r="L50" s="7"/>
      <c r="M50" s="8"/>
      <c r="N50" s="8"/>
      <c r="O50" s="8"/>
      <c r="P50" s="8"/>
      <c r="Q50" s="8"/>
      <c r="R50" s="8"/>
      <c r="S50" s="205"/>
      <c r="T50" s="9"/>
      <c r="U50" s="8"/>
      <c r="V50" s="9"/>
      <c r="W50" s="7"/>
      <c r="X50" s="8"/>
      <c r="Y50" s="8"/>
      <c r="Z50" s="8"/>
      <c r="AA50" s="8"/>
      <c r="AB50" s="8"/>
      <c r="AC50" s="205"/>
      <c r="AD50" s="9"/>
      <c r="AE50" s="7"/>
      <c r="AF50" s="8"/>
      <c r="AG50" s="8"/>
      <c r="AH50" s="8"/>
      <c r="AI50" s="8"/>
      <c r="AJ50" s="8"/>
      <c r="AK50" s="10"/>
      <c r="AL50" s="113"/>
      <c r="AM50" s="14"/>
      <c r="AN50" s="113"/>
      <c r="AO50" s="14"/>
      <c r="AP50" s="105"/>
      <c r="AQ50" s="109"/>
    </row>
    <row r="51" spans="3:43" x14ac:dyDescent="0.25">
      <c r="C51" s="7"/>
      <c r="D51" s="8"/>
      <c r="E51" s="8"/>
      <c r="F51" s="8"/>
      <c r="G51" s="8"/>
      <c r="H51" s="8"/>
      <c r="I51" s="8"/>
      <c r="J51" s="8"/>
      <c r="K51" s="9"/>
      <c r="L51" s="7"/>
      <c r="M51" s="8"/>
      <c r="N51" s="8"/>
      <c r="O51" s="8"/>
      <c r="P51" s="8"/>
      <c r="Q51" s="8"/>
      <c r="R51" s="8"/>
      <c r="S51" s="205"/>
      <c r="T51" s="9"/>
      <c r="U51" s="8"/>
      <c r="V51" s="9"/>
      <c r="W51" s="7"/>
      <c r="X51" s="8"/>
      <c r="Y51" s="8"/>
      <c r="Z51" s="8"/>
      <c r="AA51" s="8"/>
      <c r="AB51" s="8"/>
      <c r="AC51" s="205"/>
      <c r="AD51" s="9"/>
      <c r="AE51" s="7"/>
      <c r="AF51" s="8"/>
      <c r="AG51" s="8"/>
      <c r="AH51" s="8"/>
      <c r="AI51" s="8"/>
      <c r="AJ51" s="8"/>
      <c r="AK51" s="10"/>
      <c r="AL51" s="113"/>
      <c r="AM51" s="14"/>
      <c r="AN51" s="113"/>
      <c r="AO51" s="14"/>
      <c r="AP51" s="105"/>
      <c r="AQ51" s="109"/>
    </row>
    <row r="52" spans="3:43" x14ac:dyDescent="0.25">
      <c r="C52" s="7"/>
      <c r="D52" s="8"/>
      <c r="E52" s="8"/>
      <c r="F52" s="8"/>
      <c r="G52" s="8"/>
      <c r="H52" s="8"/>
      <c r="I52" s="8"/>
      <c r="J52" s="8"/>
      <c r="K52" s="9"/>
      <c r="L52" s="7"/>
      <c r="M52" s="8"/>
      <c r="N52" s="8"/>
      <c r="O52" s="8"/>
      <c r="P52" s="8"/>
      <c r="Q52" s="8"/>
      <c r="R52" s="8"/>
      <c r="S52" s="205"/>
      <c r="T52" s="9"/>
      <c r="U52" s="8"/>
      <c r="V52" s="9"/>
      <c r="W52" s="7"/>
      <c r="X52" s="8"/>
      <c r="Y52" s="8"/>
      <c r="Z52" s="8"/>
      <c r="AA52" s="8"/>
      <c r="AB52" s="8"/>
      <c r="AC52" s="205"/>
      <c r="AD52" s="9"/>
      <c r="AE52" s="7"/>
      <c r="AF52" s="8"/>
      <c r="AG52" s="8"/>
      <c r="AH52" s="8"/>
      <c r="AI52" s="8"/>
      <c r="AJ52" s="8"/>
      <c r="AK52" s="10"/>
      <c r="AL52" s="113"/>
      <c r="AM52" s="14"/>
      <c r="AN52" s="113"/>
      <c r="AO52" s="14"/>
      <c r="AP52" s="105"/>
      <c r="AQ52" s="109"/>
    </row>
    <row r="53" spans="3:43" x14ac:dyDescent="0.25">
      <c r="C53" s="7"/>
      <c r="D53" s="8"/>
      <c r="E53" s="8"/>
      <c r="F53" s="8"/>
      <c r="G53" s="8"/>
      <c r="H53" s="8"/>
      <c r="I53" s="8"/>
      <c r="J53" s="8"/>
      <c r="K53" s="9"/>
      <c r="L53" s="7"/>
      <c r="M53" s="8"/>
      <c r="N53" s="8"/>
      <c r="O53" s="8"/>
      <c r="P53" s="8"/>
      <c r="Q53" s="8"/>
      <c r="R53" s="8"/>
      <c r="S53" s="205"/>
      <c r="T53" s="9"/>
      <c r="U53" s="8"/>
      <c r="V53" s="9"/>
      <c r="W53" s="7"/>
      <c r="X53" s="8"/>
      <c r="Y53" s="8"/>
      <c r="Z53" s="8"/>
      <c r="AA53" s="8"/>
      <c r="AB53" s="8"/>
      <c r="AC53" s="205"/>
      <c r="AD53" s="9"/>
      <c r="AE53" s="7"/>
      <c r="AF53" s="8"/>
      <c r="AG53" s="8"/>
      <c r="AH53" s="8"/>
      <c r="AI53" s="8"/>
      <c r="AJ53" s="8"/>
      <c r="AK53" s="10"/>
      <c r="AL53" s="113"/>
      <c r="AM53" s="14"/>
      <c r="AN53" s="113"/>
      <c r="AO53" s="14"/>
      <c r="AP53" s="105"/>
      <c r="AQ53" s="109"/>
    </row>
    <row r="54" spans="3:43" x14ac:dyDescent="0.25">
      <c r="C54" s="7"/>
      <c r="D54" s="8"/>
      <c r="E54" s="8"/>
      <c r="F54" s="8"/>
      <c r="G54" s="8"/>
      <c r="H54" s="8"/>
      <c r="I54" s="8"/>
      <c r="J54" s="8"/>
      <c r="K54" s="9"/>
      <c r="L54" s="7"/>
      <c r="M54" s="8"/>
      <c r="N54" s="8"/>
      <c r="O54" s="8"/>
      <c r="P54" s="8"/>
      <c r="Q54" s="8"/>
      <c r="R54" s="8"/>
      <c r="S54" s="205"/>
      <c r="T54" s="9"/>
      <c r="U54" s="8"/>
      <c r="V54" s="9"/>
      <c r="W54" s="7"/>
      <c r="X54" s="8"/>
      <c r="Y54" s="8"/>
      <c r="Z54" s="8"/>
      <c r="AA54" s="8"/>
      <c r="AB54" s="8"/>
      <c r="AC54" s="205"/>
      <c r="AD54" s="9"/>
      <c r="AE54" s="7"/>
      <c r="AF54" s="8"/>
      <c r="AG54" s="8"/>
      <c r="AH54" s="8"/>
      <c r="AI54" s="8"/>
      <c r="AJ54" s="8"/>
      <c r="AK54" s="10"/>
      <c r="AL54" s="113"/>
      <c r="AM54" s="14"/>
      <c r="AN54" s="113"/>
      <c r="AO54" s="14"/>
      <c r="AP54" s="105"/>
      <c r="AQ54" s="109"/>
    </row>
    <row r="55" spans="3:43" x14ac:dyDescent="0.25">
      <c r="C55" s="7"/>
      <c r="D55" s="8"/>
      <c r="E55" s="8"/>
      <c r="F55" s="8"/>
      <c r="G55" s="8"/>
      <c r="H55" s="8"/>
      <c r="I55" s="8"/>
      <c r="J55" s="8"/>
      <c r="K55" s="8"/>
      <c r="L55" s="8"/>
      <c r="M55" s="8"/>
      <c r="N55" s="8"/>
      <c r="O55" s="8"/>
      <c r="P55" s="8"/>
      <c r="Q55" s="8"/>
      <c r="R55" s="8"/>
      <c r="S55" s="205"/>
      <c r="T55" s="9"/>
      <c r="U55" s="8"/>
      <c r="V55" s="8"/>
      <c r="W55" s="8"/>
      <c r="X55" s="8"/>
      <c r="Y55" s="8"/>
      <c r="Z55" s="8"/>
      <c r="AA55" s="8"/>
      <c r="AB55" s="8"/>
      <c r="AC55" s="205"/>
      <c r="AD55" s="9"/>
      <c r="AE55" s="7"/>
      <c r="AF55" s="8"/>
      <c r="AG55" s="8"/>
      <c r="AH55" s="8"/>
      <c r="AI55" s="8"/>
      <c r="AJ55" s="8"/>
      <c r="AK55" s="10"/>
      <c r="AL55" s="113"/>
      <c r="AM55" s="14"/>
      <c r="AN55" s="113"/>
      <c r="AO55" s="14"/>
      <c r="AP55" s="105"/>
      <c r="AQ55" s="109"/>
    </row>
    <row r="56" spans="3:43" x14ac:dyDescent="0.25">
      <c r="C56" s="7"/>
      <c r="D56" s="8"/>
      <c r="E56" s="8"/>
      <c r="F56" s="8"/>
      <c r="G56" s="8"/>
      <c r="H56" s="8"/>
      <c r="I56" s="8"/>
      <c r="J56" s="8"/>
      <c r="K56" s="8"/>
      <c r="L56" s="8"/>
      <c r="M56" s="8"/>
      <c r="N56" s="8"/>
      <c r="O56" s="8"/>
      <c r="P56" s="8"/>
      <c r="Q56" s="8"/>
      <c r="R56" s="8"/>
      <c r="S56" s="205"/>
      <c r="T56" s="9"/>
      <c r="U56" s="8"/>
      <c r="V56" s="8"/>
      <c r="W56" s="8"/>
      <c r="X56" s="8"/>
      <c r="Y56" s="8"/>
      <c r="Z56" s="8"/>
      <c r="AA56" s="8"/>
      <c r="AB56" s="8"/>
      <c r="AC56" s="205"/>
      <c r="AD56" s="9"/>
      <c r="AE56" s="7"/>
      <c r="AF56" s="8"/>
      <c r="AG56" s="8"/>
      <c r="AH56" s="8"/>
      <c r="AI56" s="8"/>
      <c r="AJ56" s="8"/>
      <c r="AK56" s="10"/>
      <c r="AL56" s="113"/>
      <c r="AM56" s="14"/>
      <c r="AN56" s="113"/>
      <c r="AO56" s="14"/>
      <c r="AP56" s="105"/>
      <c r="AQ56" s="109"/>
    </row>
    <row r="57" spans="3:43" x14ac:dyDescent="0.25">
      <c r="C57" s="7"/>
      <c r="D57" s="8"/>
      <c r="E57" s="8"/>
      <c r="F57" s="8"/>
      <c r="G57" s="8"/>
      <c r="H57" s="8"/>
      <c r="I57" s="8"/>
      <c r="J57" s="8"/>
      <c r="K57" s="8"/>
      <c r="L57" s="8"/>
      <c r="M57" s="8"/>
      <c r="N57" s="8"/>
      <c r="O57" s="8"/>
      <c r="P57" s="8"/>
      <c r="Q57" s="8"/>
      <c r="R57" s="8"/>
      <c r="S57" s="205"/>
      <c r="T57" s="9"/>
      <c r="U57" s="8"/>
      <c r="V57" s="8"/>
      <c r="W57" s="8"/>
      <c r="X57" s="8"/>
      <c r="Y57" s="8"/>
      <c r="Z57" s="8"/>
      <c r="AA57" s="8"/>
      <c r="AB57" s="8"/>
      <c r="AC57" s="205"/>
      <c r="AD57" s="9"/>
      <c r="AE57" s="7"/>
      <c r="AF57" s="8"/>
      <c r="AG57" s="8"/>
      <c r="AH57" s="8"/>
      <c r="AI57" s="8"/>
      <c r="AJ57" s="8"/>
      <c r="AK57" s="10"/>
      <c r="AL57" s="113"/>
      <c r="AM57" s="14"/>
      <c r="AN57" s="113"/>
      <c r="AO57" s="14"/>
      <c r="AP57" s="105"/>
      <c r="AQ57" s="109"/>
    </row>
    <row r="58" spans="3:43" x14ac:dyDescent="0.25">
      <c r="C58" s="7"/>
      <c r="D58" s="8"/>
      <c r="E58" s="8"/>
      <c r="F58" s="8"/>
      <c r="G58" s="8"/>
      <c r="H58" s="8"/>
      <c r="I58" s="8"/>
      <c r="J58" s="8"/>
      <c r="K58" s="8"/>
      <c r="L58" s="8"/>
      <c r="M58" s="8"/>
      <c r="N58" s="8"/>
      <c r="O58" s="8"/>
      <c r="P58" s="8"/>
      <c r="Q58" s="8"/>
      <c r="R58" s="8"/>
      <c r="S58" s="205"/>
      <c r="T58" s="9"/>
      <c r="U58" s="8"/>
      <c r="V58" s="8"/>
      <c r="W58" s="8"/>
      <c r="X58" s="8"/>
      <c r="Y58" s="8"/>
      <c r="Z58" s="8"/>
      <c r="AA58" s="8"/>
      <c r="AB58" s="8"/>
      <c r="AC58" s="205"/>
      <c r="AD58" s="9"/>
      <c r="AE58" s="7"/>
      <c r="AF58" s="8"/>
      <c r="AG58" s="8"/>
      <c r="AH58" s="8"/>
      <c r="AI58" s="8"/>
      <c r="AJ58" s="8"/>
      <c r="AK58" s="10"/>
      <c r="AL58" s="113"/>
      <c r="AM58" s="14"/>
      <c r="AN58" s="113"/>
      <c r="AO58" s="14"/>
      <c r="AP58" s="105"/>
      <c r="AQ58" s="109"/>
    </row>
    <row r="59" spans="3:43" x14ac:dyDescent="0.25">
      <c r="C59" s="7"/>
      <c r="D59" s="8"/>
      <c r="E59" s="8"/>
      <c r="F59" s="8"/>
      <c r="G59" s="8"/>
      <c r="H59" s="8"/>
      <c r="I59" s="8"/>
      <c r="J59" s="8"/>
      <c r="K59" s="8"/>
      <c r="L59" s="8"/>
      <c r="M59" s="8"/>
      <c r="N59" s="8"/>
      <c r="O59" s="8"/>
      <c r="P59" s="8"/>
      <c r="Q59" s="8"/>
      <c r="R59" s="8"/>
      <c r="S59" s="205"/>
      <c r="T59" s="9"/>
      <c r="U59" s="8"/>
      <c r="V59" s="8"/>
      <c r="W59" s="8"/>
      <c r="X59" s="8"/>
      <c r="Y59" s="8"/>
      <c r="Z59" s="8"/>
      <c r="AA59" s="8"/>
      <c r="AB59" s="8"/>
      <c r="AC59" s="205"/>
      <c r="AD59" s="9"/>
      <c r="AE59" s="7"/>
      <c r="AF59" s="8"/>
      <c r="AG59" s="8"/>
      <c r="AH59" s="8"/>
      <c r="AI59" s="8"/>
      <c r="AJ59" s="8"/>
      <c r="AK59" s="10"/>
      <c r="AL59" s="113"/>
      <c r="AM59" s="14"/>
      <c r="AN59" s="113"/>
      <c r="AO59" s="14"/>
      <c r="AP59" s="105"/>
      <c r="AQ59" s="109"/>
    </row>
    <row r="60" spans="3:43" x14ac:dyDescent="0.25">
      <c r="C60" s="7"/>
      <c r="D60" s="8"/>
      <c r="E60" s="8"/>
      <c r="F60" s="8"/>
      <c r="G60" s="8"/>
      <c r="H60" s="8"/>
      <c r="I60" s="8"/>
      <c r="J60" s="8"/>
      <c r="K60" s="8"/>
      <c r="L60" s="8"/>
      <c r="M60" s="8"/>
      <c r="N60" s="8"/>
      <c r="O60" s="8"/>
      <c r="P60" s="8"/>
      <c r="Q60" s="8"/>
      <c r="R60" s="8"/>
      <c r="S60" s="205"/>
      <c r="T60" s="9"/>
      <c r="U60" s="8"/>
      <c r="V60" s="8"/>
      <c r="W60" s="8"/>
      <c r="X60" s="8"/>
      <c r="Y60" s="8"/>
      <c r="Z60" s="8"/>
      <c r="AA60" s="8"/>
      <c r="AB60" s="8"/>
      <c r="AC60" s="205"/>
      <c r="AD60" s="9"/>
      <c r="AE60" s="7"/>
      <c r="AF60" s="8"/>
      <c r="AG60" s="8"/>
      <c r="AH60" s="8"/>
      <c r="AI60" s="8"/>
      <c r="AJ60" s="8"/>
      <c r="AK60" s="10"/>
      <c r="AL60" s="113"/>
      <c r="AM60" s="14"/>
      <c r="AN60" s="113"/>
      <c r="AO60" s="14"/>
      <c r="AP60" s="105"/>
      <c r="AQ60" s="109"/>
    </row>
    <row r="61" spans="3:43" x14ac:dyDescent="0.25">
      <c r="C61" s="7"/>
      <c r="D61" s="8"/>
      <c r="E61" s="8"/>
      <c r="F61" s="8"/>
      <c r="G61" s="8"/>
      <c r="H61" s="8"/>
      <c r="I61" s="8"/>
      <c r="J61" s="8"/>
      <c r="K61" s="8"/>
      <c r="L61" s="8"/>
      <c r="M61" s="8"/>
      <c r="N61" s="8"/>
      <c r="O61" s="8"/>
      <c r="P61" s="8"/>
      <c r="Q61" s="8"/>
      <c r="R61" s="8"/>
      <c r="S61" s="205"/>
      <c r="T61" s="9"/>
      <c r="U61" s="8"/>
      <c r="V61" s="8"/>
      <c r="W61" s="8"/>
      <c r="X61" s="8"/>
      <c r="Y61" s="8"/>
      <c r="Z61" s="8"/>
      <c r="AA61" s="8"/>
      <c r="AB61" s="8"/>
      <c r="AC61" s="205"/>
      <c r="AD61" s="9"/>
      <c r="AE61" s="7"/>
      <c r="AF61" s="8"/>
      <c r="AG61" s="8"/>
      <c r="AH61" s="8"/>
      <c r="AI61" s="8"/>
      <c r="AJ61" s="8"/>
      <c r="AK61" s="10"/>
      <c r="AL61" s="113"/>
      <c r="AM61" s="14"/>
      <c r="AN61" s="113"/>
      <c r="AO61" s="14"/>
      <c r="AP61" s="105"/>
      <c r="AQ61" s="109"/>
    </row>
    <row r="62" spans="3:43" x14ac:dyDescent="0.25">
      <c r="C62" s="7"/>
      <c r="D62" s="8"/>
      <c r="E62" s="8"/>
      <c r="F62" s="8"/>
      <c r="G62" s="8"/>
      <c r="H62" s="8"/>
      <c r="I62" s="8"/>
      <c r="J62" s="8"/>
      <c r="K62" s="8"/>
      <c r="L62" s="8"/>
      <c r="M62" s="8"/>
      <c r="N62" s="8"/>
      <c r="O62" s="8"/>
      <c r="P62" s="8"/>
      <c r="Q62" s="8"/>
      <c r="R62" s="8"/>
      <c r="S62" s="205"/>
      <c r="T62" s="9"/>
      <c r="U62" s="8"/>
      <c r="V62" s="8"/>
      <c r="W62" s="8"/>
      <c r="X62" s="8"/>
      <c r="Y62" s="8"/>
      <c r="Z62" s="8"/>
      <c r="AA62" s="8"/>
      <c r="AB62" s="8"/>
      <c r="AC62" s="205"/>
      <c r="AD62" s="9"/>
      <c r="AE62" s="7"/>
      <c r="AF62" s="8"/>
      <c r="AG62" s="8"/>
      <c r="AH62" s="8"/>
      <c r="AI62" s="8"/>
      <c r="AJ62" s="8"/>
      <c r="AK62" s="10"/>
      <c r="AL62" s="113"/>
      <c r="AM62" s="14"/>
      <c r="AN62" s="113"/>
      <c r="AO62" s="14"/>
      <c r="AP62" s="105"/>
      <c r="AQ62" s="109"/>
    </row>
    <row r="63" spans="3:43" x14ac:dyDescent="0.25">
      <c r="C63" s="7"/>
      <c r="D63" s="8"/>
      <c r="E63" s="8"/>
      <c r="F63" s="8"/>
      <c r="G63" s="8"/>
      <c r="H63" s="8"/>
      <c r="I63" s="8"/>
      <c r="J63" s="8"/>
      <c r="K63" s="8"/>
      <c r="L63" s="8"/>
      <c r="M63" s="8"/>
      <c r="N63" s="8"/>
      <c r="O63" s="8"/>
      <c r="P63" s="8"/>
      <c r="Q63" s="8"/>
      <c r="R63" s="8"/>
      <c r="S63" s="205"/>
      <c r="T63" s="9"/>
      <c r="U63" s="8"/>
      <c r="V63" s="8"/>
      <c r="W63" s="8"/>
      <c r="X63" s="8"/>
      <c r="Y63" s="8"/>
      <c r="Z63" s="8"/>
      <c r="AA63" s="8"/>
      <c r="AB63" s="8"/>
      <c r="AC63" s="205"/>
      <c r="AD63" s="9"/>
      <c r="AE63" s="7"/>
      <c r="AF63" s="8"/>
      <c r="AG63" s="8"/>
      <c r="AH63" s="8"/>
      <c r="AI63" s="8"/>
      <c r="AJ63" s="8"/>
      <c r="AK63" s="10"/>
      <c r="AL63" s="113"/>
      <c r="AM63" s="14"/>
      <c r="AN63" s="113"/>
      <c r="AO63" s="14"/>
      <c r="AP63" s="105"/>
      <c r="AQ63" s="109"/>
    </row>
    <row r="64" spans="3:43" x14ac:dyDescent="0.25">
      <c r="C64" s="7"/>
      <c r="D64" s="8"/>
      <c r="E64" s="8"/>
      <c r="F64" s="8"/>
      <c r="G64" s="8"/>
      <c r="H64" s="8"/>
      <c r="I64" s="8"/>
      <c r="J64" s="8"/>
      <c r="K64" s="8"/>
      <c r="L64" s="8"/>
      <c r="M64" s="8"/>
      <c r="N64" s="8"/>
      <c r="O64" s="8"/>
      <c r="P64" s="8"/>
      <c r="Q64" s="8"/>
      <c r="R64" s="8"/>
      <c r="S64" s="205"/>
      <c r="T64" s="9"/>
      <c r="U64" s="8"/>
      <c r="V64" s="8"/>
      <c r="W64" s="8"/>
      <c r="X64" s="8"/>
      <c r="Y64" s="8"/>
      <c r="Z64" s="8"/>
      <c r="AA64" s="8"/>
      <c r="AB64" s="8"/>
      <c r="AC64" s="205"/>
      <c r="AD64" s="9"/>
      <c r="AE64" s="7"/>
      <c r="AF64" s="8"/>
      <c r="AG64" s="8"/>
      <c r="AH64" s="8"/>
      <c r="AI64" s="8"/>
      <c r="AJ64" s="8"/>
      <c r="AK64" s="10"/>
      <c r="AL64" s="113"/>
      <c r="AM64" s="14"/>
      <c r="AN64" s="113"/>
      <c r="AO64" s="14"/>
      <c r="AP64" s="105"/>
      <c r="AQ64" s="109"/>
    </row>
    <row r="65" spans="3:43" x14ac:dyDescent="0.25">
      <c r="C65" s="7"/>
      <c r="D65" s="8"/>
      <c r="E65" s="8"/>
      <c r="F65" s="8"/>
      <c r="G65" s="8"/>
      <c r="H65" s="8"/>
      <c r="I65" s="8"/>
      <c r="J65" s="8"/>
      <c r="K65" s="8"/>
      <c r="L65" s="8"/>
      <c r="M65" s="8"/>
      <c r="N65" s="8"/>
      <c r="O65" s="8"/>
      <c r="P65" s="8"/>
      <c r="Q65" s="8"/>
      <c r="R65" s="8"/>
      <c r="S65" s="205"/>
      <c r="T65" s="9"/>
      <c r="U65" s="8"/>
      <c r="V65" s="8"/>
      <c r="W65" s="8"/>
      <c r="X65" s="8"/>
      <c r="Y65" s="8"/>
      <c r="Z65" s="8"/>
      <c r="AA65" s="8"/>
      <c r="AB65" s="8"/>
      <c r="AC65" s="205"/>
      <c r="AD65" s="9"/>
      <c r="AE65" s="7"/>
      <c r="AF65" s="8"/>
      <c r="AG65" s="8"/>
      <c r="AH65" s="8"/>
      <c r="AI65" s="8"/>
      <c r="AJ65" s="8"/>
      <c r="AK65" s="10"/>
      <c r="AL65" s="113"/>
      <c r="AM65" s="14"/>
      <c r="AN65" s="113"/>
      <c r="AO65" s="14"/>
      <c r="AP65" s="105"/>
      <c r="AQ65" s="109"/>
    </row>
    <row r="66" spans="3:43" x14ac:dyDescent="0.25">
      <c r="C66" s="7"/>
      <c r="D66" s="8"/>
      <c r="E66" s="8"/>
      <c r="F66" s="8"/>
      <c r="G66" s="8"/>
      <c r="H66" s="8"/>
      <c r="I66" s="8"/>
      <c r="J66" s="8"/>
      <c r="K66" s="8"/>
      <c r="L66" s="8"/>
      <c r="M66" s="8"/>
      <c r="N66" s="8"/>
      <c r="O66" s="8"/>
      <c r="P66" s="8"/>
      <c r="Q66" s="8"/>
      <c r="R66" s="8"/>
      <c r="S66" s="205"/>
      <c r="T66" s="9"/>
      <c r="U66" s="8"/>
      <c r="V66" s="8"/>
      <c r="W66" s="8"/>
      <c r="X66" s="8"/>
      <c r="Y66" s="8"/>
      <c r="Z66" s="8"/>
      <c r="AA66" s="8"/>
      <c r="AB66" s="8"/>
      <c r="AC66" s="205"/>
      <c r="AD66" s="9"/>
      <c r="AE66" s="7"/>
      <c r="AF66" s="8"/>
      <c r="AG66" s="8"/>
      <c r="AH66" s="8"/>
      <c r="AI66" s="8"/>
      <c r="AJ66" s="8"/>
      <c r="AK66" s="10"/>
      <c r="AL66" s="113"/>
      <c r="AM66" s="14"/>
      <c r="AN66" s="113"/>
      <c r="AO66" s="14"/>
      <c r="AP66" s="105"/>
      <c r="AQ66" s="109"/>
    </row>
    <row r="67" spans="3:43" x14ac:dyDescent="0.25">
      <c r="C67" s="7"/>
      <c r="D67" s="8"/>
      <c r="E67" s="8"/>
      <c r="F67" s="8"/>
      <c r="G67" s="8"/>
      <c r="H67" s="8"/>
      <c r="I67" s="8"/>
      <c r="J67" s="8"/>
      <c r="K67" s="8"/>
      <c r="L67" s="8"/>
      <c r="M67" s="8"/>
      <c r="N67" s="8"/>
      <c r="O67" s="8"/>
      <c r="P67" s="8"/>
      <c r="Q67" s="8"/>
      <c r="R67" s="8"/>
      <c r="S67" s="205"/>
      <c r="T67" s="9"/>
      <c r="U67" s="8"/>
      <c r="V67" s="8"/>
      <c r="W67" s="8"/>
      <c r="X67" s="8"/>
      <c r="Y67" s="8"/>
      <c r="Z67" s="8"/>
      <c r="AA67" s="8"/>
      <c r="AB67" s="8"/>
      <c r="AC67" s="205"/>
      <c r="AD67" s="9"/>
      <c r="AE67" s="7"/>
      <c r="AF67" s="8"/>
      <c r="AG67" s="8"/>
      <c r="AH67" s="8"/>
      <c r="AI67" s="8"/>
      <c r="AJ67" s="8"/>
      <c r="AK67" s="10"/>
      <c r="AL67" s="113"/>
      <c r="AM67" s="14"/>
      <c r="AN67" s="113"/>
      <c r="AO67" s="14"/>
      <c r="AP67" s="105"/>
      <c r="AQ67" s="109"/>
    </row>
    <row r="68" spans="3:43" x14ac:dyDescent="0.25">
      <c r="C68" s="7"/>
      <c r="D68" s="8"/>
      <c r="E68" s="8"/>
      <c r="F68" s="8"/>
      <c r="G68" s="8"/>
      <c r="H68" s="8"/>
      <c r="I68" s="8"/>
      <c r="J68" s="8"/>
      <c r="K68" s="8"/>
      <c r="L68" s="8"/>
      <c r="M68" s="8"/>
      <c r="N68" s="8"/>
      <c r="O68" s="8"/>
      <c r="P68" s="8"/>
      <c r="Q68" s="8"/>
      <c r="R68" s="8"/>
      <c r="S68" s="205"/>
      <c r="T68" s="9"/>
      <c r="U68" s="8"/>
      <c r="V68" s="8"/>
      <c r="W68" s="8"/>
      <c r="X68" s="8"/>
      <c r="Y68" s="8"/>
      <c r="Z68" s="8"/>
      <c r="AA68" s="8"/>
      <c r="AB68" s="8"/>
      <c r="AC68" s="205"/>
      <c r="AD68" s="9"/>
      <c r="AE68" s="7"/>
      <c r="AF68" s="8"/>
      <c r="AG68" s="8"/>
      <c r="AH68" s="8"/>
      <c r="AI68" s="8"/>
      <c r="AJ68" s="8"/>
      <c r="AK68" s="10"/>
      <c r="AL68" s="113"/>
      <c r="AM68" s="14"/>
      <c r="AN68" s="113"/>
      <c r="AO68" s="14"/>
      <c r="AP68" s="105"/>
      <c r="AQ68" s="109"/>
    </row>
    <row r="69" spans="3:43" x14ac:dyDescent="0.25">
      <c r="C69" s="7"/>
      <c r="D69" s="8"/>
      <c r="E69" s="8"/>
      <c r="F69" s="8"/>
      <c r="G69" s="8"/>
      <c r="H69" s="8"/>
      <c r="I69" s="8"/>
      <c r="J69" s="8"/>
      <c r="K69" s="8"/>
      <c r="L69" s="8"/>
      <c r="M69" s="8"/>
      <c r="N69" s="8"/>
      <c r="O69" s="8"/>
      <c r="P69" s="8"/>
      <c r="Q69" s="8"/>
      <c r="R69" s="8"/>
      <c r="S69" s="205"/>
      <c r="T69" s="9"/>
      <c r="U69" s="8"/>
      <c r="V69" s="8"/>
      <c r="W69" s="8"/>
      <c r="X69" s="8"/>
      <c r="Y69" s="8"/>
      <c r="Z69" s="8"/>
      <c r="AA69" s="8"/>
      <c r="AB69" s="8"/>
      <c r="AC69" s="205"/>
      <c r="AD69" s="9"/>
      <c r="AE69" s="7"/>
      <c r="AF69" s="8"/>
      <c r="AG69" s="8"/>
      <c r="AH69" s="8"/>
      <c r="AI69" s="8"/>
      <c r="AJ69" s="8"/>
      <c r="AK69" s="10"/>
      <c r="AL69" s="113"/>
      <c r="AM69" s="14"/>
      <c r="AN69" s="113"/>
      <c r="AO69" s="14"/>
      <c r="AP69" s="105"/>
      <c r="AQ69" s="109"/>
    </row>
    <row r="70" spans="3:43" x14ac:dyDescent="0.25">
      <c r="C70" s="7"/>
      <c r="D70" s="8"/>
      <c r="E70" s="8"/>
      <c r="F70" s="8"/>
      <c r="G70" s="8"/>
      <c r="H70" s="8"/>
      <c r="I70" s="8"/>
      <c r="J70" s="8"/>
      <c r="K70" s="8"/>
      <c r="L70" s="8"/>
      <c r="M70" s="8"/>
      <c r="N70" s="8"/>
      <c r="O70" s="8"/>
      <c r="P70" s="8"/>
      <c r="Q70" s="8"/>
      <c r="R70" s="8"/>
      <c r="S70" s="205"/>
      <c r="T70" s="9"/>
      <c r="U70" s="8"/>
      <c r="V70" s="8"/>
      <c r="W70" s="8"/>
      <c r="X70" s="8"/>
      <c r="Y70" s="8"/>
      <c r="Z70" s="8"/>
      <c r="AA70" s="8"/>
      <c r="AB70" s="8"/>
      <c r="AC70" s="205"/>
      <c r="AD70" s="9"/>
      <c r="AE70" s="7"/>
      <c r="AF70" s="8"/>
      <c r="AG70" s="8"/>
      <c r="AH70" s="8"/>
      <c r="AI70" s="8"/>
      <c r="AJ70" s="8"/>
      <c r="AK70" s="10"/>
      <c r="AL70" s="113"/>
      <c r="AM70" s="14"/>
      <c r="AN70" s="113"/>
      <c r="AO70" s="14"/>
      <c r="AP70" s="105"/>
      <c r="AQ70" s="109"/>
    </row>
    <row r="71" spans="3:43" x14ac:dyDescent="0.25">
      <c r="C71" s="7"/>
      <c r="D71" s="8"/>
      <c r="E71" s="8"/>
      <c r="F71" s="8"/>
      <c r="G71" s="8"/>
      <c r="H71" s="8"/>
      <c r="I71" s="8"/>
      <c r="J71" s="8"/>
      <c r="K71" s="8"/>
      <c r="L71" s="8"/>
      <c r="M71" s="8"/>
      <c r="N71" s="8"/>
      <c r="O71" s="8"/>
      <c r="P71" s="8"/>
      <c r="Q71" s="8"/>
      <c r="R71" s="8"/>
      <c r="S71" s="205"/>
      <c r="T71" s="9"/>
      <c r="U71" s="8"/>
      <c r="V71" s="8"/>
      <c r="W71" s="8"/>
      <c r="X71" s="8"/>
      <c r="Y71" s="8"/>
      <c r="Z71" s="8"/>
      <c r="AA71" s="8"/>
      <c r="AB71" s="8"/>
      <c r="AC71" s="205"/>
      <c r="AD71" s="9"/>
      <c r="AE71" s="7"/>
      <c r="AF71" s="8"/>
      <c r="AG71" s="8"/>
      <c r="AH71" s="8"/>
      <c r="AI71" s="8"/>
      <c r="AJ71" s="8"/>
      <c r="AK71" s="10"/>
      <c r="AL71" s="113"/>
      <c r="AM71" s="14"/>
      <c r="AN71" s="113"/>
      <c r="AO71" s="14"/>
      <c r="AP71" s="105"/>
      <c r="AQ71" s="109"/>
    </row>
    <row r="72" spans="3:43" x14ac:dyDescent="0.25">
      <c r="C72" s="7"/>
      <c r="D72" s="8"/>
      <c r="E72" s="8"/>
      <c r="F72" s="8"/>
      <c r="G72" s="8"/>
      <c r="H72" s="8"/>
      <c r="I72" s="8"/>
      <c r="J72" s="8"/>
      <c r="K72" s="8"/>
      <c r="L72" s="8"/>
      <c r="M72" s="8"/>
      <c r="N72" s="8"/>
      <c r="O72" s="8"/>
      <c r="P72" s="8"/>
      <c r="Q72" s="8"/>
      <c r="R72" s="8"/>
      <c r="S72" s="205"/>
      <c r="T72" s="9"/>
      <c r="U72" s="8"/>
      <c r="V72" s="8"/>
      <c r="W72" s="8"/>
      <c r="X72" s="8"/>
      <c r="Y72" s="8"/>
      <c r="Z72" s="8"/>
      <c r="AA72" s="8"/>
      <c r="AB72" s="8"/>
      <c r="AC72" s="205"/>
      <c r="AD72" s="9"/>
      <c r="AE72" s="7"/>
      <c r="AF72" s="8"/>
      <c r="AG72" s="8"/>
      <c r="AH72" s="8"/>
      <c r="AI72" s="8"/>
      <c r="AJ72" s="8"/>
      <c r="AK72" s="10"/>
      <c r="AL72" s="113"/>
      <c r="AM72" s="14"/>
      <c r="AN72" s="113"/>
      <c r="AO72" s="14"/>
      <c r="AP72" s="105"/>
      <c r="AQ72" s="109"/>
    </row>
    <row r="73" spans="3:43" x14ac:dyDescent="0.25">
      <c r="C73" s="7"/>
      <c r="D73" s="8"/>
      <c r="E73" s="8"/>
      <c r="F73" s="8"/>
      <c r="G73" s="8"/>
      <c r="H73" s="8"/>
      <c r="I73" s="8"/>
      <c r="J73" s="8"/>
      <c r="K73" s="8"/>
      <c r="L73" s="8"/>
      <c r="M73" s="8"/>
      <c r="N73" s="8"/>
      <c r="O73" s="8"/>
      <c r="P73" s="8"/>
      <c r="Q73" s="8"/>
      <c r="R73" s="8"/>
      <c r="S73" s="205"/>
      <c r="T73" s="9"/>
      <c r="U73" s="8"/>
      <c r="V73" s="8"/>
      <c r="W73" s="8"/>
      <c r="X73" s="8"/>
      <c r="Y73" s="8"/>
      <c r="Z73" s="8"/>
      <c r="AA73" s="8"/>
      <c r="AB73" s="8"/>
      <c r="AC73" s="205"/>
      <c r="AD73" s="9"/>
      <c r="AE73" s="7"/>
      <c r="AF73" s="8"/>
      <c r="AG73" s="8"/>
      <c r="AH73" s="8"/>
      <c r="AI73" s="8"/>
      <c r="AJ73" s="8"/>
      <c r="AK73" s="10"/>
      <c r="AL73" s="113"/>
      <c r="AM73" s="14"/>
      <c r="AN73" s="113"/>
      <c r="AO73" s="14"/>
      <c r="AP73" s="105"/>
      <c r="AQ73" s="109"/>
    </row>
    <row r="74" spans="3:43" x14ac:dyDescent="0.25">
      <c r="C74" s="7"/>
      <c r="D74" s="8"/>
      <c r="E74" s="8"/>
      <c r="F74" s="8"/>
      <c r="G74" s="8"/>
      <c r="H74" s="8"/>
      <c r="I74" s="8"/>
      <c r="J74" s="8"/>
      <c r="K74" s="8"/>
      <c r="L74" s="8"/>
      <c r="M74" s="8"/>
      <c r="N74" s="8"/>
      <c r="O74" s="8"/>
      <c r="P74" s="8"/>
      <c r="Q74" s="8"/>
      <c r="R74" s="8"/>
      <c r="S74" s="205"/>
      <c r="T74" s="9"/>
      <c r="U74" s="8"/>
      <c r="V74" s="8"/>
      <c r="W74" s="8"/>
      <c r="X74" s="8"/>
      <c r="Y74" s="8"/>
      <c r="Z74" s="8"/>
      <c r="AA74" s="8"/>
      <c r="AB74" s="8"/>
      <c r="AC74" s="205"/>
      <c r="AD74" s="9"/>
      <c r="AE74" s="7"/>
      <c r="AF74" s="8"/>
      <c r="AG74" s="8"/>
      <c r="AH74" s="8"/>
      <c r="AI74" s="8"/>
      <c r="AJ74" s="8"/>
      <c r="AK74" s="10"/>
      <c r="AL74" s="113"/>
      <c r="AM74" s="14"/>
      <c r="AN74" s="113"/>
      <c r="AO74" s="14"/>
      <c r="AP74" s="105"/>
      <c r="AQ74" s="109"/>
    </row>
    <row r="75" spans="3:43" x14ac:dyDescent="0.25">
      <c r="C75" s="7"/>
      <c r="D75" s="8"/>
      <c r="E75" s="8"/>
      <c r="F75" s="8"/>
      <c r="G75" s="8"/>
      <c r="H75" s="8"/>
      <c r="I75" s="8"/>
      <c r="J75" s="8"/>
      <c r="K75" s="8"/>
      <c r="L75" s="8"/>
      <c r="M75" s="8"/>
      <c r="N75" s="8"/>
      <c r="O75" s="8"/>
      <c r="P75" s="8"/>
      <c r="Q75" s="8"/>
      <c r="R75" s="8"/>
      <c r="S75" s="205"/>
      <c r="T75" s="9"/>
      <c r="U75" s="8"/>
      <c r="V75" s="8"/>
      <c r="W75" s="8"/>
      <c r="X75" s="8"/>
      <c r="Y75" s="8"/>
      <c r="Z75" s="8"/>
      <c r="AA75" s="8"/>
      <c r="AB75" s="8"/>
      <c r="AC75" s="205"/>
      <c r="AD75" s="9"/>
      <c r="AE75" s="7"/>
      <c r="AF75" s="8"/>
      <c r="AG75" s="8"/>
      <c r="AH75" s="8"/>
      <c r="AI75" s="8"/>
      <c r="AJ75" s="8"/>
      <c r="AK75" s="10"/>
      <c r="AL75" s="113"/>
      <c r="AM75" s="14"/>
      <c r="AN75" s="113"/>
      <c r="AO75" s="14"/>
      <c r="AP75" s="105"/>
      <c r="AQ75" s="109"/>
    </row>
    <row r="76" spans="3:43" x14ac:dyDescent="0.25">
      <c r="C76" s="7"/>
      <c r="D76" s="8"/>
      <c r="E76" s="8"/>
      <c r="F76" s="8"/>
      <c r="G76" s="8"/>
      <c r="H76" s="8"/>
      <c r="I76" s="8"/>
      <c r="J76" s="8"/>
      <c r="K76" s="8"/>
      <c r="L76" s="8"/>
      <c r="M76" s="8"/>
      <c r="N76" s="8"/>
      <c r="O76" s="8"/>
      <c r="P76" s="8"/>
      <c r="Q76" s="8"/>
      <c r="R76" s="8"/>
      <c r="S76" s="205"/>
      <c r="T76" s="9"/>
      <c r="U76" s="8"/>
      <c r="V76" s="8"/>
      <c r="W76" s="8"/>
      <c r="X76" s="8"/>
      <c r="Y76" s="8"/>
      <c r="Z76" s="8"/>
      <c r="AA76" s="8"/>
      <c r="AB76" s="8"/>
      <c r="AC76" s="205"/>
      <c r="AD76" s="9"/>
      <c r="AE76" s="7"/>
      <c r="AF76" s="8"/>
      <c r="AG76" s="8"/>
      <c r="AH76" s="8"/>
      <c r="AI76" s="8"/>
      <c r="AJ76" s="8"/>
      <c r="AK76" s="10"/>
      <c r="AL76" s="113"/>
      <c r="AM76" s="14"/>
      <c r="AN76" s="113"/>
      <c r="AO76" s="14"/>
      <c r="AP76" s="105"/>
      <c r="AQ76" s="109"/>
    </row>
    <row r="77" spans="3:43" x14ac:dyDescent="0.25">
      <c r="C77" s="7"/>
      <c r="D77" s="8"/>
      <c r="E77" s="8"/>
      <c r="F77" s="8"/>
      <c r="G77" s="8"/>
      <c r="H77" s="8"/>
      <c r="I77" s="8"/>
      <c r="J77" s="8"/>
      <c r="K77" s="8"/>
      <c r="L77" s="8"/>
      <c r="M77" s="8"/>
      <c r="N77" s="8"/>
      <c r="O77" s="8"/>
      <c r="P77" s="8"/>
      <c r="Q77" s="8"/>
      <c r="R77" s="8"/>
      <c r="S77" s="205"/>
      <c r="T77" s="9"/>
      <c r="U77" s="8"/>
      <c r="V77" s="8"/>
      <c r="W77" s="8"/>
      <c r="X77" s="8"/>
      <c r="Y77" s="8"/>
      <c r="Z77" s="8"/>
      <c r="AA77" s="8"/>
      <c r="AB77" s="8"/>
      <c r="AC77" s="205"/>
      <c r="AD77" s="9"/>
      <c r="AE77" s="7"/>
      <c r="AF77" s="8"/>
      <c r="AG77" s="8"/>
      <c r="AH77" s="8"/>
      <c r="AI77" s="8"/>
      <c r="AJ77" s="8"/>
      <c r="AK77" s="10"/>
      <c r="AL77" s="113"/>
      <c r="AM77" s="14"/>
      <c r="AN77" s="113"/>
      <c r="AO77" s="14"/>
      <c r="AP77" s="105"/>
      <c r="AQ77" s="109"/>
    </row>
    <row r="78" spans="3:43" x14ac:dyDescent="0.25">
      <c r="C78" s="7"/>
      <c r="D78" s="8"/>
      <c r="E78" s="8"/>
      <c r="F78" s="8"/>
      <c r="G78" s="8"/>
      <c r="H78" s="8"/>
      <c r="I78" s="8"/>
      <c r="J78" s="8"/>
      <c r="K78" s="8"/>
      <c r="L78" s="8"/>
      <c r="M78" s="8"/>
      <c r="N78" s="8"/>
      <c r="O78" s="8"/>
      <c r="P78" s="8"/>
      <c r="Q78" s="8"/>
      <c r="R78" s="8"/>
      <c r="S78" s="205"/>
      <c r="T78" s="9"/>
      <c r="U78" s="8"/>
      <c r="V78" s="8"/>
      <c r="W78" s="8"/>
      <c r="X78" s="8"/>
      <c r="Y78" s="8"/>
      <c r="Z78" s="8"/>
      <c r="AA78" s="8"/>
      <c r="AB78" s="8"/>
      <c r="AC78" s="205"/>
      <c r="AD78" s="9"/>
      <c r="AE78" s="7"/>
      <c r="AF78" s="8"/>
      <c r="AG78" s="8"/>
      <c r="AH78" s="8"/>
      <c r="AI78" s="8"/>
      <c r="AJ78" s="8"/>
      <c r="AK78" s="10"/>
      <c r="AL78" s="113"/>
      <c r="AM78" s="14"/>
      <c r="AN78" s="113"/>
      <c r="AO78" s="14"/>
      <c r="AP78" s="105"/>
      <c r="AQ78" s="109"/>
    </row>
    <row r="79" spans="3:43" x14ac:dyDescent="0.25">
      <c r="C79" s="7"/>
      <c r="D79" s="8"/>
      <c r="E79" s="8"/>
      <c r="F79" s="8"/>
      <c r="G79" s="8"/>
      <c r="H79" s="8"/>
      <c r="I79" s="8"/>
      <c r="J79" s="8"/>
      <c r="K79" s="8"/>
      <c r="L79" s="8"/>
      <c r="M79" s="8"/>
      <c r="N79" s="8"/>
      <c r="O79" s="8"/>
      <c r="P79" s="8"/>
      <c r="Q79" s="8"/>
      <c r="R79" s="8"/>
      <c r="S79" s="205"/>
      <c r="T79" s="9"/>
      <c r="U79" s="8"/>
      <c r="V79" s="8"/>
      <c r="W79" s="8"/>
      <c r="X79" s="8"/>
      <c r="Y79" s="8"/>
      <c r="Z79" s="8"/>
      <c r="AA79" s="8"/>
      <c r="AB79" s="8"/>
      <c r="AC79" s="205"/>
      <c r="AD79" s="9"/>
      <c r="AE79" s="7"/>
      <c r="AF79" s="8"/>
      <c r="AG79" s="8"/>
      <c r="AH79" s="8"/>
      <c r="AI79" s="8"/>
      <c r="AJ79" s="8"/>
      <c r="AK79" s="10"/>
      <c r="AL79" s="113"/>
      <c r="AM79" s="14"/>
      <c r="AN79" s="113"/>
      <c r="AO79" s="14"/>
      <c r="AP79" s="105"/>
      <c r="AQ79" s="109"/>
    </row>
    <row r="80" spans="3:43" x14ac:dyDescent="0.25">
      <c r="C80" s="7"/>
      <c r="D80" s="8"/>
      <c r="E80" s="8"/>
      <c r="F80" s="8"/>
      <c r="G80" s="8"/>
      <c r="H80" s="8"/>
      <c r="I80" s="8"/>
      <c r="J80" s="8"/>
      <c r="K80" s="8"/>
      <c r="L80" s="8"/>
      <c r="M80" s="8"/>
      <c r="N80" s="8"/>
      <c r="O80" s="8"/>
      <c r="P80" s="8"/>
      <c r="Q80" s="8"/>
      <c r="R80" s="8"/>
      <c r="S80" s="205"/>
      <c r="T80" s="9"/>
      <c r="U80" s="8"/>
      <c r="V80" s="8"/>
      <c r="W80" s="8"/>
      <c r="X80" s="8"/>
      <c r="Y80" s="8"/>
      <c r="Z80" s="8"/>
      <c r="AA80" s="8"/>
      <c r="AB80" s="8"/>
      <c r="AC80" s="205"/>
      <c r="AD80" s="9"/>
      <c r="AE80" s="7"/>
      <c r="AF80" s="8"/>
      <c r="AG80" s="8"/>
      <c r="AH80" s="8"/>
      <c r="AI80" s="8"/>
      <c r="AJ80" s="8"/>
      <c r="AK80" s="10"/>
      <c r="AL80" s="113"/>
      <c r="AM80" s="14"/>
      <c r="AN80" s="113"/>
      <c r="AO80" s="14"/>
      <c r="AP80" s="105"/>
      <c r="AQ80" s="109"/>
    </row>
    <row r="81" spans="3:43" x14ac:dyDescent="0.25">
      <c r="C81" s="7"/>
      <c r="D81" s="8"/>
      <c r="E81" s="8"/>
      <c r="F81" s="8"/>
      <c r="G81" s="8"/>
      <c r="H81" s="8"/>
      <c r="I81" s="8"/>
      <c r="J81" s="8"/>
      <c r="K81" s="8"/>
      <c r="L81" s="8"/>
      <c r="M81" s="8"/>
      <c r="N81" s="8"/>
      <c r="O81" s="8"/>
      <c r="P81" s="8"/>
      <c r="Q81" s="8"/>
      <c r="R81" s="8"/>
      <c r="S81" s="205"/>
      <c r="T81" s="9"/>
      <c r="U81" s="8"/>
      <c r="V81" s="8"/>
      <c r="W81" s="8"/>
      <c r="X81" s="8"/>
      <c r="Y81" s="8"/>
      <c r="Z81" s="8"/>
      <c r="AA81" s="8"/>
      <c r="AB81" s="8"/>
      <c r="AC81" s="205"/>
      <c r="AD81" s="9"/>
      <c r="AE81" s="7"/>
      <c r="AF81" s="8"/>
      <c r="AG81" s="8"/>
      <c r="AH81" s="8"/>
      <c r="AI81" s="8"/>
      <c r="AJ81" s="8"/>
      <c r="AK81" s="10"/>
      <c r="AL81" s="113"/>
      <c r="AM81" s="14"/>
      <c r="AN81" s="113"/>
      <c r="AO81" s="14"/>
      <c r="AP81" s="105"/>
      <c r="AQ81" s="109"/>
    </row>
    <row r="82" spans="3:43" x14ac:dyDescent="0.25">
      <c r="C82" s="7"/>
      <c r="D82" s="8"/>
      <c r="E82" s="8"/>
      <c r="F82" s="8"/>
      <c r="G82" s="8"/>
      <c r="H82" s="8"/>
      <c r="I82" s="8"/>
      <c r="J82" s="8"/>
      <c r="K82" s="8"/>
      <c r="L82" s="8"/>
      <c r="M82" s="8"/>
      <c r="N82" s="8"/>
      <c r="O82" s="8"/>
      <c r="P82" s="8"/>
      <c r="Q82" s="8"/>
      <c r="R82" s="8"/>
      <c r="S82" s="205"/>
      <c r="T82" s="9"/>
      <c r="U82" s="8"/>
      <c r="V82" s="8"/>
      <c r="W82" s="8"/>
      <c r="X82" s="8"/>
      <c r="Y82" s="8"/>
      <c r="Z82" s="8"/>
      <c r="AA82" s="8"/>
      <c r="AB82" s="8"/>
      <c r="AC82" s="205"/>
      <c r="AD82" s="9"/>
      <c r="AE82" s="7"/>
      <c r="AF82" s="8"/>
      <c r="AG82" s="8"/>
      <c r="AH82" s="8"/>
      <c r="AI82" s="8"/>
      <c r="AJ82" s="8"/>
      <c r="AK82" s="10"/>
      <c r="AL82" s="113"/>
      <c r="AM82" s="14"/>
      <c r="AN82" s="113"/>
      <c r="AO82" s="14"/>
      <c r="AP82" s="105"/>
      <c r="AQ82" s="109"/>
    </row>
    <row r="83" spans="3:43" x14ac:dyDescent="0.25">
      <c r="C83" s="7"/>
      <c r="D83" s="8"/>
      <c r="E83" s="8"/>
      <c r="F83" s="8"/>
      <c r="G83" s="8"/>
      <c r="H83" s="8"/>
      <c r="I83" s="8"/>
      <c r="J83" s="8"/>
      <c r="K83" s="8"/>
      <c r="L83" s="8"/>
      <c r="M83" s="8"/>
      <c r="N83" s="8"/>
      <c r="O83" s="8"/>
      <c r="P83" s="8"/>
      <c r="Q83" s="8"/>
      <c r="R83" s="8"/>
      <c r="S83" s="205"/>
      <c r="T83" s="9"/>
      <c r="U83" s="8"/>
      <c r="V83" s="8"/>
      <c r="W83" s="8"/>
      <c r="X83" s="8"/>
      <c r="Y83" s="8"/>
      <c r="Z83" s="8"/>
      <c r="AA83" s="8"/>
      <c r="AB83" s="8"/>
      <c r="AC83" s="205"/>
      <c r="AD83" s="9"/>
      <c r="AE83" s="7"/>
      <c r="AF83" s="8"/>
      <c r="AG83" s="8"/>
      <c r="AH83" s="8"/>
      <c r="AI83" s="8"/>
      <c r="AJ83" s="8"/>
      <c r="AK83" s="10"/>
      <c r="AL83" s="113"/>
      <c r="AM83" s="14"/>
      <c r="AN83" s="113"/>
      <c r="AO83" s="14"/>
      <c r="AP83" s="105"/>
      <c r="AQ83" s="109"/>
    </row>
    <row r="84" spans="3:43" x14ac:dyDescent="0.25">
      <c r="C84" s="7"/>
      <c r="D84" s="8"/>
      <c r="E84" s="8"/>
      <c r="F84" s="8"/>
      <c r="G84" s="8"/>
      <c r="H84" s="8"/>
      <c r="I84" s="8"/>
      <c r="J84" s="8"/>
      <c r="K84" s="8"/>
      <c r="L84" s="8"/>
      <c r="M84" s="8"/>
      <c r="N84" s="8"/>
      <c r="O84" s="8"/>
      <c r="P84" s="8"/>
      <c r="Q84" s="8"/>
      <c r="R84" s="8"/>
      <c r="S84" s="205"/>
      <c r="T84" s="9"/>
      <c r="U84" s="8"/>
      <c r="V84" s="8"/>
      <c r="W84" s="8"/>
      <c r="X84" s="8"/>
      <c r="Y84" s="8"/>
      <c r="Z84" s="8"/>
      <c r="AA84" s="8"/>
      <c r="AB84" s="8"/>
      <c r="AC84" s="205"/>
      <c r="AD84" s="9"/>
      <c r="AE84" s="7"/>
      <c r="AF84" s="8"/>
      <c r="AG84" s="8"/>
      <c r="AH84" s="8"/>
      <c r="AI84" s="8"/>
      <c r="AJ84" s="8"/>
      <c r="AK84" s="10"/>
      <c r="AL84" s="113"/>
      <c r="AM84" s="14"/>
      <c r="AN84" s="113"/>
      <c r="AO84" s="14"/>
      <c r="AP84" s="105"/>
      <c r="AQ84" s="109"/>
    </row>
    <row r="85" spans="3:43" x14ac:dyDescent="0.25">
      <c r="C85" s="7"/>
      <c r="D85" s="8"/>
      <c r="E85" s="8"/>
      <c r="F85" s="8"/>
      <c r="G85" s="8"/>
      <c r="H85" s="8"/>
      <c r="I85" s="8"/>
      <c r="J85" s="8"/>
      <c r="K85" s="8"/>
      <c r="L85" s="8"/>
      <c r="M85" s="8"/>
      <c r="N85" s="8"/>
      <c r="O85" s="8"/>
      <c r="P85" s="8"/>
      <c r="Q85" s="8"/>
      <c r="R85" s="8"/>
      <c r="S85" s="205"/>
      <c r="T85" s="9"/>
      <c r="U85" s="8"/>
      <c r="V85" s="8"/>
      <c r="W85" s="8"/>
      <c r="X85" s="8"/>
      <c r="Y85" s="8"/>
      <c r="Z85" s="8"/>
      <c r="AA85" s="8"/>
      <c r="AB85" s="8"/>
      <c r="AC85" s="205"/>
      <c r="AD85" s="9"/>
      <c r="AE85" s="7"/>
      <c r="AF85" s="8"/>
      <c r="AG85" s="8"/>
      <c r="AH85" s="8"/>
      <c r="AI85" s="8"/>
      <c r="AJ85" s="8"/>
      <c r="AK85" s="10"/>
      <c r="AL85" s="113"/>
      <c r="AM85" s="14"/>
      <c r="AN85" s="113"/>
      <c r="AO85" s="14"/>
      <c r="AP85" s="105"/>
      <c r="AQ85" s="109"/>
    </row>
    <row r="86" spans="3:43" x14ac:dyDescent="0.25">
      <c r="C86" s="7"/>
      <c r="D86" s="8"/>
      <c r="E86" s="8"/>
      <c r="F86" s="8"/>
      <c r="G86" s="8"/>
      <c r="H86" s="8"/>
      <c r="I86" s="8"/>
      <c r="J86" s="8"/>
      <c r="K86" s="8"/>
      <c r="L86" s="8"/>
      <c r="M86" s="8"/>
      <c r="N86" s="8"/>
      <c r="O86" s="8"/>
      <c r="P86" s="8"/>
      <c r="Q86" s="8"/>
      <c r="R86" s="8"/>
      <c r="S86" s="205"/>
      <c r="T86" s="9"/>
      <c r="U86" s="8"/>
      <c r="V86" s="8"/>
      <c r="W86" s="8"/>
      <c r="X86" s="8"/>
      <c r="Y86" s="8"/>
      <c r="Z86" s="8"/>
      <c r="AA86" s="8"/>
      <c r="AB86" s="8"/>
      <c r="AC86" s="205"/>
      <c r="AD86" s="9"/>
      <c r="AE86" s="7"/>
      <c r="AF86" s="8"/>
      <c r="AG86" s="8"/>
      <c r="AH86" s="8"/>
      <c r="AI86" s="8"/>
      <c r="AJ86" s="8"/>
      <c r="AK86" s="10"/>
      <c r="AL86" s="113"/>
      <c r="AM86" s="14"/>
      <c r="AN86" s="113"/>
      <c r="AO86" s="14"/>
      <c r="AP86" s="105"/>
      <c r="AQ86" s="109"/>
    </row>
    <row r="87" spans="3:43" x14ac:dyDescent="0.25">
      <c r="C87" s="7"/>
      <c r="D87" s="8"/>
      <c r="E87" s="8"/>
      <c r="F87" s="8"/>
      <c r="G87" s="8"/>
      <c r="H87" s="8"/>
      <c r="I87" s="8"/>
      <c r="J87" s="8"/>
      <c r="K87" s="8"/>
      <c r="L87" s="8"/>
      <c r="M87" s="8"/>
      <c r="N87" s="8"/>
      <c r="O87" s="8"/>
      <c r="P87" s="8"/>
      <c r="Q87" s="8"/>
      <c r="R87" s="8"/>
      <c r="S87" s="205"/>
      <c r="T87" s="9"/>
      <c r="U87" s="8"/>
      <c r="V87" s="8"/>
      <c r="W87" s="8"/>
      <c r="X87" s="8"/>
      <c r="Y87" s="8"/>
      <c r="Z87" s="8"/>
      <c r="AA87" s="8"/>
      <c r="AB87" s="8"/>
      <c r="AC87" s="205"/>
      <c r="AD87" s="9"/>
      <c r="AE87" s="7"/>
      <c r="AF87" s="8"/>
      <c r="AG87" s="8"/>
      <c r="AH87" s="8"/>
      <c r="AI87" s="8"/>
      <c r="AJ87" s="8"/>
      <c r="AK87" s="10"/>
      <c r="AL87" s="113"/>
      <c r="AM87" s="14"/>
      <c r="AN87" s="113"/>
      <c r="AO87" s="14"/>
      <c r="AP87" s="105"/>
      <c r="AQ87" s="109"/>
    </row>
    <row r="88" spans="3:43" x14ac:dyDescent="0.25">
      <c r="C88" s="7"/>
      <c r="D88" s="8"/>
      <c r="E88" s="8"/>
      <c r="F88" s="8"/>
      <c r="G88" s="8"/>
      <c r="H88" s="8"/>
      <c r="I88" s="8"/>
      <c r="J88" s="8"/>
      <c r="K88" s="8"/>
      <c r="L88" s="8"/>
      <c r="M88" s="8"/>
      <c r="N88" s="8"/>
      <c r="O88" s="8"/>
      <c r="P88" s="8"/>
      <c r="Q88" s="8"/>
      <c r="R88" s="8"/>
      <c r="S88" s="205"/>
      <c r="T88" s="9"/>
      <c r="U88" s="8"/>
      <c r="V88" s="8"/>
      <c r="W88" s="8"/>
      <c r="X88" s="8"/>
      <c r="Y88" s="8"/>
      <c r="Z88" s="8"/>
      <c r="AA88" s="8"/>
      <c r="AB88" s="8"/>
      <c r="AC88" s="205"/>
      <c r="AD88" s="9"/>
      <c r="AE88" s="7"/>
      <c r="AF88" s="8"/>
      <c r="AG88" s="8"/>
      <c r="AH88" s="8"/>
      <c r="AI88" s="8"/>
      <c r="AJ88" s="8"/>
      <c r="AK88" s="10"/>
      <c r="AL88" s="113"/>
      <c r="AM88" s="14"/>
      <c r="AN88" s="113"/>
      <c r="AO88" s="14"/>
      <c r="AP88" s="105"/>
      <c r="AQ88" s="109"/>
    </row>
    <row r="89" spans="3:43" x14ac:dyDescent="0.25">
      <c r="C89" s="7"/>
      <c r="D89" s="8"/>
      <c r="E89" s="8"/>
      <c r="F89" s="8"/>
      <c r="G89" s="8"/>
      <c r="H89" s="8"/>
      <c r="I89" s="8"/>
      <c r="J89" s="8"/>
      <c r="K89" s="8"/>
      <c r="L89" s="8"/>
      <c r="M89" s="8"/>
      <c r="N89" s="8"/>
      <c r="O89" s="8"/>
      <c r="P89" s="8"/>
      <c r="Q89" s="8"/>
      <c r="R89" s="8"/>
      <c r="S89" s="205"/>
      <c r="T89" s="9"/>
      <c r="U89" s="8"/>
      <c r="V89" s="8"/>
      <c r="W89" s="8"/>
      <c r="X89" s="8"/>
      <c r="Y89" s="8"/>
      <c r="Z89" s="8"/>
      <c r="AA89" s="8"/>
      <c r="AB89" s="8"/>
      <c r="AC89" s="205"/>
      <c r="AD89" s="9"/>
      <c r="AE89" s="7"/>
      <c r="AF89" s="8"/>
      <c r="AG89" s="8"/>
      <c r="AH89" s="8"/>
      <c r="AI89" s="8"/>
      <c r="AJ89" s="8"/>
      <c r="AK89" s="10"/>
      <c r="AL89" s="113"/>
      <c r="AM89" s="14"/>
      <c r="AN89" s="113"/>
      <c r="AO89" s="14"/>
      <c r="AP89" s="105"/>
      <c r="AQ89" s="109"/>
    </row>
    <row r="90" spans="3:43" x14ac:dyDescent="0.25">
      <c r="C90" s="7"/>
      <c r="D90" s="8"/>
      <c r="E90" s="8"/>
      <c r="F90" s="8"/>
      <c r="G90" s="8"/>
      <c r="H90" s="8"/>
      <c r="I90" s="8"/>
      <c r="J90" s="8"/>
      <c r="K90" s="8"/>
      <c r="L90" s="8"/>
      <c r="M90" s="8"/>
      <c r="N90" s="8"/>
      <c r="O90" s="8"/>
      <c r="P90" s="8"/>
      <c r="Q90" s="8"/>
      <c r="R90" s="8"/>
      <c r="S90" s="205"/>
      <c r="T90" s="9"/>
      <c r="U90" s="8"/>
      <c r="V90" s="8"/>
      <c r="W90" s="8"/>
      <c r="X90" s="8"/>
      <c r="Y90" s="8"/>
      <c r="Z90" s="8"/>
      <c r="AA90" s="8"/>
      <c r="AB90" s="8"/>
      <c r="AC90" s="205"/>
      <c r="AD90" s="9"/>
      <c r="AE90" s="7"/>
      <c r="AF90" s="8"/>
      <c r="AG90" s="8"/>
      <c r="AH90" s="8"/>
      <c r="AI90" s="8"/>
      <c r="AJ90" s="8"/>
      <c r="AK90" s="10"/>
      <c r="AL90" s="113"/>
      <c r="AM90" s="14"/>
      <c r="AN90" s="113"/>
      <c r="AO90" s="14"/>
      <c r="AP90" s="105"/>
      <c r="AQ90" s="109"/>
    </row>
    <row r="91" spans="3:43" x14ac:dyDescent="0.25">
      <c r="C91" s="7"/>
      <c r="D91" s="8"/>
      <c r="E91" s="8"/>
      <c r="F91" s="8"/>
      <c r="G91" s="8"/>
      <c r="H91" s="8"/>
      <c r="I91" s="8"/>
      <c r="J91" s="8"/>
      <c r="K91" s="8"/>
      <c r="L91" s="8"/>
      <c r="M91" s="8"/>
      <c r="N91" s="8"/>
      <c r="O91" s="8"/>
      <c r="P91" s="8"/>
      <c r="Q91" s="8"/>
      <c r="R91" s="8"/>
      <c r="S91" s="205"/>
      <c r="T91" s="9"/>
      <c r="U91" s="8"/>
      <c r="V91" s="8"/>
      <c r="W91" s="8"/>
      <c r="X91" s="8"/>
      <c r="Y91" s="8"/>
      <c r="Z91" s="8"/>
      <c r="AA91" s="8"/>
      <c r="AB91" s="8"/>
      <c r="AC91" s="205"/>
      <c r="AD91" s="9"/>
      <c r="AE91" s="7"/>
      <c r="AF91" s="8"/>
      <c r="AG91" s="8"/>
      <c r="AH91" s="8"/>
      <c r="AI91" s="8"/>
      <c r="AJ91" s="8"/>
      <c r="AK91" s="10"/>
      <c r="AL91" s="113"/>
      <c r="AM91" s="14"/>
      <c r="AN91" s="113"/>
      <c r="AO91" s="14"/>
      <c r="AP91" s="105"/>
      <c r="AQ91" s="109"/>
    </row>
    <row r="92" spans="3:43" x14ac:dyDescent="0.25">
      <c r="C92" s="7"/>
      <c r="D92" s="8"/>
      <c r="E92" s="8"/>
      <c r="F92" s="8"/>
      <c r="G92" s="8"/>
      <c r="H92" s="8"/>
      <c r="I92" s="8"/>
      <c r="J92" s="8"/>
      <c r="K92" s="8"/>
      <c r="L92" s="8"/>
      <c r="M92" s="8"/>
      <c r="N92" s="8"/>
      <c r="O92" s="8"/>
      <c r="P92" s="8"/>
      <c r="Q92" s="8"/>
      <c r="R92" s="8"/>
      <c r="S92" s="205"/>
      <c r="T92" s="9"/>
      <c r="U92" s="8"/>
      <c r="V92" s="8"/>
      <c r="W92" s="8"/>
      <c r="X92" s="8"/>
      <c r="Y92" s="8"/>
      <c r="Z92" s="8"/>
      <c r="AA92" s="8"/>
      <c r="AB92" s="8"/>
      <c r="AC92" s="205"/>
      <c r="AD92" s="9"/>
      <c r="AE92" s="7"/>
      <c r="AF92" s="8"/>
      <c r="AG92" s="8"/>
      <c r="AH92" s="8"/>
      <c r="AI92" s="8"/>
      <c r="AJ92" s="8"/>
      <c r="AK92" s="10"/>
      <c r="AL92" s="113"/>
      <c r="AM92" s="14"/>
      <c r="AN92" s="113"/>
      <c r="AO92" s="14"/>
      <c r="AP92" s="105"/>
      <c r="AQ92" s="109"/>
    </row>
    <row r="93" spans="3:43" x14ac:dyDescent="0.25">
      <c r="C93" s="7"/>
      <c r="D93" s="8"/>
      <c r="E93" s="8"/>
      <c r="F93" s="8"/>
      <c r="G93" s="8"/>
      <c r="H93" s="8"/>
      <c r="I93" s="8"/>
      <c r="J93" s="8"/>
      <c r="K93" s="8"/>
      <c r="L93" s="8"/>
      <c r="M93" s="8"/>
      <c r="N93" s="8"/>
      <c r="O93" s="8"/>
      <c r="P93" s="8"/>
      <c r="Q93" s="8"/>
      <c r="R93" s="8"/>
      <c r="S93" s="205"/>
      <c r="T93" s="9"/>
      <c r="U93" s="8"/>
      <c r="V93" s="8"/>
      <c r="W93" s="8"/>
      <c r="X93" s="8"/>
      <c r="Y93" s="8"/>
      <c r="Z93" s="8"/>
      <c r="AA93" s="8"/>
      <c r="AB93" s="8"/>
      <c r="AC93" s="205"/>
      <c r="AD93" s="9"/>
      <c r="AE93" s="7"/>
      <c r="AF93" s="8"/>
      <c r="AG93" s="8"/>
      <c r="AH93" s="8"/>
      <c r="AI93" s="8"/>
      <c r="AJ93" s="8"/>
      <c r="AK93" s="10"/>
      <c r="AL93" s="113"/>
      <c r="AM93" s="14"/>
      <c r="AN93" s="113"/>
      <c r="AO93" s="14"/>
      <c r="AP93" s="105"/>
      <c r="AQ93" s="109"/>
    </row>
    <row r="94" spans="3:43" x14ac:dyDescent="0.25">
      <c r="C94" s="7"/>
      <c r="D94" s="8"/>
      <c r="E94" s="8"/>
      <c r="F94" s="8"/>
      <c r="G94" s="8"/>
      <c r="H94" s="8"/>
      <c r="I94" s="8"/>
      <c r="J94" s="8"/>
      <c r="K94" s="8"/>
      <c r="L94" s="8"/>
      <c r="M94" s="8"/>
      <c r="N94" s="8"/>
      <c r="O94" s="8"/>
      <c r="P94" s="8"/>
      <c r="Q94" s="8"/>
      <c r="R94" s="8"/>
      <c r="S94" s="205"/>
      <c r="T94" s="9"/>
      <c r="U94" s="8"/>
      <c r="V94" s="8"/>
      <c r="W94" s="8"/>
      <c r="X94" s="8"/>
      <c r="Y94" s="8"/>
      <c r="Z94" s="8"/>
      <c r="AA94" s="8"/>
      <c r="AB94" s="8"/>
      <c r="AC94" s="205"/>
      <c r="AD94" s="9"/>
      <c r="AE94" s="7"/>
      <c r="AF94" s="8"/>
      <c r="AG94" s="8"/>
      <c r="AH94" s="8"/>
      <c r="AI94" s="8"/>
      <c r="AJ94" s="8"/>
      <c r="AK94" s="10"/>
      <c r="AL94" s="113"/>
      <c r="AM94" s="14"/>
      <c r="AN94" s="113"/>
      <c r="AO94" s="14"/>
      <c r="AP94" s="105"/>
      <c r="AQ94" s="109"/>
    </row>
    <row r="95" spans="3:43" x14ac:dyDescent="0.25">
      <c r="C95" s="7"/>
      <c r="D95" s="8"/>
      <c r="E95" s="8"/>
      <c r="F95" s="8"/>
      <c r="G95" s="8"/>
      <c r="H95" s="8"/>
      <c r="I95" s="8"/>
      <c r="J95" s="8"/>
      <c r="K95" s="8"/>
      <c r="L95" s="8"/>
      <c r="M95" s="8"/>
      <c r="N95" s="8"/>
      <c r="O95" s="8"/>
      <c r="P95" s="8"/>
      <c r="Q95" s="8"/>
      <c r="R95" s="8"/>
      <c r="S95" s="205"/>
      <c r="T95" s="9"/>
      <c r="U95" s="8"/>
      <c r="V95" s="8"/>
      <c r="W95" s="8"/>
      <c r="X95" s="8"/>
      <c r="Y95" s="8"/>
      <c r="Z95" s="8"/>
      <c r="AA95" s="8"/>
      <c r="AB95" s="8"/>
      <c r="AC95" s="205"/>
      <c r="AD95" s="9"/>
      <c r="AE95" s="7"/>
      <c r="AF95" s="8"/>
      <c r="AG95" s="8"/>
      <c r="AH95" s="8"/>
      <c r="AI95" s="8"/>
      <c r="AJ95" s="8"/>
      <c r="AK95" s="10"/>
      <c r="AL95" s="113"/>
      <c r="AM95" s="14"/>
      <c r="AN95" s="113"/>
      <c r="AO95" s="14"/>
      <c r="AP95" s="105"/>
      <c r="AQ95" s="109"/>
    </row>
    <row r="96" spans="3:43" x14ac:dyDescent="0.25">
      <c r="C96" s="7"/>
      <c r="D96" s="8"/>
      <c r="E96" s="8"/>
      <c r="F96" s="8"/>
      <c r="G96" s="8"/>
      <c r="H96" s="8"/>
      <c r="I96" s="8"/>
      <c r="J96" s="8"/>
      <c r="K96" s="8"/>
      <c r="L96" s="8"/>
      <c r="M96" s="8"/>
      <c r="N96" s="8"/>
      <c r="O96" s="8"/>
      <c r="P96" s="8"/>
      <c r="Q96" s="8"/>
      <c r="R96" s="8"/>
      <c r="S96" s="205"/>
      <c r="T96" s="9"/>
      <c r="U96" s="8"/>
      <c r="V96" s="8"/>
      <c r="W96" s="8"/>
      <c r="X96" s="8"/>
      <c r="Y96" s="8"/>
      <c r="Z96" s="8"/>
      <c r="AA96" s="8"/>
      <c r="AB96" s="8"/>
      <c r="AC96" s="205"/>
      <c r="AD96" s="9"/>
      <c r="AE96" s="7"/>
      <c r="AF96" s="8"/>
      <c r="AG96" s="8"/>
      <c r="AH96" s="8"/>
      <c r="AI96" s="8"/>
      <c r="AJ96" s="8"/>
      <c r="AK96" s="10"/>
      <c r="AL96" s="113"/>
      <c r="AM96" s="14"/>
      <c r="AN96" s="113"/>
      <c r="AO96" s="14"/>
      <c r="AP96" s="105"/>
      <c r="AQ96" s="109"/>
    </row>
    <row r="97" spans="3:43" x14ac:dyDescent="0.25">
      <c r="C97" s="12"/>
      <c r="D97" s="13"/>
      <c r="E97" s="13"/>
      <c r="F97" s="13"/>
      <c r="G97" s="13"/>
      <c r="H97" s="13"/>
      <c r="I97" s="13"/>
      <c r="J97" s="13"/>
      <c r="K97" s="13"/>
      <c r="L97" s="13"/>
      <c r="M97" s="13"/>
      <c r="N97" s="13"/>
      <c r="O97" s="13"/>
      <c r="P97" s="13"/>
      <c r="Q97" s="13"/>
      <c r="R97" s="13"/>
      <c r="S97" s="206"/>
      <c r="T97" s="14"/>
      <c r="U97" s="13"/>
      <c r="V97" s="13"/>
      <c r="W97" s="13"/>
      <c r="X97" s="13"/>
      <c r="Y97" s="13"/>
      <c r="Z97" s="13"/>
      <c r="AA97" s="13"/>
      <c r="AB97" s="13"/>
      <c r="AC97" s="206"/>
      <c r="AD97" s="14"/>
      <c r="AE97" s="12"/>
      <c r="AF97" s="13"/>
      <c r="AG97" s="13"/>
      <c r="AH97" s="13"/>
      <c r="AI97" s="13"/>
      <c r="AJ97" s="13"/>
      <c r="AK97" s="15"/>
      <c r="AL97" s="113"/>
      <c r="AM97" s="14"/>
      <c r="AN97" s="113"/>
      <c r="AO97" s="14"/>
      <c r="AP97" s="105"/>
      <c r="AQ97" s="109"/>
    </row>
    <row r="98" spans="3:43" x14ac:dyDescent="0.25">
      <c r="C98" s="12"/>
      <c r="D98" s="13"/>
      <c r="E98" s="13"/>
      <c r="F98" s="13"/>
      <c r="G98" s="13"/>
      <c r="H98" s="13"/>
      <c r="I98" s="13"/>
      <c r="J98" s="13"/>
      <c r="K98" s="13"/>
      <c r="L98" s="13"/>
      <c r="M98" s="13"/>
      <c r="N98" s="13"/>
      <c r="O98" s="13"/>
      <c r="P98" s="13"/>
      <c r="Q98" s="13"/>
      <c r="R98" s="13"/>
      <c r="S98" s="206"/>
      <c r="T98" s="14"/>
      <c r="U98" s="13"/>
      <c r="V98" s="13"/>
      <c r="W98" s="13"/>
      <c r="X98" s="13"/>
      <c r="Y98" s="13"/>
      <c r="Z98" s="13"/>
      <c r="AA98" s="13"/>
      <c r="AB98" s="13"/>
      <c r="AC98" s="206"/>
      <c r="AD98" s="14"/>
      <c r="AE98" s="12"/>
      <c r="AF98" s="13"/>
      <c r="AG98" s="13"/>
      <c r="AH98" s="13"/>
      <c r="AI98" s="13"/>
      <c r="AJ98" s="13"/>
      <c r="AK98" s="15"/>
      <c r="AL98" s="113"/>
      <c r="AM98" s="14"/>
      <c r="AN98" s="113"/>
      <c r="AO98" s="14"/>
      <c r="AP98" s="105"/>
      <c r="AQ98" s="109"/>
    </row>
    <row r="99" spans="3:43" x14ac:dyDescent="0.25">
      <c r="C99" s="12"/>
      <c r="D99" s="13"/>
      <c r="E99" s="13"/>
      <c r="F99" s="13"/>
      <c r="G99" s="13"/>
      <c r="H99" s="13"/>
      <c r="I99" s="13"/>
      <c r="J99" s="13"/>
      <c r="K99" s="13"/>
      <c r="L99" s="13"/>
      <c r="M99" s="13"/>
      <c r="N99" s="13"/>
      <c r="O99" s="13"/>
      <c r="P99" s="13"/>
      <c r="Q99" s="13"/>
      <c r="R99" s="13"/>
      <c r="S99" s="206"/>
      <c r="T99" s="14"/>
      <c r="U99" s="13"/>
      <c r="V99" s="13"/>
      <c r="W99" s="13"/>
      <c r="X99" s="13"/>
      <c r="Y99" s="13"/>
      <c r="Z99" s="13"/>
      <c r="AA99" s="13"/>
      <c r="AB99" s="13"/>
      <c r="AC99" s="206"/>
      <c r="AD99" s="14"/>
      <c r="AE99" s="12"/>
      <c r="AF99" s="13"/>
      <c r="AG99" s="13"/>
      <c r="AH99" s="13"/>
      <c r="AI99" s="13"/>
      <c r="AJ99" s="13"/>
      <c r="AK99" s="15"/>
      <c r="AL99" s="113"/>
      <c r="AM99" s="14"/>
      <c r="AN99" s="113"/>
      <c r="AO99" s="14"/>
      <c r="AP99" s="105"/>
      <c r="AQ99" s="109"/>
    </row>
    <row r="100" spans="3:43" x14ac:dyDescent="0.25">
      <c r="C100" s="12"/>
      <c r="D100" s="13"/>
      <c r="E100" s="13"/>
      <c r="F100" s="13"/>
      <c r="G100" s="13"/>
      <c r="H100" s="13"/>
      <c r="I100" s="13"/>
      <c r="J100" s="13"/>
      <c r="K100" s="13"/>
      <c r="L100" s="13"/>
      <c r="M100" s="13"/>
      <c r="N100" s="13"/>
      <c r="O100" s="13"/>
      <c r="P100" s="13"/>
      <c r="Q100" s="13"/>
      <c r="R100" s="13"/>
      <c r="S100" s="206"/>
      <c r="T100" s="14"/>
      <c r="U100" s="13"/>
      <c r="V100" s="13"/>
      <c r="W100" s="13"/>
      <c r="X100" s="13"/>
      <c r="Y100" s="13"/>
      <c r="Z100" s="13"/>
      <c r="AA100" s="13"/>
      <c r="AB100" s="13"/>
      <c r="AC100" s="206"/>
      <c r="AD100" s="14"/>
      <c r="AE100" s="12"/>
      <c r="AF100" s="13"/>
      <c r="AG100" s="13"/>
      <c r="AH100" s="13"/>
      <c r="AI100" s="13"/>
      <c r="AJ100" s="13"/>
      <c r="AK100" s="15"/>
      <c r="AL100" s="113"/>
      <c r="AM100" s="14"/>
      <c r="AN100" s="113"/>
      <c r="AO100" s="14"/>
      <c r="AP100" s="105"/>
      <c r="AQ100" s="109"/>
    </row>
    <row r="101" spans="3:43" x14ac:dyDescent="0.25">
      <c r="C101" s="12"/>
      <c r="D101" s="13"/>
      <c r="E101" s="13"/>
      <c r="F101" s="13"/>
      <c r="G101" s="13"/>
      <c r="H101" s="13"/>
      <c r="I101" s="13"/>
      <c r="J101" s="13"/>
      <c r="K101" s="13"/>
      <c r="L101" s="13"/>
      <c r="M101" s="13"/>
      <c r="N101" s="13"/>
      <c r="O101" s="13"/>
      <c r="P101" s="13"/>
      <c r="Q101" s="13"/>
      <c r="R101" s="13"/>
      <c r="S101" s="206"/>
      <c r="T101" s="14"/>
      <c r="U101" s="13"/>
      <c r="V101" s="13"/>
      <c r="W101" s="13"/>
      <c r="X101" s="13"/>
      <c r="Y101" s="13"/>
      <c r="Z101" s="13"/>
      <c r="AA101" s="13"/>
      <c r="AB101" s="13"/>
      <c r="AC101" s="206"/>
      <c r="AD101" s="14"/>
      <c r="AE101" s="12"/>
      <c r="AF101" s="13"/>
      <c r="AG101" s="13"/>
      <c r="AH101" s="13"/>
      <c r="AI101" s="13"/>
      <c r="AJ101" s="13"/>
      <c r="AK101" s="15"/>
      <c r="AL101" s="113"/>
      <c r="AM101" s="14"/>
      <c r="AN101" s="113"/>
      <c r="AO101" s="14"/>
      <c r="AP101" s="105"/>
      <c r="AQ101" s="109"/>
    </row>
    <row r="102" spans="3:43" x14ac:dyDescent="0.25">
      <c r="C102" s="12"/>
      <c r="D102" s="13"/>
      <c r="E102" s="13"/>
      <c r="F102" s="13"/>
      <c r="G102" s="13"/>
      <c r="H102" s="13"/>
      <c r="I102" s="13"/>
      <c r="J102" s="13"/>
      <c r="K102" s="13"/>
      <c r="L102" s="13"/>
      <c r="M102" s="13"/>
      <c r="N102" s="13"/>
      <c r="O102" s="13"/>
      <c r="P102" s="13"/>
      <c r="Q102" s="13"/>
      <c r="R102" s="13"/>
      <c r="S102" s="206"/>
      <c r="T102" s="14"/>
      <c r="U102" s="13"/>
      <c r="V102" s="13"/>
      <c r="W102" s="13"/>
      <c r="X102" s="13"/>
      <c r="Y102" s="13"/>
      <c r="Z102" s="13"/>
      <c r="AA102" s="13"/>
      <c r="AB102" s="13"/>
      <c r="AC102" s="206"/>
      <c r="AD102" s="14"/>
      <c r="AE102" s="12"/>
      <c r="AF102" s="13"/>
      <c r="AG102" s="13"/>
      <c r="AH102" s="13"/>
      <c r="AI102" s="13"/>
      <c r="AJ102" s="13"/>
      <c r="AK102" s="15"/>
      <c r="AL102" s="113"/>
      <c r="AM102" s="14"/>
      <c r="AN102" s="113"/>
      <c r="AO102" s="14"/>
      <c r="AP102" s="105"/>
      <c r="AQ102" s="109"/>
    </row>
    <row r="103" spans="3:43" x14ac:dyDescent="0.25">
      <c r="C103" s="12"/>
      <c r="D103" s="13"/>
      <c r="E103" s="13"/>
      <c r="F103" s="13"/>
      <c r="G103" s="13"/>
      <c r="H103" s="13"/>
      <c r="I103" s="13"/>
      <c r="J103" s="13"/>
      <c r="K103" s="13"/>
      <c r="L103" s="13"/>
      <c r="M103" s="13"/>
      <c r="N103" s="13"/>
      <c r="O103" s="13"/>
      <c r="P103" s="13"/>
      <c r="Q103" s="13"/>
      <c r="R103" s="13"/>
      <c r="S103" s="206"/>
      <c r="T103" s="14"/>
      <c r="U103" s="13"/>
      <c r="V103" s="13"/>
      <c r="W103" s="13"/>
      <c r="X103" s="13"/>
      <c r="Y103" s="13"/>
      <c r="Z103" s="13"/>
      <c r="AA103" s="13"/>
      <c r="AB103" s="13"/>
      <c r="AC103" s="206"/>
      <c r="AD103" s="14"/>
      <c r="AE103" s="12"/>
      <c r="AF103" s="13"/>
      <c r="AG103" s="13"/>
      <c r="AH103" s="13"/>
      <c r="AI103" s="13"/>
      <c r="AJ103" s="13"/>
      <c r="AK103" s="15"/>
      <c r="AL103" s="113"/>
      <c r="AM103" s="14"/>
      <c r="AN103" s="113"/>
      <c r="AO103" s="14"/>
      <c r="AP103" s="105"/>
      <c r="AQ103" s="109"/>
    </row>
    <row r="104" spans="3:43" x14ac:dyDescent="0.25">
      <c r="C104" s="12"/>
      <c r="D104" s="13"/>
      <c r="E104" s="13"/>
      <c r="F104" s="13"/>
      <c r="G104" s="13"/>
      <c r="H104" s="13"/>
      <c r="I104" s="13"/>
      <c r="J104" s="13"/>
      <c r="K104" s="13"/>
      <c r="L104" s="13"/>
      <c r="M104" s="13"/>
      <c r="N104" s="13"/>
      <c r="O104" s="13"/>
      <c r="P104" s="13"/>
      <c r="Q104" s="13"/>
      <c r="R104" s="13"/>
      <c r="S104" s="206"/>
      <c r="T104" s="14"/>
      <c r="U104" s="13"/>
      <c r="V104" s="13"/>
      <c r="W104" s="13"/>
      <c r="X104" s="13"/>
      <c r="Y104" s="13"/>
      <c r="Z104" s="13"/>
      <c r="AA104" s="13"/>
      <c r="AB104" s="13"/>
      <c r="AC104" s="206"/>
      <c r="AD104" s="14"/>
      <c r="AE104" s="12"/>
      <c r="AF104" s="13"/>
      <c r="AG104" s="13"/>
      <c r="AH104" s="13"/>
      <c r="AI104" s="13"/>
      <c r="AJ104" s="13"/>
      <c r="AK104" s="15"/>
      <c r="AL104" s="113"/>
      <c r="AM104" s="14"/>
      <c r="AN104" s="113"/>
      <c r="AO104" s="14"/>
      <c r="AP104" s="105"/>
      <c r="AQ104" s="109"/>
    </row>
    <row r="105" spans="3:43" x14ac:dyDescent="0.25">
      <c r="C105" s="12"/>
      <c r="D105" s="13"/>
      <c r="E105" s="13"/>
      <c r="F105" s="13"/>
      <c r="G105" s="13"/>
      <c r="H105" s="13"/>
      <c r="I105" s="13"/>
      <c r="J105" s="13"/>
      <c r="K105" s="13"/>
      <c r="L105" s="13"/>
      <c r="M105" s="13"/>
      <c r="N105" s="13"/>
      <c r="O105" s="13"/>
      <c r="P105" s="13"/>
      <c r="Q105" s="13"/>
      <c r="R105" s="13"/>
      <c r="S105" s="206"/>
      <c r="T105" s="14"/>
      <c r="U105" s="13"/>
      <c r="V105" s="13"/>
      <c r="W105" s="13"/>
      <c r="X105" s="13"/>
      <c r="Y105" s="13"/>
      <c r="Z105" s="13"/>
      <c r="AA105" s="13"/>
      <c r="AB105" s="13"/>
      <c r="AC105" s="206"/>
      <c r="AD105" s="14"/>
      <c r="AE105" s="12"/>
      <c r="AF105" s="13"/>
      <c r="AG105" s="13"/>
      <c r="AH105" s="13"/>
      <c r="AI105" s="13"/>
      <c r="AJ105" s="13"/>
      <c r="AK105" s="15"/>
      <c r="AL105" s="113"/>
      <c r="AM105" s="14"/>
      <c r="AN105" s="113"/>
      <c r="AO105" s="14"/>
      <c r="AP105" s="105"/>
      <c r="AQ105" s="109"/>
    </row>
    <row r="106" spans="3:43" x14ac:dyDescent="0.25">
      <c r="C106" s="12"/>
      <c r="D106" s="13"/>
      <c r="E106" s="13"/>
      <c r="F106" s="13"/>
      <c r="G106" s="13"/>
      <c r="H106" s="13"/>
      <c r="I106" s="13"/>
      <c r="J106" s="13"/>
      <c r="K106" s="13"/>
      <c r="L106" s="13"/>
      <c r="M106" s="13"/>
      <c r="N106" s="13"/>
      <c r="O106" s="13"/>
      <c r="P106" s="13"/>
      <c r="Q106" s="13"/>
      <c r="R106" s="13"/>
      <c r="S106" s="206"/>
      <c r="T106" s="14"/>
      <c r="U106" s="13"/>
      <c r="V106" s="13"/>
      <c r="W106" s="13"/>
      <c r="X106" s="13"/>
      <c r="Y106" s="13"/>
      <c r="Z106" s="13"/>
      <c r="AA106" s="13"/>
      <c r="AB106" s="13"/>
      <c r="AC106" s="206"/>
      <c r="AD106" s="14"/>
      <c r="AE106" s="12"/>
      <c r="AF106" s="13"/>
      <c r="AG106" s="13"/>
      <c r="AH106" s="13"/>
      <c r="AI106" s="13"/>
      <c r="AJ106" s="13"/>
      <c r="AK106" s="15"/>
      <c r="AL106" s="113"/>
      <c r="AM106" s="14"/>
      <c r="AN106" s="113"/>
      <c r="AO106" s="14"/>
      <c r="AP106" s="105"/>
      <c r="AQ106" s="109"/>
    </row>
    <row r="107" spans="3:43" x14ac:dyDescent="0.25">
      <c r="C107" s="12"/>
      <c r="D107" s="13"/>
      <c r="E107" s="13"/>
      <c r="F107" s="13"/>
      <c r="G107" s="13"/>
      <c r="H107" s="13"/>
      <c r="I107" s="13"/>
      <c r="J107" s="13"/>
      <c r="K107" s="13"/>
      <c r="L107" s="13"/>
      <c r="M107" s="13"/>
      <c r="N107" s="13"/>
      <c r="O107" s="13"/>
      <c r="P107" s="13"/>
      <c r="Q107" s="13"/>
      <c r="R107" s="13"/>
      <c r="S107" s="206"/>
      <c r="T107" s="14"/>
      <c r="U107" s="13"/>
      <c r="V107" s="13"/>
      <c r="W107" s="13"/>
      <c r="X107" s="13"/>
      <c r="Y107" s="13"/>
      <c r="Z107" s="13"/>
      <c r="AA107" s="13"/>
      <c r="AB107" s="13"/>
      <c r="AC107" s="206"/>
      <c r="AD107" s="14"/>
      <c r="AE107" s="12"/>
      <c r="AF107" s="13"/>
      <c r="AG107" s="13"/>
      <c r="AH107" s="13"/>
      <c r="AI107" s="13"/>
      <c r="AJ107" s="13"/>
      <c r="AK107" s="15"/>
      <c r="AL107" s="113"/>
      <c r="AM107" s="14"/>
      <c r="AN107" s="113"/>
      <c r="AO107" s="14"/>
      <c r="AP107" s="105"/>
      <c r="AQ107" s="109"/>
    </row>
    <row r="108" spans="3:43" x14ac:dyDescent="0.25">
      <c r="C108" s="12"/>
      <c r="D108" s="13"/>
      <c r="E108" s="13"/>
      <c r="F108" s="13"/>
      <c r="G108" s="13"/>
      <c r="H108" s="13"/>
      <c r="I108" s="13"/>
      <c r="J108" s="13"/>
      <c r="K108" s="13"/>
      <c r="L108" s="13"/>
      <c r="M108" s="13"/>
      <c r="N108" s="13"/>
      <c r="O108" s="13"/>
      <c r="P108" s="13"/>
      <c r="Q108" s="13"/>
      <c r="R108" s="13"/>
      <c r="S108" s="206"/>
      <c r="T108" s="14"/>
      <c r="U108" s="13"/>
      <c r="V108" s="13"/>
      <c r="W108" s="13"/>
      <c r="X108" s="13"/>
      <c r="Y108" s="13"/>
      <c r="Z108" s="13"/>
      <c r="AA108" s="13"/>
      <c r="AB108" s="13"/>
      <c r="AC108" s="206"/>
      <c r="AD108" s="14"/>
      <c r="AE108" s="12"/>
      <c r="AF108" s="13"/>
      <c r="AG108" s="13"/>
      <c r="AH108" s="13"/>
      <c r="AI108" s="13"/>
      <c r="AJ108" s="13"/>
      <c r="AK108" s="15"/>
      <c r="AL108" s="113"/>
      <c r="AM108" s="14"/>
      <c r="AN108" s="113"/>
      <c r="AO108" s="14"/>
      <c r="AP108" s="105"/>
      <c r="AQ108" s="109"/>
    </row>
    <row r="109" spans="3:43" x14ac:dyDescent="0.25">
      <c r="C109" s="12"/>
      <c r="D109" s="13"/>
      <c r="E109" s="13"/>
      <c r="F109" s="13"/>
      <c r="G109" s="13"/>
      <c r="H109" s="13"/>
      <c r="I109" s="13"/>
      <c r="J109" s="13"/>
      <c r="K109" s="13"/>
      <c r="L109" s="13"/>
      <c r="M109" s="13"/>
      <c r="N109" s="13"/>
      <c r="O109" s="13"/>
      <c r="P109" s="13"/>
      <c r="Q109" s="13"/>
      <c r="R109" s="13"/>
      <c r="S109" s="206"/>
      <c r="T109" s="14"/>
      <c r="U109" s="13"/>
      <c r="V109" s="13"/>
      <c r="W109" s="13"/>
      <c r="X109" s="13"/>
      <c r="Y109" s="13"/>
      <c r="Z109" s="13"/>
      <c r="AA109" s="13"/>
      <c r="AB109" s="13"/>
      <c r="AC109" s="206"/>
      <c r="AD109" s="14"/>
      <c r="AE109" s="12"/>
      <c r="AF109" s="13"/>
      <c r="AG109" s="13"/>
      <c r="AH109" s="13"/>
      <c r="AI109" s="13"/>
      <c r="AJ109" s="13"/>
      <c r="AK109" s="15"/>
      <c r="AL109" s="113"/>
      <c r="AM109" s="14"/>
      <c r="AN109" s="113"/>
      <c r="AO109" s="14"/>
      <c r="AP109" s="105"/>
      <c r="AQ109" s="109"/>
    </row>
    <row r="110" spans="3:43" x14ac:dyDescent="0.25">
      <c r="C110" s="12"/>
      <c r="D110" s="13"/>
      <c r="E110" s="13"/>
      <c r="F110" s="13"/>
      <c r="G110" s="13"/>
      <c r="H110" s="13"/>
      <c r="I110" s="13"/>
      <c r="J110" s="13"/>
      <c r="K110" s="13"/>
      <c r="L110" s="13"/>
      <c r="M110" s="13"/>
      <c r="N110" s="13"/>
      <c r="O110" s="13"/>
      <c r="P110" s="13"/>
      <c r="Q110" s="13"/>
      <c r="R110" s="13"/>
      <c r="S110" s="206"/>
      <c r="T110" s="14"/>
      <c r="U110" s="13"/>
      <c r="V110" s="13"/>
      <c r="W110" s="13"/>
      <c r="X110" s="13"/>
      <c r="Y110" s="13"/>
      <c r="Z110" s="13"/>
      <c r="AA110" s="13"/>
      <c r="AB110" s="13"/>
      <c r="AC110" s="206"/>
      <c r="AD110" s="14"/>
      <c r="AE110" s="12"/>
      <c r="AF110" s="13"/>
      <c r="AG110" s="13"/>
      <c r="AH110" s="13"/>
      <c r="AI110" s="13"/>
      <c r="AJ110" s="13"/>
      <c r="AK110" s="15"/>
      <c r="AL110" s="113"/>
      <c r="AM110" s="14"/>
      <c r="AN110" s="113"/>
      <c r="AO110" s="14"/>
      <c r="AP110" s="105"/>
      <c r="AQ110" s="109"/>
    </row>
    <row r="111" spans="3:43" x14ac:dyDescent="0.25">
      <c r="C111" s="12"/>
      <c r="D111" s="13"/>
      <c r="E111" s="13"/>
      <c r="F111" s="13"/>
      <c r="G111" s="13"/>
      <c r="H111" s="13"/>
      <c r="I111" s="13"/>
      <c r="J111" s="13"/>
      <c r="K111" s="13"/>
      <c r="L111" s="13"/>
      <c r="M111" s="13"/>
      <c r="N111" s="13"/>
      <c r="O111" s="13"/>
      <c r="P111" s="13"/>
      <c r="Q111" s="13"/>
      <c r="R111" s="13"/>
      <c r="S111" s="206"/>
      <c r="T111" s="14"/>
      <c r="U111" s="13"/>
      <c r="V111" s="13"/>
      <c r="W111" s="13"/>
      <c r="X111" s="13"/>
      <c r="Y111" s="13"/>
      <c r="Z111" s="13"/>
      <c r="AA111" s="13"/>
      <c r="AB111" s="13"/>
      <c r="AC111" s="206"/>
      <c r="AD111" s="14"/>
      <c r="AE111" s="12"/>
      <c r="AF111" s="13"/>
      <c r="AG111" s="13"/>
      <c r="AH111" s="13"/>
      <c r="AI111" s="13"/>
      <c r="AJ111" s="13"/>
      <c r="AK111" s="15"/>
      <c r="AL111" s="113"/>
      <c r="AM111" s="14"/>
      <c r="AN111" s="113"/>
      <c r="AO111" s="14"/>
      <c r="AP111" s="105"/>
      <c r="AQ111" s="109"/>
    </row>
    <row r="112" spans="3:43" x14ac:dyDescent="0.25">
      <c r="C112" s="12"/>
      <c r="D112" s="13"/>
      <c r="E112" s="13"/>
      <c r="F112" s="13"/>
      <c r="G112" s="13"/>
      <c r="H112" s="13"/>
      <c r="I112" s="13"/>
      <c r="J112" s="13"/>
      <c r="K112" s="13"/>
      <c r="L112" s="13"/>
      <c r="M112" s="13"/>
      <c r="N112" s="13"/>
      <c r="O112" s="13"/>
      <c r="P112" s="13"/>
      <c r="Q112" s="13"/>
      <c r="R112" s="13"/>
      <c r="S112" s="206"/>
      <c r="T112" s="14"/>
      <c r="U112" s="13"/>
      <c r="V112" s="13"/>
      <c r="W112" s="13"/>
      <c r="X112" s="13"/>
      <c r="Y112" s="13"/>
      <c r="Z112" s="13"/>
      <c r="AA112" s="13"/>
      <c r="AB112" s="13"/>
      <c r="AC112" s="206"/>
      <c r="AD112" s="14"/>
      <c r="AE112" s="12"/>
      <c r="AF112" s="13"/>
      <c r="AG112" s="13"/>
      <c r="AH112" s="13"/>
      <c r="AI112" s="13"/>
      <c r="AJ112" s="13"/>
      <c r="AK112" s="15"/>
      <c r="AL112" s="113"/>
      <c r="AM112" s="14"/>
      <c r="AN112" s="113"/>
      <c r="AO112" s="14"/>
      <c r="AP112" s="105"/>
      <c r="AQ112" s="109"/>
    </row>
    <row r="113" spans="3:43" x14ac:dyDescent="0.25">
      <c r="C113" s="12"/>
      <c r="D113" s="13"/>
      <c r="E113" s="13"/>
      <c r="F113" s="13"/>
      <c r="G113" s="13"/>
      <c r="H113" s="13"/>
      <c r="I113" s="13"/>
      <c r="J113" s="13"/>
      <c r="K113" s="13"/>
      <c r="L113" s="13"/>
      <c r="M113" s="13"/>
      <c r="N113" s="13"/>
      <c r="O113" s="13"/>
      <c r="P113" s="13"/>
      <c r="Q113" s="13"/>
      <c r="R113" s="13"/>
      <c r="S113" s="206"/>
      <c r="T113" s="14"/>
      <c r="U113" s="13"/>
      <c r="V113" s="13"/>
      <c r="W113" s="13"/>
      <c r="X113" s="13"/>
      <c r="Y113" s="13"/>
      <c r="Z113" s="13"/>
      <c r="AA113" s="13"/>
      <c r="AB113" s="13"/>
      <c r="AC113" s="206"/>
      <c r="AD113" s="14"/>
      <c r="AE113" s="12"/>
      <c r="AF113" s="13"/>
      <c r="AG113" s="13"/>
      <c r="AH113" s="13"/>
      <c r="AI113" s="13"/>
      <c r="AJ113" s="13"/>
      <c r="AK113" s="15"/>
      <c r="AL113" s="113"/>
      <c r="AM113" s="14"/>
      <c r="AN113" s="113"/>
      <c r="AO113" s="14"/>
      <c r="AP113" s="105"/>
      <c r="AQ113" s="109"/>
    </row>
    <row r="114" spans="3:43" x14ac:dyDescent="0.25">
      <c r="C114" s="12"/>
      <c r="D114" s="13"/>
      <c r="E114" s="13"/>
      <c r="F114" s="13"/>
      <c r="G114" s="13"/>
      <c r="H114" s="13"/>
      <c r="I114" s="13"/>
      <c r="J114" s="13"/>
      <c r="K114" s="13"/>
      <c r="L114" s="13"/>
      <c r="M114" s="13"/>
      <c r="N114" s="13"/>
      <c r="O114" s="13"/>
      <c r="P114" s="13"/>
      <c r="Q114" s="13"/>
      <c r="R114" s="13"/>
      <c r="S114" s="206"/>
      <c r="T114" s="14"/>
      <c r="U114" s="13"/>
      <c r="V114" s="13"/>
      <c r="W114" s="13"/>
      <c r="X114" s="13"/>
      <c r="Y114" s="13"/>
      <c r="Z114" s="13"/>
      <c r="AA114" s="13"/>
      <c r="AB114" s="13"/>
      <c r="AC114" s="206"/>
      <c r="AD114" s="14"/>
      <c r="AE114" s="12"/>
      <c r="AF114" s="13"/>
      <c r="AG114" s="13"/>
      <c r="AH114" s="13"/>
      <c r="AI114" s="13"/>
      <c r="AJ114" s="13"/>
      <c r="AK114" s="15"/>
      <c r="AL114" s="113"/>
      <c r="AM114" s="14"/>
      <c r="AN114" s="113"/>
      <c r="AO114" s="14"/>
      <c r="AP114" s="105"/>
      <c r="AQ114" s="109"/>
    </row>
    <row r="115" spans="3:43" x14ac:dyDescent="0.25">
      <c r="C115" s="12"/>
      <c r="D115" s="13"/>
      <c r="E115" s="13"/>
      <c r="F115" s="13"/>
      <c r="G115" s="13"/>
      <c r="H115" s="13"/>
      <c r="I115" s="13"/>
      <c r="J115" s="13"/>
      <c r="K115" s="13"/>
      <c r="L115" s="13"/>
      <c r="M115" s="13"/>
      <c r="N115" s="13"/>
      <c r="O115" s="13"/>
      <c r="P115" s="13"/>
      <c r="Q115" s="13"/>
      <c r="R115" s="13"/>
      <c r="S115" s="206"/>
      <c r="T115" s="14"/>
      <c r="U115" s="13"/>
      <c r="V115" s="13"/>
      <c r="W115" s="13"/>
      <c r="X115" s="13"/>
      <c r="Y115" s="13"/>
      <c r="Z115" s="13"/>
      <c r="AA115" s="13"/>
      <c r="AB115" s="13"/>
      <c r="AC115" s="206"/>
      <c r="AD115" s="14"/>
      <c r="AE115" s="12"/>
      <c r="AF115" s="13"/>
      <c r="AG115" s="13"/>
      <c r="AH115" s="13"/>
      <c r="AI115" s="13"/>
      <c r="AJ115" s="13"/>
      <c r="AK115" s="15"/>
      <c r="AL115" s="113"/>
      <c r="AM115" s="14"/>
      <c r="AN115" s="113"/>
      <c r="AO115" s="14"/>
      <c r="AP115" s="105"/>
      <c r="AQ115" s="109"/>
    </row>
    <row r="116" spans="3:43" x14ac:dyDescent="0.25">
      <c r="C116" s="12"/>
      <c r="D116" s="13"/>
      <c r="E116" s="13"/>
      <c r="F116" s="13"/>
      <c r="G116" s="13"/>
      <c r="H116" s="13"/>
      <c r="I116" s="13"/>
      <c r="J116" s="13"/>
      <c r="K116" s="13"/>
      <c r="L116" s="13"/>
      <c r="M116" s="13"/>
      <c r="N116" s="13"/>
      <c r="O116" s="13"/>
      <c r="P116" s="13"/>
      <c r="Q116" s="13"/>
      <c r="R116" s="13"/>
      <c r="S116" s="206"/>
      <c r="T116" s="14"/>
      <c r="U116" s="13"/>
      <c r="V116" s="13"/>
      <c r="W116" s="13"/>
      <c r="X116" s="13"/>
      <c r="Y116" s="13"/>
      <c r="Z116" s="13"/>
      <c r="AA116" s="13"/>
      <c r="AB116" s="13"/>
      <c r="AC116" s="206"/>
      <c r="AD116" s="14"/>
      <c r="AE116" s="12"/>
      <c r="AF116" s="13"/>
      <c r="AG116" s="13"/>
      <c r="AH116" s="13"/>
      <c r="AI116" s="13"/>
      <c r="AJ116" s="13"/>
      <c r="AK116" s="15"/>
      <c r="AL116" s="113"/>
      <c r="AM116" s="14"/>
      <c r="AN116" s="113"/>
      <c r="AO116" s="14"/>
      <c r="AP116" s="105"/>
      <c r="AQ116" s="109"/>
    </row>
    <row r="117" spans="3:43" x14ac:dyDescent="0.25">
      <c r="AL117" s="113"/>
      <c r="AM117" s="14"/>
      <c r="AN117" s="113"/>
      <c r="AO117" s="14"/>
      <c r="AP117" s="105"/>
      <c r="AQ117" s="109"/>
    </row>
    <row r="118" spans="3:43" x14ac:dyDescent="0.25">
      <c r="AL118" s="113"/>
      <c r="AM118" s="14"/>
      <c r="AN118" s="113"/>
      <c r="AO118" s="14"/>
      <c r="AP118" s="105"/>
      <c r="AQ118" s="109"/>
    </row>
    <row r="119" spans="3:43" x14ac:dyDescent="0.25">
      <c r="AL119" s="113"/>
      <c r="AM119" s="14"/>
      <c r="AN119" s="113"/>
      <c r="AO119" s="14"/>
      <c r="AP119" s="105"/>
      <c r="AQ119" s="109"/>
    </row>
    <row r="120" spans="3:43" x14ac:dyDescent="0.25">
      <c r="AL120" s="113"/>
      <c r="AM120" s="14"/>
      <c r="AN120" s="113"/>
      <c r="AO120" s="14"/>
      <c r="AP120" s="105"/>
      <c r="AQ120" s="109"/>
    </row>
    <row r="121" spans="3:43" x14ac:dyDescent="0.25">
      <c r="AL121" s="113"/>
      <c r="AM121" s="14"/>
      <c r="AN121" s="113"/>
      <c r="AO121" s="14"/>
      <c r="AP121" s="105"/>
      <c r="AQ121" s="109"/>
    </row>
    <row r="122" spans="3:43" x14ac:dyDescent="0.25">
      <c r="AL122" s="113"/>
      <c r="AM122" s="14"/>
      <c r="AN122" s="113"/>
      <c r="AO122" s="14"/>
      <c r="AP122" s="105"/>
      <c r="AQ122" s="109"/>
    </row>
    <row r="123" spans="3:43" x14ac:dyDescent="0.25">
      <c r="AL123" s="113"/>
      <c r="AM123" s="14"/>
      <c r="AN123" s="113"/>
      <c r="AO123" s="14"/>
      <c r="AP123" s="105"/>
      <c r="AQ123" s="109"/>
    </row>
    <row r="124" spans="3:43" x14ac:dyDescent="0.25">
      <c r="AL124" s="113"/>
      <c r="AM124" s="14"/>
      <c r="AN124" s="113"/>
      <c r="AO124" s="14"/>
      <c r="AP124" s="105"/>
      <c r="AQ124" s="109"/>
    </row>
    <row r="125" spans="3:43" x14ac:dyDescent="0.25">
      <c r="AL125" s="113"/>
      <c r="AM125" s="14"/>
      <c r="AN125" s="113"/>
      <c r="AO125" s="14"/>
      <c r="AP125" s="105"/>
      <c r="AQ125" s="109"/>
    </row>
    <row r="126" spans="3:43" x14ac:dyDescent="0.25">
      <c r="AL126" s="113"/>
      <c r="AM126" s="14"/>
      <c r="AN126" s="113"/>
      <c r="AO126" s="14"/>
      <c r="AP126" s="105"/>
      <c r="AQ126" s="109"/>
    </row>
    <row r="127" spans="3:43" x14ac:dyDescent="0.25">
      <c r="AL127" s="113"/>
      <c r="AM127" s="14"/>
      <c r="AN127" s="113"/>
      <c r="AO127" s="14"/>
      <c r="AP127" s="105"/>
      <c r="AQ127" s="109"/>
    </row>
    <row r="128" spans="3:43" x14ac:dyDescent="0.25">
      <c r="AL128" s="113"/>
      <c r="AM128" s="14"/>
      <c r="AN128" s="113"/>
      <c r="AO128" s="14"/>
      <c r="AP128" s="105"/>
      <c r="AQ128" s="109"/>
    </row>
    <row r="129" spans="38:43" x14ac:dyDescent="0.25">
      <c r="AL129" s="113"/>
      <c r="AM129" s="14"/>
      <c r="AN129" s="113"/>
      <c r="AO129" s="14"/>
      <c r="AP129" s="105"/>
      <c r="AQ129" s="109"/>
    </row>
    <row r="130" spans="38:43" x14ac:dyDescent="0.25">
      <c r="AL130" s="111"/>
      <c r="AM130" s="112"/>
      <c r="AN130" s="123"/>
      <c r="AO130" s="124"/>
      <c r="AP130" s="110"/>
      <c r="AQ130" s="112"/>
    </row>
    <row r="131" spans="38:43" x14ac:dyDescent="0.25">
      <c r="AN131" s="125"/>
      <c r="AO131" s="126"/>
    </row>
    <row r="132" spans="38:43" x14ac:dyDescent="0.25">
      <c r="AN132" s="125"/>
      <c r="AO132" s="126"/>
    </row>
    <row r="133" spans="38:43" x14ac:dyDescent="0.25">
      <c r="AN133" s="125"/>
      <c r="AO133" s="126"/>
    </row>
    <row r="134" spans="38:43" x14ac:dyDescent="0.25">
      <c r="AN134" s="125"/>
      <c r="AO134" s="126"/>
    </row>
    <row r="135" spans="38:43" x14ac:dyDescent="0.25">
      <c r="AN135" s="125"/>
      <c r="AO135" s="126"/>
    </row>
    <row r="136" spans="38:43" x14ac:dyDescent="0.25">
      <c r="AN136" s="125"/>
      <c r="AO136" s="126"/>
    </row>
    <row r="137" spans="38:43" x14ac:dyDescent="0.25">
      <c r="AN137" s="125"/>
      <c r="AO137" s="126"/>
    </row>
    <row r="138" spans="38:43" x14ac:dyDescent="0.25">
      <c r="AN138" s="125"/>
      <c r="AO138" s="126"/>
    </row>
    <row r="139" spans="38:43" x14ac:dyDescent="0.25">
      <c r="AN139" s="125"/>
      <c r="AO139" s="126"/>
    </row>
    <row r="140" spans="38:43" x14ac:dyDescent="0.25">
      <c r="AN140" s="125"/>
      <c r="AO140" s="126"/>
    </row>
    <row r="141" spans="38:43" x14ac:dyDescent="0.25">
      <c r="AN141" s="125"/>
      <c r="AO141" s="126"/>
    </row>
    <row r="142" spans="38:43" x14ac:dyDescent="0.25">
      <c r="AN142" s="125"/>
      <c r="AO142" s="126"/>
    </row>
    <row r="143" spans="38:43" x14ac:dyDescent="0.25">
      <c r="AN143" s="125"/>
      <c r="AO143" s="126"/>
    </row>
    <row r="144" spans="38:43" x14ac:dyDescent="0.25">
      <c r="AN144" s="125"/>
      <c r="AO144" s="126"/>
    </row>
    <row r="145" spans="40:41" x14ac:dyDescent="0.25">
      <c r="AN145" s="125"/>
      <c r="AO145" s="126"/>
    </row>
    <row r="146" spans="40:41" x14ac:dyDescent="0.25">
      <c r="AN146" s="125"/>
      <c r="AO146" s="126"/>
    </row>
    <row r="147" spans="40:41" x14ac:dyDescent="0.25">
      <c r="AN147" s="125"/>
      <c r="AO147" s="126"/>
    </row>
    <row r="148" spans="40:41" x14ac:dyDescent="0.25">
      <c r="AN148" s="125"/>
      <c r="AO148" s="126"/>
    </row>
    <row r="149" spans="40:41" x14ac:dyDescent="0.25">
      <c r="AN149" s="125"/>
      <c r="AO149" s="126"/>
    </row>
    <row r="150" spans="40:41" x14ac:dyDescent="0.25">
      <c r="AN150" s="125"/>
      <c r="AO150" s="126"/>
    </row>
    <row r="151" spans="40:41" x14ac:dyDescent="0.25">
      <c r="AN151" s="125"/>
      <c r="AO151" s="126"/>
    </row>
    <row r="152" spans="40:41" x14ac:dyDescent="0.25">
      <c r="AN152" s="125"/>
      <c r="AO152" s="126"/>
    </row>
    <row r="153" spans="40:41" x14ac:dyDescent="0.25">
      <c r="AN153" s="125"/>
      <c r="AO153" s="126"/>
    </row>
    <row r="154" spans="40:41" x14ac:dyDescent="0.25">
      <c r="AN154" s="125"/>
      <c r="AO154" s="126"/>
    </row>
    <row r="155" spans="40:41" x14ac:dyDescent="0.25">
      <c r="AN155" s="125"/>
      <c r="AO155" s="126"/>
    </row>
    <row r="156" spans="40:41" x14ac:dyDescent="0.25">
      <c r="AN156" s="125"/>
      <c r="AO156" s="126"/>
    </row>
    <row r="157" spans="40:41" x14ac:dyDescent="0.25">
      <c r="AN157" s="125"/>
      <c r="AO157" s="126"/>
    </row>
    <row r="158" spans="40:41" x14ac:dyDescent="0.25">
      <c r="AN158" s="125"/>
      <c r="AO158" s="126"/>
    </row>
    <row r="159" spans="40:41" x14ac:dyDescent="0.25">
      <c r="AN159" s="125"/>
      <c r="AO159" s="126"/>
    </row>
    <row r="160" spans="40:41" x14ac:dyDescent="0.25">
      <c r="AN160" s="125"/>
      <c r="AO160" s="126"/>
    </row>
    <row r="161" spans="40:41" x14ac:dyDescent="0.25">
      <c r="AN161" s="125"/>
      <c r="AO161" s="126"/>
    </row>
    <row r="162" spans="40:41" x14ac:dyDescent="0.25">
      <c r="AN162" s="125"/>
      <c r="AO162" s="126"/>
    </row>
    <row r="163" spans="40:41" x14ac:dyDescent="0.25">
      <c r="AN163" s="125"/>
      <c r="AO163" s="126"/>
    </row>
    <row r="164" spans="40:41" x14ac:dyDescent="0.25">
      <c r="AN164" s="125"/>
      <c r="AO164" s="126"/>
    </row>
    <row r="165" spans="40:41" x14ac:dyDescent="0.25">
      <c r="AN165" s="125"/>
      <c r="AO165" s="126"/>
    </row>
    <row r="166" spans="40:41" x14ac:dyDescent="0.25">
      <c r="AN166" s="125"/>
      <c r="AO166" s="126"/>
    </row>
    <row r="167" spans="40:41" x14ac:dyDescent="0.25">
      <c r="AN167" s="125"/>
      <c r="AO167" s="126"/>
    </row>
    <row r="168" spans="40:41" x14ac:dyDescent="0.25">
      <c r="AN168" s="125"/>
      <c r="AO168" s="126"/>
    </row>
    <row r="169" spans="40:41" x14ac:dyDescent="0.25">
      <c r="AN169" s="125"/>
      <c r="AO169" s="126"/>
    </row>
    <row r="170" spans="40:41" x14ac:dyDescent="0.25">
      <c r="AN170" s="125"/>
      <c r="AO170" s="126"/>
    </row>
    <row r="171" spans="40:41" x14ac:dyDescent="0.25">
      <c r="AN171" s="125"/>
      <c r="AO171" s="126"/>
    </row>
    <row r="172" spans="40:41" x14ac:dyDescent="0.25">
      <c r="AN172" s="125"/>
      <c r="AO172" s="126"/>
    </row>
    <row r="173" spans="40:41" x14ac:dyDescent="0.25">
      <c r="AN173" s="125"/>
      <c r="AO173" s="126"/>
    </row>
    <row r="174" spans="40:41" x14ac:dyDescent="0.25">
      <c r="AN174" s="125"/>
      <c r="AO174" s="126"/>
    </row>
    <row r="175" spans="40:41" x14ac:dyDescent="0.25">
      <c r="AN175" s="125"/>
      <c r="AO175" s="126"/>
    </row>
    <row r="176" spans="40:41" x14ac:dyDescent="0.25">
      <c r="AN176" s="125"/>
      <c r="AO176" s="126"/>
    </row>
    <row r="177" spans="40:41" x14ac:dyDescent="0.25">
      <c r="AN177" s="125"/>
      <c r="AO177" s="126"/>
    </row>
    <row r="178" spans="40:41" x14ac:dyDescent="0.25">
      <c r="AN178" s="125"/>
      <c r="AO178" s="126"/>
    </row>
    <row r="179" spans="40:41" x14ac:dyDescent="0.25">
      <c r="AN179" s="125"/>
      <c r="AO179" s="126"/>
    </row>
    <row r="180" spans="40:41" x14ac:dyDescent="0.25">
      <c r="AN180" s="125"/>
      <c r="AO180" s="126"/>
    </row>
    <row r="181" spans="40:41" x14ac:dyDescent="0.25">
      <c r="AN181" s="125"/>
      <c r="AO181" s="126"/>
    </row>
    <row r="182" spans="40:41" x14ac:dyDescent="0.25">
      <c r="AN182" s="125"/>
      <c r="AO182" s="126"/>
    </row>
    <row r="183" spans="40:41" x14ac:dyDescent="0.25">
      <c r="AN183" s="125"/>
      <c r="AO183" s="126"/>
    </row>
    <row r="184" spans="40:41" x14ac:dyDescent="0.25">
      <c r="AN184" s="125"/>
      <c r="AO184" s="126"/>
    </row>
    <row r="185" spans="40:41" x14ac:dyDescent="0.25">
      <c r="AN185" s="125"/>
      <c r="AO185" s="126"/>
    </row>
    <row r="186" spans="40:41" x14ac:dyDescent="0.25">
      <c r="AN186" s="125"/>
      <c r="AO186" s="126"/>
    </row>
  </sheetData>
  <mergeCells count="7">
    <mergeCell ref="AL1:AO1"/>
    <mergeCell ref="C1:G1"/>
    <mergeCell ref="H1:K1"/>
    <mergeCell ref="L1:T1"/>
    <mergeCell ref="U1:V1"/>
    <mergeCell ref="AE1:AK1"/>
    <mergeCell ref="W1:AD1"/>
  </mergeCells>
  <hyperlinks>
    <hyperlink ref="A1" location="Contents!A1" display="CONTENTS"/>
    <hyperlink ref="A2" r:id="rId1"/>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86"/>
  <sheetViews>
    <sheetView workbookViewId="0">
      <pane xSplit="2" ySplit="2" topLeftCell="AI3" activePane="bottomRight" state="frozen"/>
      <selection pane="topRight" activeCell="C1" sqref="C1"/>
      <selection pane="bottomLeft" activeCell="A3" sqref="A3"/>
      <selection pane="bottomRight"/>
    </sheetView>
  </sheetViews>
  <sheetFormatPr defaultRowHeight="15" x14ac:dyDescent="0.25"/>
  <cols>
    <col min="1" max="1" width="27.28515625" style="2" customWidth="1"/>
    <col min="2" max="2" width="23.85546875" style="2" customWidth="1"/>
    <col min="3" max="3" width="11.85546875" customWidth="1"/>
    <col min="4" max="4" width="10.28515625" customWidth="1"/>
    <col min="5" max="5" width="25" customWidth="1"/>
    <col min="9" max="9" width="12.28515625" customWidth="1"/>
    <col min="10" max="11" width="12.7109375" customWidth="1"/>
    <col min="12" max="12" width="11.5703125" customWidth="1"/>
    <col min="13" max="13" width="13.140625" customWidth="1"/>
    <col min="16" max="16" width="15.5703125" customWidth="1"/>
    <col min="17" max="17" width="11.85546875" customWidth="1"/>
    <col min="19" max="19" width="11.5703125" customWidth="1"/>
    <col min="20" max="20" width="28" style="2" customWidth="1"/>
    <col min="21" max="22" width="12.7109375" customWidth="1"/>
    <col min="23" max="23" width="11.5703125" customWidth="1"/>
    <col min="24" max="24" width="13.140625" customWidth="1"/>
    <col min="27" max="27" width="15.5703125" customWidth="1"/>
    <col min="28" max="28" width="11.85546875" customWidth="1"/>
    <col min="29" max="29" width="9.140625" style="53"/>
    <col min="30" max="30" width="10.85546875" style="126" customWidth="1"/>
    <col min="31" max="31" width="12.42578125" customWidth="1"/>
    <col min="33" max="33" width="11.42578125" customWidth="1"/>
    <col min="34" max="34" width="17" customWidth="1"/>
    <col min="35" max="35" width="11.42578125" customWidth="1"/>
    <col min="36" max="36" width="13.140625" customWidth="1"/>
    <col min="37" max="37" width="14.7109375" customWidth="1"/>
    <col min="38" max="38" width="10.140625" customWidth="1"/>
    <col min="39" max="39" width="8.85546875" style="2" customWidth="1"/>
    <col min="40" max="40" width="10.85546875" style="2" customWidth="1"/>
    <col min="41" max="41" width="10" style="2" customWidth="1"/>
    <col min="42" max="42" width="14" style="102" customWidth="1"/>
    <col min="43" max="43" width="15.7109375" style="2" customWidth="1"/>
    <col min="44" max="44" width="16" customWidth="1"/>
  </cols>
  <sheetData>
    <row r="1" spans="1:43" s="1" customFormat="1" ht="20.25" thickBot="1" x14ac:dyDescent="0.35">
      <c r="A1" s="39" t="s">
        <v>0</v>
      </c>
      <c r="B1" s="67" t="s">
        <v>101</v>
      </c>
      <c r="C1" s="664" t="s">
        <v>2</v>
      </c>
      <c r="D1" s="664"/>
      <c r="E1" s="664"/>
      <c r="F1" s="664"/>
      <c r="G1" s="665"/>
      <c r="H1" s="666" t="s">
        <v>3</v>
      </c>
      <c r="I1" s="664"/>
      <c r="J1" s="664"/>
      <c r="K1" s="665"/>
      <c r="L1" s="662" t="s">
        <v>4</v>
      </c>
      <c r="M1" s="663"/>
      <c r="N1" s="663"/>
      <c r="O1" s="663"/>
      <c r="P1" s="663"/>
      <c r="Q1" s="663"/>
      <c r="R1" s="663"/>
      <c r="S1" s="663"/>
      <c r="T1" s="680"/>
      <c r="U1" s="662" t="s">
        <v>70</v>
      </c>
      <c r="V1" s="665"/>
      <c r="W1" s="662" t="s">
        <v>68</v>
      </c>
      <c r="X1" s="663"/>
      <c r="Y1" s="663"/>
      <c r="Z1" s="663"/>
      <c r="AA1" s="663"/>
      <c r="AB1" s="663"/>
      <c r="AC1" s="663"/>
      <c r="AD1" s="680"/>
      <c r="AE1" s="663" t="s">
        <v>5</v>
      </c>
      <c r="AF1" s="663"/>
      <c r="AG1" s="663"/>
      <c r="AH1" s="663"/>
      <c r="AI1" s="663"/>
      <c r="AJ1" s="663"/>
      <c r="AK1" s="681"/>
      <c r="AL1" s="677" t="s">
        <v>71</v>
      </c>
      <c r="AM1" s="678"/>
      <c r="AN1" s="678"/>
      <c r="AO1" s="679"/>
      <c r="AP1" s="100" t="s">
        <v>103</v>
      </c>
      <c r="AQ1" s="82" t="s">
        <v>94</v>
      </c>
    </row>
    <row r="2" spans="1:43" ht="62.25" customHeight="1" thickTop="1" thickBot="1" x14ac:dyDescent="0.3">
      <c r="A2" s="271" t="s">
        <v>157</v>
      </c>
      <c r="B2" s="92"/>
      <c r="C2" s="93" t="s">
        <v>6</v>
      </c>
      <c r="D2" s="93" t="s">
        <v>7</v>
      </c>
      <c r="E2" s="94" t="s">
        <v>8</v>
      </c>
      <c r="F2" s="95" t="s">
        <v>9</v>
      </c>
      <c r="G2" s="96" t="s">
        <v>10</v>
      </c>
      <c r="H2" s="93" t="s">
        <v>11</v>
      </c>
      <c r="I2" s="93" t="s">
        <v>12</v>
      </c>
      <c r="J2" s="94" t="s">
        <v>60</v>
      </c>
      <c r="K2" s="97" t="s">
        <v>69</v>
      </c>
      <c r="L2" s="93" t="s">
        <v>13</v>
      </c>
      <c r="M2" s="93" t="s">
        <v>14</v>
      </c>
      <c r="N2" s="93" t="s">
        <v>15</v>
      </c>
      <c r="O2" s="94" t="s">
        <v>16</v>
      </c>
      <c r="P2" s="93" t="s">
        <v>17</v>
      </c>
      <c r="Q2" s="93" t="s">
        <v>18</v>
      </c>
      <c r="R2" s="93" t="s">
        <v>19</v>
      </c>
      <c r="S2" s="93" t="s">
        <v>155</v>
      </c>
      <c r="T2" s="98" t="s">
        <v>20</v>
      </c>
      <c r="U2" s="94" t="s">
        <v>60</v>
      </c>
      <c r="V2" s="97" t="s">
        <v>69</v>
      </c>
      <c r="W2" s="93" t="s">
        <v>13</v>
      </c>
      <c r="X2" s="93" t="s">
        <v>14</v>
      </c>
      <c r="Y2" s="93" t="s">
        <v>15</v>
      </c>
      <c r="Z2" s="94" t="s">
        <v>16</v>
      </c>
      <c r="AA2" s="93" t="s">
        <v>17</v>
      </c>
      <c r="AB2" s="93" t="s">
        <v>18</v>
      </c>
      <c r="AC2" s="93" t="s">
        <v>19</v>
      </c>
      <c r="AD2" s="98" t="s">
        <v>155</v>
      </c>
      <c r="AE2" s="88" t="s">
        <v>21</v>
      </c>
      <c r="AF2" s="88" t="s">
        <v>22</v>
      </c>
      <c r="AG2" s="89" t="s">
        <v>23</v>
      </c>
      <c r="AH2" s="88" t="s">
        <v>24</v>
      </c>
      <c r="AI2" s="88" t="s">
        <v>25</v>
      </c>
      <c r="AJ2" s="88" t="s">
        <v>26</v>
      </c>
      <c r="AK2" s="90" t="s">
        <v>27</v>
      </c>
      <c r="AL2" s="114" t="s">
        <v>105</v>
      </c>
      <c r="AM2" s="99" t="s">
        <v>106</v>
      </c>
      <c r="AN2" s="115" t="s">
        <v>107</v>
      </c>
      <c r="AO2" s="91" t="s">
        <v>108</v>
      </c>
      <c r="AP2" s="101" t="s">
        <v>104</v>
      </c>
      <c r="AQ2" s="91" t="s">
        <v>102</v>
      </c>
    </row>
    <row r="3" spans="1:43" ht="15.75" thickTop="1" x14ac:dyDescent="0.25">
      <c r="A3" s="2" t="str">
        <f>IF(K3=SUM(L3:S3), " ","Error")</f>
        <v xml:space="preserve"> </v>
      </c>
      <c r="B3" s="78" t="s">
        <v>28</v>
      </c>
      <c r="C3" s="3">
        <f t="shared" ref="C3:L3" si="0">SUM(C4:C5)</f>
        <v>0</v>
      </c>
      <c r="D3" s="3">
        <f t="shared" si="0"/>
        <v>0</v>
      </c>
      <c r="E3" s="3">
        <f t="shared" si="0"/>
        <v>0</v>
      </c>
      <c r="F3" s="3">
        <f t="shared" si="0"/>
        <v>0</v>
      </c>
      <c r="G3" s="4">
        <f t="shared" si="0"/>
        <v>0</v>
      </c>
      <c r="H3" s="3">
        <f t="shared" si="0"/>
        <v>0</v>
      </c>
      <c r="I3" s="3">
        <f t="shared" si="0"/>
        <v>0</v>
      </c>
      <c r="J3" s="3">
        <f t="shared" si="0"/>
        <v>0</v>
      </c>
      <c r="K3" s="4">
        <f t="shared" si="0"/>
        <v>0</v>
      </c>
      <c r="L3" s="3">
        <f t="shared" si="0"/>
        <v>0</v>
      </c>
      <c r="M3" s="3">
        <f t="shared" ref="M3:S3" si="1">SUM(M4:M5)</f>
        <v>0</v>
      </c>
      <c r="N3" s="3">
        <f t="shared" si="1"/>
        <v>0</v>
      </c>
      <c r="O3" s="3">
        <f t="shared" si="1"/>
        <v>0</v>
      </c>
      <c r="P3" s="3">
        <f t="shared" si="1"/>
        <v>0</v>
      </c>
      <c r="Q3" s="3">
        <f t="shared" si="1"/>
        <v>0</v>
      </c>
      <c r="R3" s="3">
        <f t="shared" si="1"/>
        <v>0</v>
      </c>
      <c r="S3" s="3">
        <f t="shared" si="1"/>
        <v>0</v>
      </c>
      <c r="T3" s="4"/>
      <c r="U3" s="43" t="str">
        <f>IF(I3=0,"NA",J3/I3)</f>
        <v>NA</v>
      </c>
      <c r="V3" s="45" t="str">
        <f>IF(I3=0,"NA",K3/I3)</f>
        <v>NA</v>
      </c>
      <c r="W3" s="43" t="str">
        <f>+IF(L3=0,"NA",L3/I3)</f>
        <v>NA</v>
      </c>
      <c r="X3" s="43" t="str">
        <f>+IF(I3=0,"NA",M3/I3)</f>
        <v>NA</v>
      </c>
      <c r="Y3" s="43" t="str">
        <f>+IF(I3=0,"NA",N3/I3)</f>
        <v>NA</v>
      </c>
      <c r="Z3" s="43" t="str">
        <f>+IF(I3=0,"NA",O3/I3)</f>
        <v>NA</v>
      </c>
      <c r="AA3" s="43" t="str">
        <f>+IF(I3=0,"NA",P3/I3)</f>
        <v>NA</v>
      </c>
      <c r="AB3" s="43" t="str">
        <f>+IF(I3=0,"NA",Q3/I3)</f>
        <v>NA</v>
      </c>
      <c r="AC3" s="297" t="str">
        <f>+IF(I3=0,"NA",R3/I3)</f>
        <v>NA</v>
      </c>
      <c r="AD3" s="45" t="str">
        <f>+IF(I3=0,"NA",S3/I3)</f>
        <v>NA</v>
      </c>
      <c r="AE3" s="3" t="str">
        <f>IF(C3=0,"NA",(C3/AQ3)*100000)</f>
        <v>NA</v>
      </c>
      <c r="AF3" s="85" t="str">
        <f>IF(C3=0,"NA",(H3/C3)*100000)</f>
        <v>NA</v>
      </c>
      <c r="AG3" s="85" t="str">
        <f>IF(C3=0,"NA",(C3/AQ3)*100000)</f>
        <v>NA</v>
      </c>
      <c r="AH3" s="85" t="str">
        <f>IF(C3=0,"NA",(I3/C3)*100000)</f>
        <v>NA</v>
      </c>
      <c r="AI3" s="85" t="str">
        <f>IF(I3=0,"NA",(I3/AQ3)*100000)</f>
        <v>NA</v>
      </c>
      <c r="AJ3" s="85" t="str">
        <f>IF(C3=0,"NA",(J3/C3)*100000)</f>
        <v>NA</v>
      </c>
      <c r="AK3" s="86" t="str">
        <f>IF(I3=0,"NA",(J3/AQ3)*100000)</f>
        <v>NA</v>
      </c>
      <c r="AL3" s="119">
        <f>AM3*7</f>
        <v>0</v>
      </c>
      <c r="AM3" s="120">
        <f>I3/365</f>
        <v>0</v>
      </c>
      <c r="AN3" s="119">
        <f>AO3*7</f>
        <v>0</v>
      </c>
      <c r="AO3" s="120">
        <f>J3/365</f>
        <v>0</v>
      </c>
      <c r="AP3" s="447">
        <f>'Vital Stats'!Q41</f>
        <v>761.07034252473352</v>
      </c>
      <c r="AQ3" s="104">
        <f>'Vital Stats'!Q80</f>
        <v>18563</v>
      </c>
    </row>
    <row r="4" spans="1:43" x14ac:dyDescent="0.25">
      <c r="B4" s="79" t="s">
        <v>29</v>
      </c>
      <c r="C4" s="7">
        <f>SUM(D4:G4)</f>
        <v>0</v>
      </c>
      <c r="D4" s="8"/>
      <c r="E4" s="8"/>
      <c r="F4" s="8"/>
      <c r="G4" s="9"/>
      <c r="H4" s="7"/>
      <c r="I4" s="8"/>
      <c r="J4" s="8"/>
      <c r="K4" s="9"/>
      <c r="L4" s="7"/>
      <c r="M4" s="8"/>
      <c r="N4" s="8"/>
      <c r="O4" s="8"/>
      <c r="P4" s="8"/>
      <c r="Q4" s="8"/>
      <c r="R4" s="8"/>
      <c r="S4" s="205"/>
      <c r="T4" s="9"/>
      <c r="U4" s="40" t="str">
        <f>IF(I4=0,"NA",J4/I4)</f>
        <v>NA</v>
      </c>
      <c r="V4" s="41" t="str">
        <f>IF(I4=0,"NA",K4/I4)</f>
        <v>NA</v>
      </c>
      <c r="W4" s="42" t="str">
        <f>IF(I4=0,"NA",L4/I4)</f>
        <v>NA</v>
      </c>
      <c r="X4" s="42" t="str">
        <f>IF(I4=0,"NA",M4/I4)</f>
        <v>NA</v>
      </c>
      <c r="Y4" s="42" t="str">
        <f>IF(I4=0,"NA",N4/I4)</f>
        <v>NA</v>
      </c>
      <c r="Z4" s="42" t="str">
        <f>IF(I4=0,"NA",O4/I4)</f>
        <v>NA</v>
      </c>
      <c r="AA4" s="42" t="str">
        <f>IF(I4=0,"NA",P4/I4)</f>
        <v>NA</v>
      </c>
      <c r="AB4" s="42" t="str">
        <f>IF(I4=0,"NA",Q4/I4)</f>
        <v>NA</v>
      </c>
      <c r="AC4" s="298" t="str">
        <f>IF(I4=0,"NA",R4/I4)</f>
        <v>NA</v>
      </c>
      <c r="AD4" s="44" t="str">
        <f>IF(I4=0,"NA",S4/I4)</f>
        <v>NA</v>
      </c>
      <c r="AE4" s="7" t="str">
        <f>IF(C4=0,"NA",(C4/AQ4)*100000)</f>
        <v>NA</v>
      </c>
      <c r="AF4" s="8" t="str">
        <f>IF(C4=0,"NA",(H4/C4)*100000)</f>
        <v>NA</v>
      </c>
      <c r="AG4" s="8" t="str">
        <f>IF(C4=0,"NA",(C4/AQ4)*100000)</f>
        <v>NA</v>
      </c>
      <c r="AH4" s="8" t="str">
        <f>IF(C4=0,"NA",(I4/C4)*100000)</f>
        <v>NA</v>
      </c>
      <c r="AI4" s="8" t="str">
        <f>IF(I4=0,"NA",(I4/AQ4)*100000)</f>
        <v>NA</v>
      </c>
      <c r="AJ4" s="8" t="str">
        <f>IF(C4=0,"NA",(J4/C4)*100000)</f>
        <v>NA</v>
      </c>
      <c r="AK4" s="10" t="str">
        <f>IF(I4=0,"NA",(J4/AQ4)*100000)</f>
        <v>NA</v>
      </c>
      <c r="AL4" s="116">
        <f>AM4*7</f>
        <v>0</v>
      </c>
      <c r="AM4" s="117">
        <f>I4/_xlfn.DAYS("10 June 2016","10 December 2015")</f>
        <v>0</v>
      </c>
      <c r="AN4" s="116">
        <f>AO4*7</f>
        <v>0</v>
      </c>
      <c r="AO4" s="117">
        <f>J4/_xlfn.DAYS("10 June 2016","10 December 2015")</f>
        <v>0</v>
      </c>
      <c r="AP4" s="448"/>
      <c r="AQ4" s="106">
        <f>'Vital Stats'!Q80</f>
        <v>18563</v>
      </c>
    </row>
    <row r="5" spans="1:43" x14ac:dyDescent="0.25">
      <c r="B5" s="79" t="s">
        <v>30</v>
      </c>
      <c r="C5" s="7">
        <f>SUM(D5:G5)</f>
        <v>0</v>
      </c>
      <c r="D5" s="8"/>
      <c r="E5" s="8"/>
      <c r="F5" s="8"/>
      <c r="G5" s="9"/>
      <c r="H5" s="7"/>
      <c r="I5" s="8"/>
      <c r="J5" s="8"/>
      <c r="K5" s="9"/>
      <c r="L5" s="7"/>
      <c r="M5" s="8"/>
      <c r="N5" s="8"/>
      <c r="O5" s="8"/>
      <c r="P5" s="8"/>
      <c r="Q5" s="8"/>
      <c r="R5" s="8"/>
      <c r="S5" s="205"/>
      <c r="T5" s="9"/>
      <c r="U5" s="40" t="str">
        <f>IF(I5=0,"NA",J5/I5)</f>
        <v>NA</v>
      </c>
      <c r="V5" s="41" t="str">
        <f>IF(I5=0,"NA",K5/I5)</f>
        <v>NA</v>
      </c>
      <c r="W5" s="42" t="str">
        <f>IF(I5=0,"NA",L5/I5)</f>
        <v>NA</v>
      </c>
      <c r="X5" s="42" t="str">
        <f>IF(I5=0,"NA",M5/I5)</f>
        <v>NA</v>
      </c>
      <c r="Y5" s="42" t="str">
        <f>IF(I5=0,"NA",N5/I5)</f>
        <v>NA</v>
      </c>
      <c r="Z5" s="42" t="str">
        <f>IF(I5=0,"NA",O5/I5)</f>
        <v>NA</v>
      </c>
      <c r="AA5" s="42" t="str">
        <f>IF(I5=0,"NA",P5/I5)</f>
        <v>NA</v>
      </c>
      <c r="AB5" s="42" t="str">
        <f>IF(I5=0,"NA",Q5/I5)</f>
        <v>NA</v>
      </c>
      <c r="AC5" s="298" t="str">
        <f>IF(I5=0,"NA",R5/I5)</f>
        <v>NA</v>
      </c>
      <c r="AD5" s="44" t="str">
        <f>IF(I5=0,"NA",S5/I5)</f>
        <v>NA</v>
      </c>
      <c r="AE5" s="7" t="str">
        <f>IF(C5=0,"NA",(C5/AQ5)*100000)</f>
        <v>NA</v>
      </c>
      <c r="AF5" s="8" t="str">
        <f>IF(C5=0,"NA",(H5/C5)*100000)</f>
        <v>NA</v>
      </c>
      <c r="AG5" s="8" t="str">
        <f>IF(C5=0,"NA",(C5/AQ5)*100000)</f>
        <v>NA</v>
      </c>
      <c r="AH5" s="8" t="str">
        <f>IF(C5=0,"NA",(I5/C5)*100000)</f>
        <v>NA</v>
      </c>
      <c r="AI5" s="8" t="str">
        <f>IF(I5=0,"NA",(I5/AQ5)*100000)</f>
        <v>NA</v>
      </c>
      <c r="AJ5" s="8" t="str">
        <f>IF(C5=0,"NA",(J5/C5)*100000)</f>
        <v>NA</v>
      </c>
      <c r="AK5" s="10" t="str">
        <f>IF(I5=0,"NA",(J5/AQ5)*100000)</f>
        <v>NA</v>
      </c>
      <c r="AL5" s="116">
        <f>AM5*7</f>
        <v>0</v>
      </c>
      <c r="AM5" s="117">
        <f>I5/_xlfn.DAYS("10 December 2016","10 June 2016")</f>
        <v>0</v>
      </c>
      <c r="AN5" s="116">
        <f>AO5*7</f>
        <v>0</v>
      </c>
      <c r="AO5" s="117">
        <f>J5/_xlfn.DAYS("10 December 2016","10 June 2016")</f>
        <v>0</v>
      </c>
      <c r="AP5" s="448"/>
      <c r="AQ5" s="106">
        <f>'Vital Stats'!Q80</f>
        <v>18563</v>
      </c>
    </row>
    <row r="6" spans="1:43" x14ac:dyDescent="0.25">
      <c r="B6" s="79"/>
      <c r="C6" s="7"/>
      <c r="D6" s="8"/>
      <c r="E6" s="8"/>
      <c r="F6" s="8"/>
      <c r="G6" s="9"/>
      <c r="H6" s="7"/>
      <c r="I6" s="8"/>
      <c r="J6" s="8"/>
      <c r="K6" s="9"/>
      <c r="L6" s="7"/>
      <c r="M6" s="8"/>
      <c r="N6" s="8"/>
      <c r="O6" s="8"/>
      <c r="P6" s="8"/>
      <c r="Q6" s="8"/>
      <c r="R6" s="8"/>
      <c r="S6" s="205"/>
      <c r="T6" s="9"/>
      <c r="U6" s="40"/>
      <c r="V6" s="41"/>
      <c r="W6" s="7"/>
      <c r="X6" s="8"/>
      <c r="Y6" s="8"/>
      <c r="Z6" s="8"/>
      <c r="AA6" s="8"/>
      <c r="AB6" s="8"/>
      <c r="AC6" s="205"/>
      <c r="AD6" s="9"/>
      <c r="AE6" s="7"/>
      <c r="AF6" s="8"/>
      <c r="AG6" s="8"/>
      <c r="AH6" s="8"/>
      <c r="AI6" s="8"/>
      <c r="AJ6" s="8"/>
      <c r="AK6" s="10"/>
      <c r="AL6" s="116"/>
      <c r="AM6" s="117"/>
      <c r="AN6" s="116"/>
      <c r="AO6" s="117"/>
      <c r="AP6" s="448"/>
      <c r="AQ6" s="107"/>
    </row>
    <row r="7" spans="1:43" x14ac:dyDescent="0.25">
      <c r="A7" s="2" t="str">
        <f>IF(K7=SUM(L7:S7), " ","Error")</f>
        <v xml:space="preserve"> </v>
      </c>
      <c r="B7" s="80" t="s">
        <v>31</v>
      </c>
      <c r="C7" s="3">
        <f t="shared" ref="C7:L7" si="2">SUM(C8:C9)</f>
        <v>19</v>
      </c>
      <c r="D7" s="3">
        <f t="shared" si="2"/>
        <v>1</v>
      </c>
      <c r="E7" s="3">
        <f t="shared" si="2"/>
        <v>0</v>
      </c>
      <c r="F7" s="3">
        <f t="shared" si="2"/>
        <v>18</v>
      </c>
      <c r="G7" s="4">
        <f t="shared" si="2"/>
        <v>0</v>
      </c>
      <c r="H7" s="3">
        <f t="shared" si="2"/>
        <v>0</v>
      </c>
      <c r="I7" s="3">
        <f t="shared" si="2"/>
        <v>0</v>
      </c>
      <c r="J7" s="3">
        <f t="shared" si="2"/>
        <v>0</v>
      </c>
      <c r="K7" s="4">
        <f t="shared" si="2"/>
        <v>0</v>
      </c>
      <c r="L7" s="3">
        <f t="shared" si="2"/>
        <v>0</v>
      </c>
      <c r="M7" s="3">
        <f t="shared" ref="M7:S7" si="3">SUM(M8:M9)</f>
        <v>0</v>
      </c>
      <c r="N7" s="3">
        <f t="shared" si="3"/>
        <v>0</v>
      </c>
      <c r="O7" s="3">
        <f t="shared" si="3"/>
        <v>0</v>
      </c>
      <c r="P7" s="3">
        <f t="shared" si="3"/>
        <v>0</v>
      </c>
      <c r="Q7" s="3">
        <f t="shared" si="3"/>
        <v>0</v>
      </c>
      <c r="R7" s="3">
        <f t="shared" si="3"/>
        <v>0</v>
      </c>
      <c r="S7" s="3">
        <f t="shared" si="3"/>
        <v>0</v>
      </c>
      <c r="T7" s="11"/>
      <c r="U7" s="43" t="str">
        <f>IF(I7=0,"NA",J7/I7)</f>
        <v>NA</v>
      </c>
      <c r="V7" s="46" t="str">
        <f>IF(I7=0,"NA",K7/I7)</f>
        <v>NA</v>
      </c>
      <c r="W7" s="43" t="str">
        <f>+IF(L7=0,"NA",L7/I7)</f>
        <v>NA</v>
      </c>
      <c r="X7" s="43" t="str">
        <f>+IF(I7=0,"NA",M7/I7)</f>
        <v>NA</v>
      </c>
      <c r="Y7" s="43" t="str">
        <f>+IF(I7=0,"NA",N7/I7)</f>
        <v>NA</v>
      </c>
      <c r="Z7" s="43" t="str">
        <f>+IF(I7=0,"NA",O7/I7)</f>
        <v>NA</v>
      </c>
      <c r="AA7" s="43" t="str">
        <f>+IF(I7=0,"NA",P7/I7)</f>
        <v>NA</v>
      </c>
      <c r="AB7" s="43" t="str">
        <f>+IF(I7=0,"NA",Q7/I7)</f>
        <v>NA</v>
      </c>
      <c r="AC7" s="297" t="str">
        <f>+IF(I7=0,"NA",R7/I7)</f>
        <v>NA</v>
      </c>
      <c r="AD7" s="45" t="str">
        <f>+IF(I7=0,"NA",S7/I7)</f>
        <v>NA</v>
      </c>
      <c r="AE7" s="3">
        <f>IF(C7=0,"NA",(C7/AQ7)*100000)</f>
        <v>102.35414534288638</v>
      </c>
      <c r="AF7" s="5">
        <f>IF(C7=0,"NA",(H7/C7)*100000)</f>
        <v>0</v>
      </c>
      <c r="AG7" s="5">
        <f>IF(C7=0,"NA",(C7/AQ7)*100000)</f>
        <v>102.35414534288638</v>
      </c>
      <c r="AH7" s="5">
        <f>IF(C7=0,"NA",(I7/C7)*100000)</f>
        <v>0</v>
      </c>
      <c r="AI7" s="5" t="str">
        <f>IF(I7=0,"NA",(I7/AQ7)*100000)</f>
        <v>NA</v>
      </c>
      <c r="AJ7" s="5">
        <f>IF(C7=0,"NA",(J7/C7)*100000)</f>
        <v>0</v>
      </c>
      <c r="AK7" s="6" t="str">
        <f>IF(I7=0,"NA",(J7/AQ7)*100000)</f>
        <v>NA</v>
      </c>
      <c r="AL7" s="121">
        <f>AM7*7</f>
        <v>0</v>
      </c>
      <c r="AM7" s="118">
        <f>I7/_xlfn.DAYS("10 December 2017","10 December 2016")</f>
        <v>0</v>
      </c>
      <c r="AN7" s="122">
        <f>AO7*7</f>
        <v>0</v>
      </c>
      <c r="AO7" s="118">
        <f>J7/_xlfn.DAYS("10 December 2017","10 December 2016")</f>
        <v>0</v>
      </c>
      <c r="AP7" s="449">
        <f>'Vital Stats'!Q41</f>
        <v>761.07034252473352</v>
      </c>
      <c r="AQ7" s="108">
        <f>'Vital Stats'!Q80</f>
        <v>18563</v>
      </c>
    </row>
    <row r="8" spans="1:43" x14ac:dyDescent="0.25">
      <c r="B8" s="144" t="s">
        <v>32</v>
      </c>
      <c r="C8" s="7">
        <f>SUM(D8:G8)</f>
        <v>19</v>
      </c>
      <c r="D8" s="8">
        <v>1</v>
      </c>
      <c r="E8" s="8">
        <v>0</v>
      </c>
      <c r="F8" s="8">
        <v>18</v>
      </c>
      <c r="G8" s="9">
        <v>0</v>
      </c>
      <c r="H8" s="7">
        <v>0</v>
      </c>
      <c r="I8" s="8">
        <v>0</v>
      </c>
      <c r="J8" s="8">
        <v>0</v>
      </c>
      <c r="K8" s="9">
        <v>0</v>
      </c>
      <c r="L8" s="7">
        <v>0</v>
      </c>
      <c r="M8" s="8">
        <v>0</v>
      </c>
      <c r="N8" s="8">
        <v>0</v>
      </c>
      <c r="O8" s="8">
        <v>0</v>
      </c>
      <c r="P8" s="8">
        <v>0</v>
      </c>
      <c r="Q8" s="8">
        <v>0</v>
      </c>
      <c r="R8" s="8">
        <v>0</v>
      </c>
      <c r="S8" s="205">
        <v>0</v>
      </c>
      <c r="T8" s="9"/>
      <c r="U8" s="40" t="str">
        <f>IF(I8=0,"NA",J8/I8)</f>
        <v>NA</v>
      </c>
      <c r="V8" s="41" t="str">
        <f>IF(I8=0,"NA",K8/I8)</f>
        <v>NA</v>
      </c>
      <c r="W8" s="42" t="str">
        <f>IF(I8=0,"NA",L8/I8)</f>
        <v>NA</v>
      </c>
      <c r="X8" s="42" t="str">
        <f>IF(I8=0,"NA",M8/I8)</f>
        <v>NA</v>
      </c>
      <c r="Y8" s="42" t="str">
        <f>IF(I8=0,"NA",N8/I8)</f>
        <v>NA</v>
      </c>
      <c r="Z8" s="42" t="str">
        <f>IF(I8=0,"NA",O8/I8)</f>
        <v>NA</v>
      </c>
      <c r="AA8" s="42" t="str">
        <f>IF(I8=0,"NA",P8/I8)</f>
        <v>NA</v>
      </c>
      <c r="AB8" s="42" t="str">
        <f>IF(I8=0,"NA",Q8/I8)</f>
        <v>NA</v>
      </c>
      <c r="AC8" s="298" t="str">
        <f>IF(I8=0,"NA",R8/I8)</f>
        <v>NA</v>
      </c>
      <c r="AD8" s="44" t="str">
        <f>IF(I8=0,"NA",S8/I8)</f>
        <v>NA</v>
      </c>
      <c r="AE8" s="7">
        <f>IF(C8=0,"NA",(C8/AQ8)*100000)</f>
        <v>102.35414534288638</v>
      </c>
      <c r="AF8" s="8">
        <f>IF(C8=0,"NA",(H8/C8)*100000)</f>
        <v>0</v>
      </c>
      <c r="AG8" s="8">
        <f>IF(C8=0,"NA",(C8/AQ8)*100000)</f>
        <v>102.35414534288638</v>
      </c>
      <c r="AH8" s="8">
        <f>IF(C8=0,"NA",(I8/C8)*100000)</f>
        <v>0</v>
      </c>
      <c r="AI8" s="8" t="str">
        <f>IF(I8=0,"NA",(I8/AQ8)*100000)</f>
        <v>NA</v>
      </c>
      <c r="AJ8" s="8">
        <f>IF(C8=0,"NA",(J8/C8)*100000)</f>
        <v>0</v>
      </c>
      <c r="AK8" s="10" t="str">
        <f>IF(I8=0,"NA",(J8/AQ8)*100000)</f>
        <v>NA</v>
      </c>
      <c r="AL8" s="116">
        <f>AM8*7</f>
        <v>0</v>
      </c>
      <c r="AM8" s="117">
        <f>I8/_xlfn.DAYS("10 June 2017","10 December 2016")</f>
        <v>0</v>
      </c>
      <c r="AN8" s="116">
        <f>AO8*7</f>
        <v>0</v>
      </c>
      <c r="AO8" s="117">
        <f>J8/_xlfn.DAYS("10 June 2017","10 December 2016")</f>
        <v>0</v>
      </c>
      <c r="AP8" s="105"/>
      <c r="AQ8" s="106">
        <f>'Vital Stats'!Q80</f>
        <v>18563</v>
      </c>
    </row>
    <row r="9" spans="1:43" x14ac:dyDescent="0.25">
      <c r="B9" s="81" t="s">
        <v>33</v>
      </c>
      <c r="C9" s="7">
        <f>SUM(D9:G9)</f>
        <v>0</v>
      </c>
      <c r="D9" s="8"/>
      <c r="E9" s="8"/>
      <c r="F9" s="8"/>
      <c r="G9" s="9"/>
      <c r="H9" s="7"/>
      <c r="I9" s="8"/>
      <c r="J9" s="8"/>
      <c r="K9" s="9"/>
      <c r="L9" s="7"/>
      <c r="M9" s="8"/>
      <c r="N9" s="8"/>
      <c r="O9" s="8"/>
      <c r="P9" s="8"/>
      <c r="Q9" s="8"/>
      <c r="R9" s="8"/>
      <c r="S9" s="205"/>
      <c r="T9" s="9"/>
      <c r="U9" s="40" t="str">
        <f>IF(I9=0,"NA",J9/I9)</f>
        <v>NA</v>
      </c>
      <c r="V9" s="41" t="str">
        <f>IF(I9=0,"NA",K9/I9)</f>
        <v>NA</v>
      </c>
      <c r="W9" s="42" t="str">
        <f>IF(I9=0,"NA",L9/I9)</f>
        <v>NA</v>
      </c>
      <c r="X9" s="42" t="str">
        <f>IF(I9=0,"NA",M9/I9)</f>
        <v>NA</v>
      </c>
      <c r="Y9" s="42" t="str">
        <f>IF(I9=0,"NA",N9/I9)</f>
        <v>NA</v>
      </c>
      <c r="Z9" s="42" t="str">
        <f>IF(I9=0,"NA",O9/I9)</f>
        <v>NA</v>
      </c>
      <c r="AA9" s="42" t="str">
        <f>IF(I9=0,"NA",P9/I9)</f>
        <v>NA</v>
      </c>
      <c r="AB9" s="42" t="str">
        <f>IF(I9=0,"NA",Q9/I9)</f>
        <v>NA</v>
      </c>
      <c r="AC9" s="298" t="str">
        <f>IF(I9=0,"NA",R9/I9)</f>
        <v>NA</v>
      </c>
      <c r="AD9" s="44" t="str">
        <f>IF(I9=0,"NA",S9/I9)</f>
        <v>NA</v>
      </c>
      <c r="AE9" s="7" t="str">
        <f>IF(C9=0,"NA",(C9/AQ9)*100000)</f>
        <v>NA</v>
      </c>
      <c r="AF9" s="8" t="str">
        <f>IF(C9=0,"NA",(H9/C9)*100000)</f>
        <v>NA</v>
      </c>
      <c r="AG9" s="8" t="str">
        <f>IF(C9=0,"NA",(C9/AQ9)*100000)</f>
        <v>NA</v>
      </c>
      <c r="AH9" s="8" t="str">
        <f>IF(C9=0,"NA",(I9/C9)*100000)</f>
        <v>NA</v>
      </c>
      <c r="AI9" s="8" t="str">
        <f>IF(I9=0,"NA",(I9/AQ9)*100000)</f>
        <v>NA</v>
      </c>
      <c r="AJ9" s="8" t="str">
        <f>IF(C9=0,"NA",(J9/C9)*100000)</f>
        <v>NA</v>
      </c>
      <c r="AK9" s="10" t="str">
        <f>IF(I9=0,"NA",(J9/AQ9)*100000)</f>
        <v>NA</v>
      </c>
      <c r="AL9" s="116">
        <f>AM9*7</f>
        <v>0</v>
      </c>
      <c r="AM9" s="117">
        <f>I9/_xlfn.DAYS("10 December 2017","10 June 2017")</f>
        <v>0</v>
      </c>
      <c r="AN9" s="116">
        <f>AO9*7</f>
        <v>0</v>
      </c>
      <c r="AO9" s="117">
        <f>J9/_xlfn.DAYS("10 December 2017","10 June 2017")</f>
        <v>0</v>
      </c>
      <c r="AP9" s="105"/>
      <c r="AQ9" s="106">
        <f>'Vital Stats'!Q80</f>
        <v>18563</v>
      </c>
    </row>
    <row r="10" spans="1:43" x14ac:dyDescent="0.25">
      <c r="C10" s="7"/>
      <c r="D10" s="8"/>
      <c r="E10" s="8"/>
      <c r="F10" s="8"/>
      <c r="G10" s="9"/>
      <c r="H10" s="7"/>
      <c r="I10" s="8"/>
      <c r="J10" s="8"/>
      <c r="K10" s="9"/>
      <c r="L10" s="7"/>
      <c r="M10" s="8"/>
      <c r="N10" s="8"/>
      <c r="O10" s="8"/>
      <c r="P10" s="8"/>
      <c r="Q10" s="8"/>
      <c r="R10" s="8"/>
      <c r="S10" s="205"/>
      <c r="T10" s="9"/>
      <c r="U10" s="8"/>
      <c r="V10" s="9"/>
      <c r="W10" s="7"/>
      <c r="X10" s="8"/>
      <c r="Y10" s="8"/>
      <c r="Z10" s="8"/>
      <c r="AA10" s="8"/>
      <c r="AB10" s="8"/>
      <c r="AC10" s="205"/>
      <c r="AD10" s="9"/>
      <c r="AE10" s="7"/>
      <c r="AF10" s="8"/>
      <c r="AG10" s="8"/>
      <c r="AH10" s="8"/>
      <c r="AI10" s="8"/>
      <c r="AJ10" s="8"/>
      <c r="AK10" s="10"/>
      <c r="AL10" s="113"/>
      <c r="AM10" s="14"/>
      <c r="AN10" s="113"/>
      <c r="AO10" s="14"/>
      <c r="AP10" s="105"/>
      <c r="AQ10" s="109"/>
    </row>
    <row r="11" spans="1:43" x14ac:dyDescent="0.25">
      <c r="C11" s="7"/>
      <c r="D11" s="8"/>
      <c r="E11" s="8"/>
      <c r="F11" s="8"/>
      <c r="G11" s="9"/>
      <c r="H11" s="7"/>
      <c r="I11" s="8"/>
      <c r="J11" s="8"/>
      <c r="K11" s="9"/>
      <c r="L11" s="7"/>
      <c r="M11" s="8"/>
      <c r="N11" s="8"/>
      <c r="O11" s="8"/>
      <c r="P11" s="8"/>
      <c r="Q11" s="8"/>
      <c r="R11" s="8"/>
      <c r="S11" s="205"/>
      <c r="T11" s="9"/>
      <c r="U11" s="8"/>
      <c r="V11" s="9"/>
      <c r="W11" s="7"/>
      <c r="X11" s="8"/>
      <c r="Y11" s="8"/>
      <c r="Z11" s="8"/>
      <c r="AA11" s="8"/>
      <c r="AB11" s="8"/>
      <c r="AC11" s="205"/>
      <c r="AD11" s="9"/>
      <c r="AE11" s="7"/>
      <c r="AF11" s="8"/>
      <c r="AG11" s="8"/>
      <c r="AH11" s="8"/>
      <c r="AI11" s="8"/>
      <c r="AJ11" s="8"/>
      <c r="AK11" s="10"/>
      <c r="AL11" s="113"/>
      <c r="AM11" s="14"/>
      <c r="AN11" s="113"/>
      <c r="AO11" s="14"/>
      <c r="AP11" s="105"/>
      <c r="AQ11" s="109"/>
    </row>
    <row r="12" spans="1:43" x14ac:dyDescent="0.25">
      <c r="C12" s="7"/>
      <c r="D12" s="8"/>
      <c r="E12" s="8"/>
      <c r="F12" s="8"/>
      <c r="G12" s="9"/>
      <c r="H12" s="7"/>
      <c r="I12" s="8"/>
      <c r="J12" s="8"/>
      <c r="K12" s="9"/>
      <c r="L12" s="7"/>
      <c r="M12" s="8"/>
      <c r="N12" s="8"/>
      <c r="O12" s="8"/>
      <c r="P12" s="8"/>
      <c r="Q12" s="8"/>
      <c r="R12" s="8"/>
      <c r="S12" s="205"/>
      <c r="T12" s="9"/>
      <c r="U12" s="8"/>
      <c r="V12" s="9"/>
      <c r="W12" s="7"/>
      <c r="X12" s="8"/>
      <c r="Y12" s="8"/>
      <c r="Z12" s="8"/>
      <c r="AA12" s="8"/>
      <c r="AB12" s="8"/>
      <c r="AC12" s="205"/>
      <c r="AD12" s="9"/>
      <c r="AE12" s="7"/>
      <c r="AF12" s="8"/>
      <c r="AG12" s="8"/>
      <c r="AH12" s="8"/>
      <c r="AI12" s="8"/>
      <c r="AJ12" s="8"/>
      <c r="AK12" s="10"/>
      <c r="AL12" s="113"/>
      <c r="AM12" s="14"/>
      <c r="AN12" s="113"/>
      <c r="AO12" s="14"/>
      <c r="AP12" s="105"/>
      <c r="AQ12" s="109"/>
    </row>
    <row r="13" spans="1:43" x14ac:dyDescent="0.25">
      <c r="C13" s="7"/>
      <c r="D13" s="8"/>
      <c r="E13" s="8"/>
      <c r="F13" s="8"/>
      <c r="G13" s="9"/>
      <c r="H13" s="7"/>
      <c r="I13" s="8"/>
      <c r="J13" s="8"/>
      <c r="K13" s="9"/>
      <c r="L13" s="7"/>
      <c r="M13" s="8"/>
      <c r="N13" s="8"/>
      <c r="O13" s="8"/>
      <c r="P13" s="8"/>
      <c r="Q13" s="8"/>
      <c r="R13" s="8"/>
      <c r="S13" s="205"/>
      <c r="T13" s="9"/>
      <c r="U13" s="8"/>
      <c r="V13" s="9"/>
      <c r="W13" s="7"/>
      <c r="X13" s="8"/>
      <c r="Y13" s="8"/>
      <c r="Z13" s="8"/>
      <c r="AA13" s="8"/>
      <c r="AB13" s="8"/>
      <c r="AC13" s="205"/>
      <c r="AD13" s="9"/>
      <c r="AE13" s="7"/>
      <c r="AF13" s="8"/>
      <c r="AG13" s="8"/>
      <c r="AH13" s="8"/>
      <c r="AI13" s="8"/>
      <c r="AJ13" s="8"/>
      <c r="AK13" s="10"/>
      <c r="AL13" s="113"/>
      <c r="AM13" s="14"/>
      <c r="AN13" s="113"/>
      <c r="AO13" s="14"/>
      <c r="AP13" s="105"/>
      <c r="AQ13" s="109"/>
    </row>
    <row r="14" spans="1:43" x14ac:dyDescent="0.25">
      <c r="C14" s="7"/>
      <c r="D14" s="8"/>
      <c r="E14" s="8"/>
      <c r="F14" s="8"/>
      <c r="G14" s="9"/>
      <c r="H14" s="7"/>
      <c r="I14" s="8"/>
      <c r="J14" s="8"/>
      <c r="K14" s="9"/>
      <c r="L14" s="7"/>
      <c r="M14" s="8"/>
      <c r="N14" s="8"/>
      <c r="O14" s="8"/>
      <c r="P14" s="8"/>
      <c r="Q14" s="8"/>
      <c r="R14" s="8"/>
      <c r="S14" s="205"/>
      <c r="T14" s="9"/>
      <c r="U14" s="8"/>
      <c r="V14" s="9"/>
      <c r="W14" s="7"/>
      <c r="X14" s="8"/>
      <c r="Y14" s="8"/>
      <c r="Z14" s="8"/>
      <c r="AA14" s="8"/>
      <c r="AB14" s="8"/>
      <c r="AC14" s="205"/>
      <c r="AD14" s="9"/>
      <c r="AE14" s="7"/>
      <c r="AF14" s="8"/>
      <c r="AG14" s="8"/>
      <c r="AH14" s="8"/>
      <c r="AI14" s="8"/>
      <c r="AJ14" s="8"/>
      <c r="AK14" s="10"/>
      <c r="AL14" s="113"/>
      <c r="AM14" s="14"/>
      <c r="AN14" s="113"/>
      <c r="AO14" s="14"/>
      <c r="AP14" s="105"/>
      <c r="AQ14" s="109"/>
    </row>
    <row r="15" spans="1:43" x14ac:dyDescent="0.25">
      <c r="C15" s="7"/>
      <c r="D15" s="8"/>
      <c r="E15" s="8"/>
      <c r="F15" s="8"/>
      <c r="G15" s="9"/>
      <c r="H15" s="7"/>
      <c r="I15" s="8"/>
      <c r="J15" s="8"/>
      <c r="K15" s="9"/>
      <c r="L15" s="7"/>
      <c r="M15" s="8"/>
      <c r="N15" s="8"/>
      <c r="O15" s="8"/>
      <c r="P15" s="8"/>
      <c r="Q15" s="8"/>
      <c r="R15" s="8"/>
      <c r="S15" s="205"/>
      <c r="T15" s="9"/>
      <c r="U15" s="8"/>
      <c r="V15" s="9"/>
      <c r="W15" s="7"/>
      <c r="X15" s="8"/>
      <c r="Y15" s="8"/>
      <c r="Z15" s="8"/>
      <c r="AA15" s="8"/>
      <c r="AB15" s="8"/>
      <c r="AC15" s="205"/>
      <c r="AD15" s="9"/>
      <c r="AE15" s="7"/>
      <c r="AF15" s="8"/>
      <c r="AG15" s="8"/>
      <c r="AH15" s="8"/>
      <c r="AI15" s="8"/>
      <c r="AJ15" s="8"/>
      <c r="AK15" s="10"/>
      <c r="AL15" s="113"/>
      <c r="AM15" s="14"/>
      <c r="AN15" s="113"/>
      <c r="AO15" s="14"/>
      <c r="AP15" s="105"/>
      <c r="AQ15" s="109"/>
    </row>
    <row r="16" spans="1:43" x14ac:dyDescent="0.25">
      <c r="C16" s="7"/>
      <c r="D16" s="8"/>
      <c r="E16" s="8"/>
      <c r="F16" s="8"/>
      <c r="G16" s="9"/>
      <c r="H16" s="7"/>
      <c r="I16" s="8"/>
      <c r="J16" s="8"/>
      <c r="K16" s="9"/>
      <c r="L16" s="7"/>
      <c r="M16" s="8"/>
      <c r="N16" s="8"/>
      <c r="O16" s="8"/>
      <c r="P16" s="8"/>
      <c r="Q16" s="8"/>
      <c r="R16" s="8"/>
      <c r="S16" s="205"/>
      <c r="T16" s="9"/>
      <c r="U16" s="8"/>
      <c r="V16" s="9"/>
      <c r="W16" s="7"/>
      <c r="X16" s="8"/>
      <c r="Y16" s="8"/>
      <c r="Z16" s="8"/>
      <c r="AA16" s="8"/>
      <c r="AB16" s="8"/>
      <c r="AC16" s="205"/>
      <c r="AD16" s="9"/>
      <c r="AE16" s="7"/>
      <c r="AF16" s="8"/>
      <c r="AG16" s="8"/>
      <c r="AH16" s="8"/>
      <c r="AI16" s="8"/>
      <c r="AJ16" s="8"/>
      <c r="AK16" s="10"/>
      <c r="AL16" s="113"/>
      <c r="AM16" s="14"/>
      <c r="AN16" s="113"/>
      <c r="AO16" s="14"/>
      <c r="AP16" s="105"/>
      <c r="AQ16" s="109"/>
    </row>
    <row r="17" spans="3:43" x14ac:dyDescent="0.25">
      <c r="C17" s="7"/>
      <c r="D17" s="8"/>
      <c r="E17" s="8"/>
      <c r="F17" s="8"/>
      <c r="G17" s="9"/>
      <c r="H17" s="7"/>
      <c r="I17" s="8"/>
      <c r="J17" s="8"/>
      <c r="K17" s="9"/>
      <c r="L17" s="7"/>
      <c r="M17" s="8"/>
      <c r="N17" s="8"/>
      <c r="O17" s="8"/>
      <c r="P17" s="8"/>
      <c r="Q17" s="8"/>
      <c r="R17" s="8"/>
      <c r="S17" s="205"/>
      <c r="T17" s="9"/>
      <c r="U17" s="8"/>
      <c r="V17" s="9"/>
      <c r="W17" s="7"/>
      <c r="X17" s="8"/>
      <c r="Y17" s="8"/>
      <c r="Z17" s="8"/>
      <c r="AA17" s="8"/>
      <c r="AB17" s="8"/>
      <c r="AC17" s="205"/>
      <c r="AD17" s="9"/>
      <c r="AE17" s="7"/>
      <c r="AF17" s="8"/>
      <c r="AG17" s="8"/>
      <c r="AH17" s="8"/>
      <c r="AI17" s="8"/>
      <c r="AJ17" s="8"/>
      <c r="AK17" s="10"/>
      <c r="AL17" s="113"/>
      <c r="AM17" s="14"/>
      <c r="AN17" s="113"/>
      <c r="AO17" s="14"/>
      <c r="AP17" s="105"/>
      <c r="AQ17" s="109"/>
    </row>
    <row r="18" spans="3:43" x14ac:dyDescent="0.25">
      <c r="C18" s="7"/>
      <c r="D18" s="8"/>
      <c r="E18" s="8"/>
      <c r="F18" s="8"/>
      <c r="G18" s="9"/>
      <c r="H18" s="7"/>
      <c r="I18" s="8"/>
      <c r="J18" s="8"/>
      <c r="K18" s="9"/>
      <c r="L18" s="7"/>
      <c r="M18" s="8"/>
      <c r="N18" s="8"/>
      <c r="O18" s="8"/>
      <c r="P18" s="8"/>
      <c r="Q18" s="8"/>
      <c r="R18" s="8"/>
      <c r="S18" s="205"/>
      <c r="T18" s="9"/>
      <c r="U18" s="8"/>
      <c r="V18" s="9"/>
      <c r="W18" s="7"/>
      <c r="X18" s="8"/>
      <c r="Y18" s="8"/>
      <c r="Z18" s="8"/>
      <c r="AA18" s="8"/>
      <c r="AB18" s="8"/>
      <c r="AC18" s="205"/>
      <c r="AD18" s="9"/>
      <c r="AE18" s="7"/>
      <c r="AF18" s="8"/>
      <c r="AG18" s="8"/>
      <c r="AH18" s="8"/>
      <c r="AI18" s="8"/>
      <c r="AJ18" s="8"/>
      <c r="AK18" s="10"/>
      <c r="AL18" s="113"/>
      <c r="AM18" s="14"/>
      <c r="AN18" s="113"/>
      <c r="AO18" s="14"/>
      <c r="AP18" s="105"/>
      <c r="AQ18" s="109"/>
    </row>
    <row r="19" spans="3:43" x14ac:dyDescent="0.25">
      <c r="C19" s="7"/>
      <c r="D19" s="8"/>
      <c r="E19" s="8"/>
      <c r="F19" s="8"/>
      <c r="G19" s="9"/>
      <c r="H19" s="7"/>
      <c r="I19" s="8"/>
      <c r="J19" s="8"/>
      <c r="K19" s="9"/>
      <c r="L19" s="7"/>
      <c r="M19" s="8"/>
      <c r="N19" s="8"/>
      <c r="O19" s="8"/>
      <c r="P19" s="8"/>
      <c r="Q19" s="8"/>
      <c r="R19" s="8"/>
      <c r="S19" s="205"/>
      <c r="T19" s="9"/>
      <c r="U19" s="8"/>
      <c r="V19" s="9"/>
      <c r="W19" s="7"/>
      <c r="X19" s="8"/>
      <c r="Y19" s="8"/>
      <c r="Z19" s="8"/>
      <c r="AA19" s="8"/>
      <c r="AB19" s="8"/>
      <c r="AC19" s="205"/>
      <c r="AD19" s="9"/>
      <c r="AE19" s="7"/>
      <c r="AF19" s="8"/>
      <c r="AG19" s="8"/>
      <c r="AH19" s="8"/>
      <c r="AI19" s="8"/>
      <c r="AJ19" s="8"/>
      <c r="AK19" s="10"/>
      <c r="AL19" s="113"/>
      <c r="AM19" s="14"/>
      <c r="AN19" s="113"/>
      <c r="AO19" s="14"/>
      <c r="AP19" s="105"/>
      <c r="AQ19" s="109"/>
    </row>
    <row r="20" spans="3:43" x14ac:dyDescent="0.25">
      <c r="C20" s="7"/>
      <c r="D20" s="8"/>
      <c r="E20" s="8"/>
      <c r="F20" s="8"/>
      <c r="G20" s="9"/>
      <c r="H20" s="7"/>
      <c r="I20" s="8"/>
      <c r="J20" s="8"/>
      <c r="K20" s="9"/>
      <c r="L20" s="7"/>
      <c r="M20" s="8"/>
      <c r="N20" s="8"/>
      <c r="O20" s="8"/>
      <c r="P20" s="8"/>
      <c r="Q20" s="8"/>
      <c r="R20" s="8"/>
      <c r="S20" s="205"/>
      <c r="T20" s="9"/>
      <c r="U20" s="8"/>
      <c r="V20" s="9"/>
      <c r="W20" s="7"/>
      <c r="X20" s="8"/>
      <c r="Y20" s="8"/>
      <c r="Z20" s="8"/>
      <c r="AA20" s="8"/>
      <c r="AB20" s="8"/>
      <c r="AC20" s="205"/>
      <c r="AD20" s="9"/>
      <c r="AE20" s="7"/>
      <c r="AF20" s="8"/>
      <c r="AG20" s="8"/>
      <c r="AH20" s="8"/>
      <c r="AI20" s="8"/>
      <c r="AJ20" s="8"/>
      <c r="AK20" s="10"/>
      <c r="AL20" s="113"/>
      <c r="AM20" s="14"/>
      <c r="AN20" s="113"/>
      <c r="AO20" s="14"/>
      <c r="AP20" s="105"/>
      <c r="AQ20" s="109"/>
    </row>
    <row r="21" spans="3:43" x14ac:dyDescent="0.25">
      <c r="C21" s="7"/>
      <c r="D21" s="8"/>
      <c r="E21" s="8"/>
      <c r="F21" s="8"/>
      <c r="G21" s="9"/>
      <c r="H21" s="7"/>
      <c r="I21" s="8"/>
      <c r="J21" s="8"/>
      <c r="K21" s="9"/>
      <c r="L21" s="7"/>
      <c r="M21" s="8"/>
      <c r="N21" s="8"/>
      <c r="O21" s="8"/>
      <c r="P21" s="8"/>
      <c r="Q21" s="8"/>
      <c r="R21" s="8"/>
      <c r="S21" s="205"/>
      <c r="T21" s="9"/>
      <c r="U21" s="8"/>
      <c r="V21" s="9"/>
      <c r="W21" s="7"/>
      <c r="X21" s="8"/>
      <c r="Y21" s="8"/>
      <c r="Z21" s="8"/>
      <c r="AA21" s="8"/>
      <c r="AB21" s="8"/>
      <c r="AC21" s="205"/>
      <c r="AD21" s="9"/>
      <c r="AE21" s="7"/>
      <c r="AF21" s="8"/>
      <c r="AG21" s="8"/>
      <c r="AH21" s="8"/>
      <c r="AI21" s="8"/>
      <c r="AJ21" s="8"/>
      <c r="AK21" s="10"/>
      <c r="AL21" s="113"/>
      <c r="AM21" s="14"/>
      <c r="AN21" s="113"/>
      <c r="AO21" s="14"/>
      <c r="AP21" s="105"/>
      <c r="AQ21" s="109"/>
    </row>
    <row r="22" spans="3:43" x14ac:dyDescent="0.25">
      <c r="C22" s="7"/>
      <c r="D22" s="8"/>
      <c r="E22" s="8"/>
      <c r="F22" s="8"/>
      <c r="G22" s="9"/>
      <c r="H22" s="7"/>
      <c r="I22" s="8"/>
      <c r="J22" s="8"/>
      <c r="K22" s="9"/>
      <c r="L22" s="7"/>
      <c r="M22" s="8"/>
      <c r="N22" s="8"/>
      <c r="O22" s="8"/>
      <c r="P22" s="8"/>
      <c r="Q22" s="8"/>
      <c r="R22" s="8"/>
      <c r="S22" s="205"/>
      <c r="T22" s="9"/>
      <c r="U22" s="8"/>
      <c r="V22" s="9"/>
      <c r="W22" s="7"/>
      <c r="X22" s="8"/>
      <c r="Y22" s="8"/>
      <c r="Z22" s="8"/>
      <c r="AA22" s="8"/>
      <c r="AB22" s="8"/>
      <c r="AC22" s="205"/>
      <c r="AD22" s="9"/>
      <c r="AE22" s="7"/>
      <c r="AF22" s="8"/>
      <c r="AG22" s="8"/>
      <c r="AH22" s="8"/>
      <c r="AI22" s="8"/>
      <c r="AJ22" s="8"/>
      <c r="AK22" s="10"/>
      <c r="AL22" s="113"/>
      <c r="AM22" s="14"/>
      <c r="AN22" s="113"/>
      <c r="AO22" s="14"/>
      <c r="AP22" s="105"/>
      <c r="AQ22" s="109"/>
    </row>
    <row r="23" spans="3:43" x14ac:dyDescent="0.25">
      <c r="C23" s="7"/>
      <c r="D23" s="8"/>
      <c r="E23" s="8"/>
      <c r="F23" s="8"/>
      <c r="G23" s="9"/>
      <c r="H23" s="7"/>
      <c r="I23" s="8"/>
      <c r="J23" s="8"/>
      <c r="K23" s="9"/>
      <c r="L23" s="7"/>
      <c r="M23" s="8"/>
      <c r="N23" s="8"/>
      <c r="O23" s="8"/>
      <c r="P23" s="8"/>
      <c r="Q23" s="8"/>
      <c r="R23" s="8"/>
      <c r="S23" s="205"/>
      <c r="T23" s="9"/>
      <c r="U23" s="8"/>
      <c r="V23" s="9"/>
      <c r="W23" s="7"/>
      <c r="X23" s="8"/>
      <c r="Y23" s="8"/>
      <c r="Z23" s="8"/>
      <c r="AA23" s="8"/>
      <c r="AB23" s="8"/>
      <c r="AC23" s="205"/>
      <c r="AD23" s="9"/>
      <c r="AE23" s="7"/>
      <c r="AF23" s="8"/>
      <c r="AG23" s="8"/>
      <c r="AH23" s="8"/>
      <c r="AI23" s="8"/>
      <c r="AJ23" s="8"/>
      <c r="AK23" s="10"/>
      <c r="AL23" s="113"/>
      <c r="AM23" s="14"/>
      <c r="AN23" s="113"/>
      <c r="AO23" s="14"/>
      <c r="AP23" s="105"/>
      <c r="AQ23" s="109"/>
    </row>
    <row r="24" spans="3:43" x14ac:dyDescent="0.25">
      <c r="C24" s="7"/>
      <c r="D24" s="8"/>
      <c r="E24" s="8"/>
      <c r="F24" s="8"/>
      <c r="G24" s="9"/>
      <c r="H24" s="7"/>
      <c r="I24" s="8"/>
      <c r="J24" s="8"/>
      <c r="K24" s="9"/>
      <c r="L24" s="7"/>
      <c r="M24" s="8"/>
      <c r="N24" s="8"/>
      <c r="O24" s="8"/>
      <c r="P24" s="8"/>
      <c r="Q24" s="8"/>
      <c r="R24" s="8"/>
      <c r="S24" s="205"/>
      <c r="T24" s="9"/>
      <c r="U24" s="8"/>
      <c r="V24" s="9"/>
      <c r="W24" s="7"/>
      <c r="X24" s="8"/>
      <c r="Y24" s="8"/>
      <c r="Z24" s="8"/>
      <c r="AA24" s="8"/>
      <c r="AB24" s="8"/>
      <c r="AC24" s="205"/>
      <c r="AD24" s="9"/>
      <c r="AE24" s="7"/>
      <c r="AF24" s="8"/>
      <c r="AG24" s="8"/>
      <c r="AH24" s="8"/>
      <c r="AI24" s="8"/>
      <c r="AJ24" s="8"/>
      <c r="AK24" s="10"/>
      <c r="AL24" s="113"/>
      <c r="AM24" s="14"/>
      <c r="AN24" s="113"/>
      <c r="AO24" s="14"/>
      <c r="AP24" s="105"/>
      <c r="AQ24" s="109"/>
    </row>
    <row r="25" spans="3:43" x14ac:dyDescent="0.25">
      <c r="C25" s="7"/>
      <c r="D25" s="8"/>
      <c r="E25" s="8"/>
      <c r="F25" s="8"/>
      <c r="G25" s="9"/>
      <c r="H25" s="7"/>
      <c r="I25" s="8"/>
      <c r="J25" s="8"/>
      <c r="K25" s="9"/>
      <c r="L25" s="7"/>
      <c r="M25" s="8"/>
      <c r="N25" s="8"/>
      <c r="O25" s="8"/>
      <c r="P25" s="8"/>
      <c r="Q25" s="8"/>
      <c r="R25" s="8"/>
      <c r="S25" s="205"/>
      <c r="T25" s="9"/>
      <c r="U25" s="8"/>
      <c r="V25" s="9"/>
      <c r="W25" s="7"/>
      <c r="X25" s="8"/>
      <c r="Y25" s="8"/>
      <c r="Z25" s="8"/>
      <c r="AA25" s="8"/>
      <c r="AB25" s="8"/>
      <c r="AC25" s="205"/>
      <c r="AD25" s="9"/>
      <c r="AE25" s="7"/>
      <c r="AF25" s="8"/>
      <c r="AG25" s="8"/>
      <c r="AH25" s="8"/>
      <c r="AI25" s="8"/>
      <c r="AJ25" s="8"/>
      <c r="AK25" s="10"/>
      <c r="AL25" s="113"/>
      <c r="AM25" s="14"/>
      <c r="AN25" s="113"/>
      <c r="AO25" s="14"/>
      <c r="AP25" s="105"/>
      <c r="AQ25" s="109"/>
    </row>
    <row r="26" spans="3:43" x14ac:dyDescent="0.25">
      <c r="C26" s="7"/>
      <c r="D26" s="8"/>
      <c r="E26" s="8"/>
      <c r="F26" s="8"/>
      <c r="G26" s="9"/>
      <c r="H26" s="7"/>
      <c r="I26" s="8"/>
      <c r="J26" s="8"/>
      <c r="K26" s="9"/>
      <c r="L26" s="7"/>
      <c r="M26" s="8"/>
      <c r="N26" s="8"/>
      <c r="O26" s="8"/>
      <c r="P26" s="8"/>
      <c r="Q26" s="8"/>
      <c r="R26" s="8"/>
      <c r="S26" s="205"/>
      <c r="T26" s="9"/>
      <c r="U26" s="8"/>
      <c r="V26" s="9"/>
      <c r="W26" s="7"/>
      <c r="X26" s="8"/>
      <c r="Y26" s="8"/>
      <c r="Z26" s="8"/>
      <c r="AA26" s="8"/>
      <c r="AB26" s="8"/>
      <c r="AC26" s="205"/>
      <c r="AD26" s="9"/>
      <c r="AE26" s="7"/>
      <c r="AF26" s="8"/>
      <c r="AG26" s="8"/>
      <c r="AH26" s="8"/>
      <c r="AI26" s="8"/>
      <c r="AJ26" s="8"/>
      <c r="AK26" s="10"/>
      <c r="AL26" s="113"/>
      <c r="AM26" s="14"/>
      <c r="AN26" s="113"/>
      <c r="AO26" s="14"/>
      <c r="AP26" s="105"/>
      <c r="AQ26" s="109"/>
    </row>
    <row r="27" spans="3:43" x14ac:dyDescent="0.25">
      <c r="C27" s="7"/>
      <c r="D27" s="8"/>
      <c r="E27" s="8"/>
      <c r="F27" s="8"/>
      <c r="G27" s="9"/>
      <c r="H27" s="7"/>
      <c r="I27" s="8"/>
      <c r="J27" s="8"/>
      <c r="K27" s="9"/>
      <c r="L27" s="7"/>
      <c r="M27" s="8"/>
      <c r="N27" s="8"/>
      <c r="O27" s="8"/>
      <c r="P27" s="8"/>
      <c r="Q27" s="8"/>
      <c r="R27" s="8"/>
      <c r="S27" s="205"/>
      <c r="T27" s="9"/>
      <c r="U27" s="8"/>
      <c r="V27" s="9"/>
      <c r="W27" s="7"/>
      <c r="X27" s="8"/>
      <c r="Y27" s="8"/>
      <c r="Z27" s="8"/>
      <c r="AA27" s="8"/>
      <c r="AB27" s="8"/>
      <c r="AC27" s="205"/>
      <c r="AD27" s="9"/>
      <c r="AE27" s="7"/>
      <c r="AF27" s="8"/>
      <c r="AG27" s="8"/>
      <c r="AH27" s="8"/>
      <c r="AI27" s="8"/>
      <c r="AJ27" s="8"/>
      <c r="AK27" s="10"/>
      <c r="AL27" s="113"/>
      <c r="AM27" s="14"/>
      <c r="AN27" s="113"/>
      <c r="AO27" s="14"/>
      <c r="AP27" s="105"/>
      <c r="AQ27" s="109"/>
    </row>
    <row r="28" spans="3:43" x14ac:dyDescent="0.25">
      <c r="C28" s="7"/>
      <c r="D28" s="8"/>
      <c r="E28" s="8"/>
      <c r="F28" s="8"/>
      <c r="G28" s="9"/>
      <c r="H28" s="7"/>
      <c r="I28" s="8"/>
      <c r="J28" s="8"/>
      <c r="K28" s="9"/>
      <c r="L28" s="7"/>
      <c r="M28" s="8"/>
      <c r="N28" s="8"/>
      <c r="O28" s="8"/>
      <c r="P28" s="8"/>
      <c r="Q28" s="8"/>
      <c r="R28" s="8"/>
      <c r="S28" s="205"/>
      <c r="T28" s="9"/>
      <c r="U28" s="8"/>
      <c r="V28" s="9"/>
      <c r="W28" s="7"/>
      <c r="X28" s="8"/>
      <c r="Y28" s="8"/>
      <c r="Z28" s="8"/>
      <c r="AA28" s="8"/>
      <c r="AB28" s="8"/>
      <c r="AC28" s="205"/>
      <c r="AD28" s="9"/>
      <c r="AE28" s="7"/>
      <c r="AF28" s="8"/>
      <c r="AG28" s="8"/>
      <c r="AH28" s="8"/>
      <c r="AI28" s="8"/>
      <c r="AJ28" s="8"/>
      <c r="AK28" s="10"/>
      <c r="AL28" s="113"/>
      <c r="AM28" s="14"/>
      <c r="AN28" s="113"/>
      <c r="AO28" s="14"/>
      <c r="AP28" s="105"/>
      <c r="AQ28" s="109"/>
    </row>
    <row r="29" spans="3:43" x14ac:dyDescent="0.25">
      <c r="C29" s="7"/>
      <c r="D29" s="8"/>
      <c r="E29" s="8"/>
      <c r="F29" s="8"/>
      <c r="G29" s="9"/>
      <c r="H29" s="7"/>
      <c r="I29" s="8"/>
      <c r="J29" s="8"/>
      <c r="K29" s="9"/>
      <c r="L29" s="7"/>
      <c r="M29" s="8"/>
      <c r="N29" s="8"/>
      <c r="O29" s="8"/>
      <c r="P29" s="8"/>
      <c r="Q29" s="8"/>
      <c r="R29" s="8"/>
      <c r="S29" s="205"/>
      <c r="T29" s="9"/>
      <c r="U29" s="8"/>
      <c r="V29" s="9"/>
      <c r="W29" s="7"/>
      <c r="X29" s="8"/>
      <c r="Y29" s="8"/>
      <c r="Z29" s="8"/>
      <c r="AA29" s="8"/>
      <c r="AB29" s="8"/>
      <c r="AC29" s="205"/>
      <c r="AD29" s="9"/>
      <c r="AE29" s="7"/>
      <c r="AF29" s="8"/>
      <c r="AG29" s="8"/>
      <c r="AH29" s="8"/>
      <c r="AI29" s="8"/>
      <c r="AJ29" s="8"/>
      <c r="AK29" s="10"/>
      <c r="AL29" s="113"/>
      <c r="AM29" s="14"/>
      <c r="AN29" s="113"/>
      <c r="AO29" s="14"/>
      <c r="AP29" s="105"/>
      <c r="AQ29" s="109"/>
    </row>
    <row r="30" spans="3:43" x14ac:dyDescent="0.25">
      <c r="C30" s="7"/>
      <c r="D30" s="8"/>
      <c r="E30" s="8"/>
      <c r="F30" s="8"/>
      <c r="G30" s="9"/>
      <c r="H30" s="7"/>
      <c r="I30" s="8"/>
      <c r="J30" s="8"/>
      <c r="K30" s="9"/>
      <c r="L30" s="7"/>
      <c r="M30" s="8"/>
      <c r="N30" s="8"/>
      <c r="O30" s="8"/>
      <c r="P30" s="8"/>
      <c r="Q30" s="8"/>
      <c r="R30" s="8"/>
      <c r="S30" s="205"/>
      <c r="T30" s="9"/>
      <c r="U30" s="8"/>
      <c r="V30" s="9"/>
      <c r="W30" s="7"/>
      <c r="X30" s="8"/>
      <c r="Y30" s="8"/>
      <c r="Z30" s="8"/>
      <c r="AA30" s="8"/>
      <c r="AB30" s="8"/>
      <c r="AC30" s="205"/>
      <c r="AD30" s="9"/>
      <c r="AE30" s="7"/>
      <c r="AF30" s="8"/>
      <c r="AG30" s="8"/>
      <c r="AH30" s="8"/>
      <c r="AI30" s="8"/>
      <c r="AJ30" s="8"/>
      <c r="AK30" s="10"/>
      <c r="AL30" s="113"/>
      <c r="AM30" s="14"/>
      <c r="AN30" s="113"/>
      <c r="AO30" s="14"/>
      <c r="AP30" s="105"/>
      <c r="AQ30" s="109"/>
    </row>
    <row r="31" spans="3:43" x14ac:dyDescent="0.25">
      <c r="C31" s="7"/>
      <c r="D31" s="8"/>
      <c r="E31" s="8"/>
      <c r="F31" s="8"/>
      <c r="G31" s="9"/>
      <c r="H31" s="7"/>
      <c r="I31" s="8"/>
      <c r="J31" s="8"/>
      <c r="K31" s="9"/>
      <c r="L31" s="7"/>
      <c r="M31" s="8"/>
      <c r="N31" s="8"/>
      <c r="O31" s="8"/>
      <c r="P31" s="8"/>
      <c r="Q31" s="8"/>
      <c r="R31" s="8"/>
      <c r="S31" s="205"/>
      <c r="T31" s="9"/>
      <c r="U31" s="8"/>
      <c r="V31" s="9"/>
      <c r="W31" s="7"/>
      <c r="X31" s="8"/>
      <c r="Y31" s="8"/>
      <c r="Z31" s="8"/>
      <c r="AA31" s="8"/>
      <c r="AB31" s="8"/>
      <c r="AC31" s="205"/>
      <c r="AD31" s="9"/>
      <c r="AE31" s="7"/>
      <c r="AF31" s="8"/>
      <c r="AG31" s="8"/>
      <c r="AH31" s="8"/>
      <c r="AI31" s="8"/>
      <c r="AJ31" s="8"/>
      <c r="AK31" s="10"/>
      <c r="AL31" s="113"/>
      <c r="AM31" s="14"/>
      <c r="AN31" s="113"/>
      <c r="AO31" s="14"/>
      <c r="AP31" s="105"/>
      <c r="AQ31" s="109"/>
    </row>
    <row r="32" spans="3:43" x14ac:dyDescent="0.25">
      <c r="C32" s="7"/>
      <c r="D32" s="8"/>
      <c r="E32" s="8"/>
      <c r="F32" s="8"/>
      <c r="G32" s="9"/>
      <c r="H32" s="7"/>
      <c r="I32" s="8"/>
      <c r="J32" s="8"/>
      <c r="K32" s="9"/>
      <c r="L32" s="7"/>
      <c r="M32" s="8"/>
      <c r="N32" s="8"/>
      <c r="O32" s="8"/>
      <c r="P32" s="8"/>
      <c r="Q32" s="8"/>
      <c r="R32" s="8"/>
      <c r="S32" s="205"/>
      <c r="T32" s="9"/>
      <c r="U32" s="8"/>
      <c r="V32" s="9"/>
      <c r="W32" s="7"/>
      <c r="X32" s="8"/>
      <c r="Y32" s="8"/>
      <c r="Z32" s="8"/>
      <c r="AA32" s="8"/>
      <c r="AB32" s="8"/>
      <c r="AC32" s="205"/>
      <c r="AD32" s="9"/>
      <c r="AE32" s="7"/>
      <c r="AF32" s="8"/>
      <c r="AG32" s="8"/>
      <c r="AH32" s="8"/>
      <c r="AI32" s="8"/>
      <c r="AJ32" s="8"/>
      <c r="AK32" s="10"/>
      <c r="AL32" s="113"/>
      <c r="AM32" s="14"/>
      <c r="AN32" s="113"/>
      <c r="AO32" s="14"/>
      <c r="AP32" s="105"/>
      <c r="AQ32" s="109"/>
    </row>
    <row r="33" spans="3:43" x14ac:dyDescent="0.25">
      <c r="C33" s="7"/>
      <c r="D33" s="8"/>
      <c r="E33" s="8"/>
      <c r="F33" s="8"/>
      <c r="G33" s="9"/>
      <c r="H33" s="7"/>
      <c r="I33" s="8"/>
      <c r="J33" s="8"/>
      <c r="K33" s="9"/>
      <c r="L33" s="7"/>
      <c r="M33" s="8"/>
      <c r="N33" s="8"/>
      <c r="O33" s="8"/>
      <c r="P33" s="8"/>
      <c r="Q33" s="8"/>
      <c r="R33" s="8"/>
      <c r="S33" s="205"/>
      <c r="T33" s="9"/>
      <c r="U33" s="8"/>
      <c r="V33" s="9"/>
      <c r="W33" s="7"/>
      <c r="X33" s="8"/>
      <c r="Y33" s="8"/>
      <c r="Z33" s="8"/>
      <c r="AA33" s="8"/>
      <c r="AB33" s="8"/>
      <c r="AC33" s="205"/>
      <c r="AD33" s="9"/>
      <c r="AE33" s="7"/>
      <c r="AF33" s="8"/>
      <c r="AG33" s="8"/>
      <c r="AH33" s="8"/>
      <c r="AI33" s="8"/>
      <c r="AJ33" s="8"/>
      <c r="AK33" s="10"/>
      <c r="AL33" s="113"/>
      <c r="AM33" s="14"/>
      <c r="AN33" s="113"/>
      <c r="AO33" s="14"/>
      <c r="AP33" s="105"/>
      <c r="AQ33" s="109"/>
    </row>
    <row r="34" spans="3:43" x14ac:dyDescent="0.25">
      <c r="C34" s="7"/>
      <c r="D34" s="8"/>
      <c r="E34" s="8"/>
      <c r="F34" s="8"/>
      <c r="G34" s="9"/>
      <c r="H34" s="7"/>
      <c r="I34" s="8"/>
      <c r="J34" s="8"/>
      <c r="K34" s="9"/>
      <c r="L34" s="7"/>
      <c r="M34" s="8"/>
      <c r="N34" s="8"/>
      <c r="O34" s="8"/>
      <c r="P34" s="8"/>
      <c r="Q34" s="8"/>
      <c r="R34" s="8"/>
      <c r="S34" s="205"/>
      <c r="T34" s="9"/>
      <c r="U34" s="8"/>
      <c r="V34" s="9"/>
      <c r="W34" s="7"/>
      <c r="X34" s="8"/>
      <c r="Y34" s="8"/>
      <c r="Z34" s="8"/>
      <c r="AA34" s="8"/>
      <c r="AB34" s="8"/>
      <c r="AC34" s="205"/>
      <c r="AD34" s="9"/>
      <c r="AE34" s="7"/>
      <c r="AF34" s="8"/>
      <c r="AG34" s="8"/>
      <c r="AH34" s="8"/>
      <c r="AI34" s="8"/>
      <c r="AJ34" s="8"/>
      <c r="AK34" s="10"/>
      <c r="AL34" s="113"/>
      <c r="AM34" s="14"/>
      <c r="AN34" s="113"/>
      <c r="AO34" s="14"/>
      <c r="AP34" s="105"/>
      <c r="AQ34" s="109"/>
    </row>
    <row r="35" spans="3:43" x14ac:dyDescent="0.25">
      <c r="C35" s="7"/>
      <c r="D35" s="8"/>
      <c r="E35" s="8"/>
      <c r="F35" s="8"/>
      <c r="G35" s="9"/>
      <c r="H35" s="7"/>
      <c r="I35" s="8"/>
      <c r="J35" s="8"/>
      <c r="K35" s="9"/>
      <c r="L35" s="7"/>
      <c r="M35" s="8"/>
      <c r="N35" s="8"/>
      <c r="O35" s="8"/>
      <c r="P35" s="8"/>
      <c r="Q35" s="8"/>
      <c r="R35" s="8"/>
      <c r="S35" s="205"/>
      <c r="T35" s="9"/>
      <c r="U35" s="8"/>
      <c r="V35" s="9"/>
      <c r="W35" s="7"/>
      <c r="X35" s="8"/>
      <c r="Y35" s="8"/>
      <c r="Z35" s="8"/>
      <c r="AA35" s="8"/>
      <c r="AB35" s="8"/>
      <c r="AC35" s="205"/>
      <c r="AD35" s="9"/>
      <c r="AE35" s="7"/>
      <c r="AF35" s="8"/>
      <c r="AG35" s="8"/>
      <c r="AH35" s="8"/>
      <c r="AI35" s="8"/>
      <c r="AJ35" s="8"/>
      <c r="AK35" s="10"/>
      <c r="AL35" s="113"/>
      <c r="AM35" s="14"/>
      <c r="AN35" s="113"/>
      <c r="AO35" s="14"/>
      <c r="AP35" s="105"/>
      <c r="AQ35" s="109"/>
    </row>
    <row r="36" spans="3:43" x14ac:dyDescent="0.25">
      <c r="C36" s="7"/>
      <c r="D36" s="8"/>
      <c r="E36" s="8"/>
      <c r="F36" s="8"/>
      <c r="G36" s="9"/>
      <c r="H36" s="7"/>
      <c r="I36" s="8"/>
      <c r="J36" s="8"/>
      <c r="K36" s="9"/>
      <c r="L36" s="7"/>
      <c r="M36" s="8"/>
      <c r="N36" s="8"/>
      <c r="O36" s="8"/>
      <c r="P36" s="8"/>
      <c r="Q36" s="8"/>
      <c r="R36" s="8"/>
      <c r="S36" s="205"/>
      <c r="T36" s="9"/>
      <c r="U36" s="8"/>
      <c r="V36" s="9"/>
      <c r="W36" s="7"/>
      <c r="X36" s="8"/>
      <c r="Y36" s="8"/>
      <c r="Z36" s="8"/>
      <c r="AA36" s="8"/>
      <c r="AB36" s="8"/>
      <c r="AC36" s="205"/>
      <c r="AD36" s="9"/>
      <c r="AE36" s="7"/>
      <c r="AF36" s="8"/>
      <c r="AG36" s="8"/>
      <c r="AH36" s="8"/>
      <c r="AI36" s="8"/>
      <c r="AJ36" s="8"/>
      <c r="AK36" s="10"/>
      <c r="AL36" s="113"/>
      <c r="AM36" s="14"/>
      <c r="AN36" s="113"/>
      <c r="AO36" s="14"/>
      <c r="AP36" s="105"/>
      <c r="AQ36" s="109"/>
    </row>
    <row r="37" spans="3:43" x14ac:dyDescent="0.25">
      <c r="C37" s="7"/>
      <c r="D37" s="8"/>
      <c r="E37" s="8"/>
      <c r="F37" s="8"/>
      <c r="G37" s="9"/>
      <c r="H37" s="7"/>
      <c r="I37" s="8"/>
      <c r="J37" s="8"/>
      <c r="K37" s="9"/>
      <c r="L37" s="7"/>
      <c r="M37" s="8"/>
      <c r="N37" s="8"/>
      <c r="O37" s="8"/>
      <c r="P37" s="8"/>
      <c r="Q37" s="8"/>
      <c r="R37" s="8"/>
      <c r="S37" s="205"/>
      <c r="T37" s="9"/>
      <c r="U37" s="8"/>
      <c r="V37" s="9"/>
      <c r="W37" s="7"/>
      <c r="X37" s="8"/>
      <c r="Y37" s="8"/>
      <c r="Z37" s="8"/>
      <c r="AA37" s="8"/>
      <c r="AB37" s="8"/>
      <c r="AC37" s="205"/>
      <c r="AD37" s="9"/>
      <c r="AE37" s="7"/>
      <c r="AF37" s="8"/>
      <c r="AG37" s="8"/>
      <c r="AH37" s="8"/>
      <c r="AI37" s="8"/>
      <c r="AJ37" s="8"/>
      <c r="AK37" s="10"/>
      <c r="AL37" s="113"/>
      <c r="AM37" s="14"/>
      <c r="AN37" s="113"/>
      <c r="AO37" s="14"/>
      <c r="AP37" s="105"/>
      <c r="AQ37" s="109"/>
    </row>
    <row r="38" spans="3:43" x14ac:dyDescent="0.25">
      <c r="C38" s="7"/>
      <c r="D38" s="8"/>
      <c r="E38" s="8"/>
      <c r="F38" s="8"/>
      <c r="G38" s="9"/>
      <c r="H38" s="7"/>
      <c r="I38" s="8"/>
      <c r="J38" s="8"/>
      <c r="K38" s="9"/>
      <c r="L38" s="7"/>
      <c r="M38" s="8"/>
      <c r="N38" s="8"/>
      <c r="O38" s="8"/>
      <c r="P38" s="8"/>
      <c r="Q38" s="8"/>
      <c r="R38" s="8"/>
      <c r="S38" s="205"/>
      <c r="T38" s="9"/>
      <c r="U38" s="8"/>
      <c r="V38" s="9"/>
      <c r="W38" s="7"/>
      <c r="X38" s="8"/>
      <c r="Y38" s="8"/>
      <c r="Z38" s="8"/>
      <c r="AA38" s="8"/>
      <c r="AB38" s="8"/>
      <c r="AC38" s="205"/>
      <c r="AD38" s="9"/>
      <c r="AE38" s="7"/>
      <c r="AF38" s="8"/>
      <c r="AG38" s="8"/>
      <c r="AH38" s="8"/>
      <c r="AI38" s="8"/>
      <c r="AJ38" s="8"/>
      <c r="AK38" s="10"/>
      <c r="AL38" s="113"/>
      <c r="AM38" s="14"/>
      <c r="AN38" s="113"/>
      <c r="AO38" s="14"/>
      <c r="AP38" s="105"/>
      <c r="AQ38" s="109"/>
    </row>
    <row r="39" spans="3:43" x14ac:dyDescent="0.25">
      <c r="C39" s="7"/>
      <c r="D39" s="8"/>
      <c r="E39" s="8"/>
      <c r="F39" s="8"/>
      <c r="G39" s="9"/>
      <c r="H39" s="7"/>
      <c r="I39" s="8"/>
      <c r="J39" s="8"/>
      <c r="K39" s="9"/>
      <c r="L39" s="7"/>
      <c r="M39" s="8"/>
      <c r="N39" s="8"/>
      <c r="O39" s="8"/>
      <c r="P39" s="8"/>
      <c r="Q39" s="8"/>
      <c r="R39" s="8"/>
      <c r="S39" s="205"/>
      <c r="T39" s="9"/>
      <c r="U39" s="8"/>
      <c r="V39" s="9"/>
      <c r="W39" s="7"/>
      <c r="X39" s="8"/>
      <c r="Y39" s="8"/>
      <c r="Z39" s="8"/>
      <c r="AA39" s="8"/>
      <c r="AB39" s="8"/>
      <c r="AC39" s="205"/>
      <c r="AD39" s="9"/>
      <c r="AE39" s="7"/>
      <c r="AF39" s="8"/>
      <c r="AG39" s="8"/>
      <c r="AH39" s="8"/>
      <c r="AI39" s="8"/>
      <c r="AJ39" s="8"/>
      <c r="AK39" s="10"/>
      <c r="AL39" s="113"/>
      <c r="AM39" s="14"/>
      <c r="AN39" s="113"/>
      <c r="AO39" s="14"/>
      <c r="AP39" s="105"/>
      <c r="AQ39" s="109"/>
    </row>
    <row r="40" spans="3:43" x14ac:dyDescent="0.25">
      <c r="C40" s="7"/>
      <c r="D40" s="8"/>
      <c r="E40" s="8"/>
      <c r="F40" s="8"/>
      <c r="G40" s="9"/>
      <c r="H40" s="7"/>
      <c r="I40" s="8"/>
      <c r="J40" s="8"/>
      <c r="K40" s="9"/>
      <c r="L40" s="7"/>
      <c r="M40" s="8"/>
      <c r="N40" s="8"/>
      <c r="O40" s="8"/>
      <c r="P40" s="8"/>
      <c r="Q40" s="8"/>
      <c r="R40" s="8"/>
      <c r="S40" s="205"/>
      <c r="T40" s="9"/>
      <c r="U40" s="8"/>
      <c r="V40" s="9"/>
      <c r="W40" s="7"/>
      <c r="X40" s="8"/>
      <c r="Y40" s="8"/>
      <c r="Z40" s="8"/>
      <c r="AA40" s="8"/>
      <c r="AB40" s="8"/>
      <c r="AC40" s="205"/>
      <c r="AD40" s="9"/>
      <c r="AE40" s="7"/>
      <c r="AF40" s="8"/>
      <c r="AG40" s="8"/>
      <c r="AH40" s="8"/>
      <c r="AI40" s="8"/>
      <c r="AJ40" s="8"/>
      <c r="AK40" s="10"/>
      <c r="AL40" s="113"/>
      <c r="AM40" s="14"/>
      <c r="AN40" s="113"/>
      <c r="AO40" s="14"/>
      <c r="AP40" s="105"/>
      <c r="AQ40" s="109"/>
    </row>
    <row r="41" spans="3:43" x14ac:dyDescent="0.25">
      <c r="C41" s="7"/>
      <c r="D41" s="8"/>
      <c r="E41" s="8"/>
      <c r="F41" s="8"/>
      <c r="G41" s="9"/>
      <c r="H41" s="7"/>
      <c r="I41" s="8"/>
      <c r="J41" s="8"/>
      <c r="K41" s="9"/>
      <c r="L41" s="7"/>
      <c r="M41" s="8"/>
      <c r="N41" s="8"/>
      <c r="O41" s="8"/>
      <c r="P41" s="8"/>
      <c r="Q41" s="8"/>
      <c r="R41" s="8"/>
      <c r="S41" s="205"/>
      <c r="T41" s="9"/>
      <c r="U41" s="8"/>
      <c r="V41" s="9"/>
      <c r="W41" s="7"/>
      <c r="X41" s="8"/>
      <c r="Y41" s="8"/>
      <c r="Z41" s="8"/>
      <c r="AA41" s="8"/>
      <c r="AB41" s="8"/>
      <c r="AC41" s="205"/>
      <c r="AD41" s="9"/>
      <c r="AE41" s="7"/>
      <c r="AF41" s="8"/>
      <c r="AG41" s="8"/>
      <c r="AH41" s="8"/>
      <c r="AI41" s="8"/>
      <c r="AJ41" s="8"/>
      <c r="AK41" s="10"/>
      <c r="AL41" s="113"/>
      <c r="AM41" s="14"/>
      <c r="AN41" s="113"/>
      <c r="AO41" s="14"/>
      <c r="AP41" s="105"/>
      <c r="AQ41" s="109"/>
    </row>
    <row r="42" spans="3:43" x14ac:dyDescent="0.25">
      <c r="C42" s="7"/>
      <c r="D42" s="8"/>
      <c r="E42" s="8"/>
      <c r="F42" s="8"/>
      <c r="G42" s="9"/>
      <c r="H42" s="7"/>
      <c r="I42" s="8"/>
      <c r="J42" s="8"/>
      <c r="K42" s="9"/>
      <c r="L42" s="7"/>
      <c r="M42" s="8"/>
      <c r="N42" s="8"/>
      <c r="O42" s="8"/>
      <c r="P42" s="8"/>
      <c r="Q42" s="8"/>
      <c r="R42" s="8"/>
      <c r="S42" s="205"/>
      <c r="T42" s="9"/>
      <c r="U42" s="8"/>
      <c r="V42" s="9"/>
      <c r="W42" s="7"/>
      <c r="X42" s="8"/>
      <c r="Y42" s="8"/>
      <c r="Z42" s="8"/>
      <c r="AA42" s="8"/>
      <c r="AB42" s="8"/>
      <c r="AC42" s="205"/>
      <c r="AD42" s="9"/>
      <c r="AE42" s="7"/>
      <c r="AF42" s="8"/>
      <c r="AG42" s="8"/>
      <c r="AH42" s="8"/>
      <c r="AI42" s="8"/>
      <c r="AJ42" s="8"/>
      <c r="AK42" s="10"/>
      <c r="AL42" s="113"/>
      <c r="AM42" s="14"/>
      <c r="AN42" s="113"/>
      <c r="AO42" s="14"/>
      <c r="AP42" s="105"/>
      <c r="AQ42" s="109"/>
    </row>
    <row r="43" spans="3:43" x14ac:dyDescent="0.25">
      <c r="C43" s="7"/>
      <c r="D43" s="8"/>
      <c r="E43" s="8"/>
      <c r="F43" s="8"/>
      <c r="G43" s="9"/>
      <c r="H43" s="7"/>
      <c r="I43" s="8"/>
      <c r="J43" s="8"/>
      <c r="K43" s="9"/>
      <c r="L43" s="7"/>
      <c r="M43" s="8"/>
      <c r="N43" s="8"/>
      <c r="O43" s="8"/>
      <c r="P43" s="8"/>
      <c r="Q43" s="8"/>
      <c r="R43" s="8"/>
      <c r="S43" s="205"/>
      <c r="T43" s="9"/>
      <c r="U43" s="8"/>
      <c r="V43" s="9"/>
      <c r="W43" s="7"/>
      <c r="X43" s="8"/>
      <c r="Y43" s="8"/>
      <c r="Z43" s="8"/>
      <c r="AA43" s="8"/>
      <c r="AB43" s="8"/>
      <c r="AC43" s="205"/>
      <c r="AD43" s="9"/>
      <c r="AE43" s="7"/>
      <c r="AF43" s="8"/>
      <c r="AG43" s="8"/>
      <c r="AH43" s="8"/>
      <c r="AI43" s="8"/>
      <c r="AJ43" s="8"/>
      <c r="AK43" s="10"/>
      <c r="AL43" s="113"/>
      <c r="AM43" s="14"/>
      <c r="AN43" s="113"/>
      <c r="AO43" s="14"/>
      <c r="AP43" s="105"/>
      <c r="AQ43" s="109"/>
    </row>
    <row r="44" spans="3:43" x14ac:dyDescent="0.25">
      <c r="C44" s="7"/>
      <c r="D44" s="8"/>
      <c r="E44" s="8"/>
      <c r="F44" s="8"/>
      <c r="G44" s="9"/>
      <c r="H44" s="7"/>
      <c r="I44" s="8"/>
      <c r="J44" s="8"/>
      <c r="K44" s="9"/>
      <c r="L44" s="7"/>
      <c r="M44" s="8"/>
      <c r="N44" s="8"/>
      <c r="O44" s="8"/>
      <c r="P44" s="8"/>
      <c r="Q44" s="8"/>
      <c r="R44" s="8"/>
      <c r="S44" s="205"/>
      <c r="T44" s="9"/>
      <c r="U44" s="8"/>
      <c r="V44" s="9"/>
      <c r="W44" s="7"/>
      <c r="X44" s="8"/>
      <c r="Y44" s="8"/>
      <c r="Z44" s="8"/>
      <c r="AA44" s="8"/>
      <c r="AB44" s="8"/>
      <c r="AC44" s="205"/>
      <c r="AD44" s="9"/>
      <c r="AE44" s="7"/>
      <c r="AF44" s="8"/>
      <c r="AG44" s="8"/>
      <c r="AH44" s="8"/>
      <c r="AI44" s="8"/>
      <c r="AJ44" s="8"/>
      <c r="AK44" s="10"/>
      <c r="AL44" s="113"/>
      <c r="AM44" s="14"/>
      <c r="AN44" s="113"/>
      <c r="AO44" s="14"/>
      <c r="AP44" s="105"/>
      <c r="AQ44" s="109"/>
    </row>
    <row r="45" spans="3:43" x14ac:dyDescent="0.25">
      <c r="C45" s="7"/>
      <c r="D45" s="8"/>
      <c r="E45" s="8"/>
      <c r="F45" s="8"/>
      <c r="G45" s="9"/>
      <c r="H45" s="7"/>
      <c r="I45" s="8"/>
      <c r="J45" s="8"/>
      <c r="K45" s="9"/>
      <c r="L45" s="7"/>
      <c r="M45" s="8"/>
      <c r="N45" s="8"/>
      <c r="O45" s="8"/>
      <c r="P45" s="8"/>
      <c r="Q45" s="8"/>
      <c r="R45" s="8"/>
      <c r="S45" s="205"/>
      <c r="T45" s="9"/>
      <c r="U45" s="8"/>
      <c r="V45" s="9"/>
      <c r="W45" s="7"/>
      <c r="X45" s="8"/>
      <c r="Y45" s="8"/>
      <c r="Z45" s="8"/>
      <c r="AA45" s="8"/>
      <c r="AB45" s="8"/>
      <c r="AC45" s="205"/>
      <c r="AD45" s="9"/>
      <c r="AE45" s="7"/>
      <c r="AF45" s="8"/>
      <c r="AG45" s="8"/>
      <c r="AH45" s="8"/>
      <c r="AI45" s="8"/>
      <c r="AJ45" s="8"/>
      <c r="AK45" s="10"/>
      <c r="AL45" s="113"/>
      <c r="AM45" s="14"/>
      <c r="AN45" s="113"/>
      <c r="AO45" s="14"/>
      <c r="AP45" s="105"/>
      <c r="AQ45" s="109"/>
    </row>
    <row r="46" spans="3:43" x14ac:dyDescent="0.25">
      <c r="C46" s="7"/>
      <c r="D46" s="8"/>
      <c r="E46" s="8"/>
      <c r="F46" s="8"/>
      <c r="G46" s="9"/>
      <c r="H46" s="7"/>
      <c r="I46" s="8"/>
      <c r="J46" s="8"/>
      <c r="K46" s="9"/>
      <c r="L46" s="7"/>
      <c r="M46" s="8"/>
      <c r="N46" s="8"/>
      <c r="O46" s="8"/>
      <c r="P46" s="8"/>
      <c r="Q46" s="8"/>
      <c r="R46" s="8"/>
      <c r="S46" s="205"/>
      <c r="T46" s="9"/>
      <c r="U46" s="8"/>
      <c r="V46" s="9"/>
      <c r="W46" s="7"/>
      <c r="X46" s="8"/>
      <c r="Y46" s="8"/>
      <c r="Z46" s="8"/>
      <c r="AA46" s="8"/>
      <c r="AB46" s="8"/>
      <c r="AC46" s="205"/>
      <c r="AD46" s="9"/>
      <c r="AE46" s="7"/>
      <c r="AF46" s="8"/>
      <c r="AG46" s="8"/>
      <c r="AH46" s="8"/>
      <c r="AI46" s="8"/>
      <c r="AJ46" s="8"/>
      <c r="AK46" s="10"/>
      <c r="AL46" s="113"/>
      <c r="AM46" s="14"/>
      <c r="AN46" s="113"/>
      <c r="AO46" s="14"/>
      <c r="AP46" s="105"/>
      <c r="AQ46" s="109"/>
    </row>
    <row r="47" spans="3:43" x14ac:dyDescent="0.25">
      <c r="C47" s="7"/>
      <c r="D47" s="8"/>
      <c r="E47" s="8"/>
      <c r="F47" s="8"/>
      <c r="G47" s="9"/>
      <c r="H47" s="7"/>
      <c r="I47" s="8"/>
      <c r="J47" s="8"/>
      <c r="K47" s="9"/>
      <c r="L47" s="7"/>
      <c r="M47" s="8"/>
      <c r="N47" s="8"/>
      <c r="O47" s="8"/>
      <c r="P47" s="8"/>
      <c r="Q47" s="8"/>
      <c r="R47" s="8"/>
      <c r="S47" s="205"/>
      <c r="T47" s="9"/>
      <c r="U47" s="8"/>
      <c r="V47" s="9"/>
      <c r="W47" s="7"/>
      <c r="X47" s="8"/>
      <c r="Y47" s="8"/>
      <c r="Z47" s="8"/>
      <c r="AA47" s="8"/>
      <c r="AB47" s="8"/>
      <c r="AC47" s="205"/>
      <c r="AD47" s="9"/>
      <c r="AE47" s="7"/>
      <c r="AF47" s="8"/>
      <c r="AG47" s="8"/>
      <c r="AH47" s="8"/>
      <c r="AI47" s="8"/>
      <c r="AJ47" s="8"/>
      <c r="AK47" s="10"/>
      <c r="AL47" s="113"/>
      <c r="AM47" s="14"/>
      <c r="AN47" s="113"/>
      <c r="AO47" s="14"/>
      <c r="AP47" s="105"/>
      <c r="AQ47" s="109"/>
    </row>
    <row r="48" spans="3:43" x14ac:dyDescent="0.25">
      <c r="C48" s="7"/>
      <c r="D48" s="8"/>
      <c r="E48" s="8"/>
      <c r="F48" s="8"/>
      <c r="G48" s="9"/>
      <c r="H48" s="7"/>
      <c r="I48" s="8"/>
      <c r="J48" s="8"/>
      <c r="K48" s="9"/>
      <c r="L48" s="7"/>
      <c r="M48" s="8"/>
      <c r="N48" s="8"/>
      <c r="O48" s="8"/>
      <c r="P48" s="8"/>
      <c r="Q48" s="8"/>
      <c r="R48" s="8"/>
      <c r="S48" s="205"/>
      <c r="T48" s="9"/>
      <c r="U48" s="8"/>
      <c r="V48" s="9"/>
      <c r="W48" s="7"/>
      <c r="X48" s="8"/>
      <c r="Y48" s="8"/>
      <c r="Z48" s="8"/>
      <c r="AA48" s="8"/>
      <c r="AB48" s="8"/>
      <c r="AC48" s="205"/>
      <c r="AD48" s="9"/>
      <c r="AE48" s="7"/>
      <c r="AF48" s="8"/>
      <c r="AG48" s="8"/>
      <c r="AH48" s="8"/>
      <c r="AI48" s="8"/>
      <c r="AJ48" s="8"/>
      <c r="AK48" s="10"/>
      <c r="AL48" s="113"/>
      <c r="AM48" s="14"/>
      <c r="AN48" s="113"/>
      <c r="AO48" s="14"/>
      <c r="AP48" s="105"/>
      <c r="AQ48" s="109"/>
    </row>
    <row r="49" spans="3:43" x14ac:dyDescent="0.25">
      <c r="C49" s="7"/>
      <c r="D49" s="8"/>
      <c r="E49" s="8"/>
      <c r="F49" s="8"/>
      <c r="G49" s="8"/>
      <c r="H49" s="8"/>
      <c r="I49" s="8"/>
      <c r="J49" s="8"/>
      <c r="K49" s="9"/>
      <c r="L49" s="7"/>
      <c r="M49" s="8"/>
      <c r="N49" s="8"/>
      <c r="O49" s="8"/>
      <c r="P49" s="8"/>
      <c r="Q49" s="8"/>
      <c r="R49" s="8"/>
      <c r="S49" s="205"/>
      <c r="T49" s="9"/>
      <c r="U49" s="8"/>
      <c r="V49" s="9"/>
      <c r="W49" s="7"/>
      <c r="X49" s="8"/>
      <c r="Y49" s="8"/>
      <c r="Z49" s="8"/>
      <c r="AA49" s="8"/>
      <c r="AB49" s="8"/>
      <c r="AC49" s="205"/>
      <c r="AD49" s="9"/>
      <c r="AE49" s="7"/>
      <c r="AF49" s="8"/>
      <c r="AG49" s="8"/>
      <c r="AH49" s="8"/>
      <c r="AI49" s="8"/>
      <c r="AJ49" s="8"/>
      <c r="AK49" s="10"/>
      <c r="AL49" s="113"/>
      <c r="AM49" s="14"/>
      <c r="AN49" s="113"/>
      <c r="AO49" s="14"/>
      <c r="AP49" s="105"/>
      <c r="AQ49" s="109"/>
    </row>
    <row r="50" spans="3:43" x14ac:dyDescent="0.25">
      <c r="C50" s="7"/>
      <c r="D50" s="8"/>
      <c r="E50" s="8"/>
      <c r="F50" s="8"/>
      <c r="G50" s="8"/>
      <c r="H50" s="8"/>
      <c r="I50" s="8"/>
      <c r="J50" s="8"/>
      <c r="K50" s="9"/>
      <c r="L50" s="7"/>
      <c r="M50" s="8"/>
      <c r="N50" s="8"/>
      <c r="O50" s="8"/>
      <c r="P50" s="8"/>
      <c r="Q50" s="8"/>
      <c r="R50" s="8"/>
      <c r="S50" s="205"/>
      <c r="T50" s="9"/>
      <c r="U50" s="8"/>
      <c r="V50" s="9"/>
      <c r="W50" s="7"/>
      <c r="X50" s="8"/>
      <c r="Y50" s="8"/>
      <c r="Z50" s="8"/>
      <c r="AA50" s="8"/>
      <c r="AB50" s="8"/>
      <c r="AC50" s="205"/>
      <c r="AD50" s="9"/>
      <c r="AE50" s="7"/>
      <c r="AF50" s="8"/>
      <c r="AG50" s="8"/>
      <c r="AH50" s="8"/>
      <c r="AI50" s="8"/>
      <c r="AJ50" s="8"/>
      <c r="AK50" s="10"/>
      <c r="AL50" s="113"/>
      <c r="AM50" s="14"/>
      <c r="AN50" s="113"/>
      <c r="AO50" s="14"/>
      <c r="AP50" s="105"/>
      <c r="AQ50" s="109"/>
    </row>
    <row r="51" spans="3:43" x14ac:dyDescent="0.25">
      <c r="C51" s="7"/>
      <c r="D51" s="8"/>
      <c r="E51" s="8"/>
      <c r="F51" s="8"/>
      <c r="G51" s="8"/>
      <c r="H51" s="8"/>
      <c r="I51" s="8"/>
      <c r="J51" s="8"/>
      <c r="K51" s="9"/>
      <c r="L51" s="7"/>
      <c r="M51" s="8"/>
      <c r="N51" s="8"/>
      <c r="O51" s="8"/>
      <c r="P51" s="8"/>
      <c r="Q51" s="8"/>
      <c r="R51" s="8"/>
      <c r="S51" s="205"/>
      <c r="T51" s="9"/>
      <c r="U51" s="8"/>
      <c r="V51" s="9"/>
      <c r="W51" s="7"/>
      <c r="X51" s="8"/>
      <c r="Y51" s="8"/>
      <c r="Z51" s="8"/>
      <c r="AA51" s="8"/>
      <c r="AB51" s="8"/>
      <c r="AC51" s="205"/>
      <c r="AD51" s="9"/>
      <c r="AE51" s="7"/>
      <c r="AF51" s="8"/>
      <c r="AG51" s="8"/>
      <c r="AH51" s="8"/>
      <c r="AI51" s="8"/>
      <c r="AJ51" s="8"/>
      <c r="AK51" s="10"/>
      <c r="AL51" s="113"/>
      <c r="AM51" s="14"/>
      <c r="AN51" s="113"/>
      <c r="AO51" s="14"/>
      <c r="AP51" s="105"/>
      <c r="AQ51" s="109"/>
    </row>
    <row r="52" spans="3:43" x14ac:dyDescent="0.25">
      <c r="C52" s="7"/>
      <c r="D52" s="8"/>
      <c r="E52" s="8"/>
      <c r="F52" s="8"/>
      <c r="G52" s="8"/>
      <c r="H52" s="8"/>
      <c r="I52" s="8"/>
      <c r="J52" s="8"/>
      <c r="K52" s="9"/>
      <c r="L52" s="7"/>
      <c r="M52" s="8"/>
      <c r="N52" s="8"/>
      <c r="O52" s="8"/>
      <c r="P52" s="8"/>
      <c r="Q52" s="8"/>
      <c r="R52" s="8"/>
      <c r="S52" s="205"/>
      <c r="T52" s="9"/>
      <c r="U52" s="8"/>
      <c r="V52" s="9"/>
      <c r="W52" s="7"/>
      <c r="X52" s="8"/>
      <c r="Y52" s="8"/>
      <c r="Z52" s="8"/>
      <c r="AA52" s="8"/>
      <c r="AB52" s="8"/>
      <c r="AC52" s="205"/>
      <c r="AD52" s="9"/>
      <c r="AE52" s="7"/>
      <c r="AF52" s="8"/>
      <c r="AG52" s="8"/>
      <c r="AH52" s="8"/>
      <c r="AI52" s="8"/>
      <c r="AJ52" s="8"/>
      <c r="AK52" s="10"/>
      <c r="AL52" s="113"/>
      <c r="AM52" s="14"/>
      <c r="AN52" s="113"/>
      <c r="AO52" s="14"/>
      <c r="AP52" s="105"/>
      <c r="AQ52" s="109"/>
    </row>
    <row r="53" spans="3:43" x14ac:dyDescent="0.25">
      <c r="C53" s="7"/>
      <c r="D53" s="8"/>
      <c r="E53" s="8"/>
      <c r="F53" s="8"/>
      <c r="G53" s="8"/>
      <c r="H53" s="8"/>
      <c r="I53" s="8"/>
      <c r="J53" s="8"/>
      <c r="K53" s="9"/>
      <c r="L53" s="7"/>
      <c r="M53" s="8"/>
      <c r="N53" s="8"/>
      <c r="O53" s="8"/>
      <c r="P53" s="8"/>
      <c r="Q53" s="8"/>
      <c r="R53" s="8"/>
      <c r="S53" s="205"/>
      <c r="T53" s="9"/>
      <c r="U53" s="8"/>
      <c r="V53" s="9"/>
      <c r="W53" s="7"/>
      <c r="X53" s="8"/>
      <c r="Y53" s="8"/>
      <c r="Z53" s="8"/>
      <c r="AA53" s="8"/>
      <c r="AB53" s="8"/>
      <c r="AC53" s="205"/>
      <c r="AD53" s="9"/>
      <c r="AE53" s="7"/>
      <c r="AF53" s="8"/>
      <c r="AG53" s="8"/>
      <c r="AH53" s="8"/>
      <c r="AI53" s="8"/>
      <c r="AJ53" s="8"/>
      <c r="AK53" s="10"/>
      <c r="AL53" s="113"/>
      <c r="AM53" s="14"/>
      <c r="AN53" s="113"/>
      <c r="AO53" s="14"/>
      <c r="AP53" s="105"/>
      <c r="AQ53" s="109"/>
    </row>
    <row r="54" spans="3:43" x14ac:dyDescent="0.25">
      <c r="C54" s="7"/>
      <c r="D54" s="8"/>
      <c r="E54" s="8"/>
      <c r="F54" s="8"/>
      <c r="G54" s="8"/>
      <c r="H54" s="8"/>
      <c r="I54" s="8"/>
      <c r="J54" s="8"/>
      <c r="K54" s="9"/>
      <c r="L54" s="7"/>
      <c r="M54" s="8"/>
      <c r="N54" s="8"/>
      <c r="O54" s="8"/>
      <c r="P54" s="8"/>
      <c r="Q54" s="8"/>
      <c r="R54" s="8"/>
      <c r="S54" s="205"/>
      <c r="T54" s="9"/>
      <c r="U54" s="8"/>
      <c r="V54" s="9"/>
      <c r="W54" s="7"/>
      <c r="X54" s="8"/>
      <c r="Y54" s="8"/>
      <c r="Z54" s="8"/>
      <c r="AA54" s="8"/>
      <c r="AB54" s="8"/>
      <c r="AC54" s="205"/>
      <c r="AD54" s="9"/>
      <c r="AE54" s="7"/>
      <c r="AF54" s="8"/>
      <c r="AG54" s="8"/>
      <c r="AH54" s="8"/>
      <c r="AI54" s="8"/>
      <c r="AJ54" s="8"/>
      <c r="AK54" s="10"/>
      <c r="AL54" s="113"/>
      <c r="AM54" s="14"/>
      <c r="AN54" s="113"/>
      <c r="AO54" s="14"/>
      <c r="AP54" s="105"/>
      <c r="AQ54" s="109"/>
    </row>
    <row r="55" spans="3:43" x14ac:dyDescent="0.25">
      <c r="C55" s="7"/>
      <c r="D55" s="8"/>
      <c r="E55" s="8"/>
      <c r="F55" s="8"/>
      <c r="G55" s="8"/>
      <c r="H55" s="8"/>
      <c r="I55" s="8"/>
      <c r="J55" s="8"/>
      <c r="K55" s="8"/>
      <c r="L55" s="8"/>
      <c r="M55" s="8"/>
      <c r="N55" s="8"/>
      <c r="O55" s="8"/>
      <c r="P55" s="8"/>
      <c r="Q55" s="8"/>
      <c r="R55" s="8"/>
      <c r="S55" s="205"/>
      <c r="T55" s="9"/>
      <c r="U55" s="8"/>
      <c r="V55" s="8"/>
      <c r="W55" s="8"/>
      <c r="X55" s="8"/>
      <c r="Y55" s="8"/>
      <c r="Z55" s="8"/>
      <c r="AA55" s="8"/>
      <c r="AB55" s="8"/>
      <c r="AC55" s="205"/>
      <c r="AD55" s="9"/>
      <c r="AE55" s="7"/>
      <c r="AF55" s="8"/>
      <c r="AG55" s="8"/>
      <c r="AH55" s="8"/>
      <c r="AI55" s="8"/>
      <c r="AJ55" s="8"/>
      <c r="AK55" s="10"/>
      <c r="AL55" s="113"/>
      <c r="AM55" s="14"/>
      <c r="AN55" s="113"/>
      <c r="AO55" s="14"/>
      <c r="AP55" s="105"/>
      <c r="AQ55" s="109"/>
    </row>
    <row r="56" spans="3:43" x14ac:dyDescent="0.25">
      <c r="C56" s="7"/>
      <c r="D56" s="8"/>
      <c r="E56" s="8"/>
      <c r="F56" s="8"/>
      <c r="G56" s="8"/>
      <c r="H56" s="8"/>
      <c r="I56" s="8"/>
      <c r="J56" s="8"/>
      <c r="K56" s="8"/>
      <c r="L56" s="8"/>
      <c r="M56" s="8"/>
      <c r="N56" s="8"/>
      <c r="O56" s="8"/>
      <c r="P56" s="8"/>
      <c r="Q56" s="8"/>
      <c r="R56" s="8"/>
      <c r="S56" s="205"/>
      <c r="T56" s="9"/>
      <c r="U56" s="8"/>
      <c r="V56" s="8"/>
      <c r="W56" s="8"/>
      <c r="X56" s="8"/>
      <c r="Y56" s="8"/>
      <c r="Z56" s="8"/>
      <c r="AA56" s="8"/>
      <c r="AB56" s="8"/>
      <c r="AC56" s="205"/>
      <c r="AD56" s="9"/>
      <c r="AE56" s="7"/>
      <c r="AF56" s="8"/>
      <c r="AG56" s="8"/>
      <c r="AH56" s="8"/>
      <c r="AI56" s="8"/>
      <c r="AJ56" s="8"/>
      <c r="AK56" s="10"/>
      <c r="AL56" s="113"/>
      <c r="AM56" s="14"/>
      <c r="AN56" s="113"/>
      <c r="AO56" s="14"/>
      <c r="AP56" s="105"/>
      <c r="AQ56" s="109"/>
    </row>
    <row r="57" spans="3:43" x14ac:dyDescent="0.25">
      <c r="C57" s="7"/>
      <c r="D57" s="8"/>
      <c r="E57" s="8"/>
      <c r="F57" s="8"/>
      <c r="G57" s="8"/>
      <c r="H57" s="8"/>
      <c r="I57" s="8"/>
      <c r="J57" s="8"/>
      <c r="K57" s="8"/>
      <c r="L57" s="8"/>
      <c r="M57" s="8"/>
      <c r="N57" s="8"/>
      <c r="O57" s="8"/>
      <c r="P57" s="8"/>
      <c r="Q57" s="8"/>
      <c r="R57" s="8"/>
      <c r="S57" s="205"/>
      <c r="T57" s="9"/>
      <c r="U57" s="8"/>
      <c r="V57" s="8"/>
      <c r="W57" s="8"/>
      <c r="X57" s="8"/>
      <c r="Y57" s="8"/>
      <c r="Z57" s="8"/>
      <c r="AA57" s="8"/>
      <c r="AB57" s="8"/>
      <c r="AC57" s="205"/>
      <c r="AD57" s="9"/>
      <c r="AE57" s="7"/>
      <c r="AF57" s="8"/>
      <c r="AG57" s="8"/>
      <c r="AH57" s="8"/>
      <c r="AI57" s="8"/>
      <c r="AJ57" s="8"/>
      <c r="AK57" s="10"/>
      <c r="AL57" s="113"/>
      <c r="AM57" s="14"/>
      <c r="AN57" s="113"/>
      <c r="AO57" s="14"/>
      <c r="AP57" s="105"/>
      <c r="AQ57" s="109"/>
    </row>
    <row r="58" spans="3:43" x14ac:dyDescent="0.25">
      <c r="C58" s="7"/>
      <c r="D58" s="8"/>
      <c r="E58" s="8"/>
      <c r="F58" s="8"/>
      <c r="G58" s="8"/>
      <c r="H58" s="8"/>
      <c r="I58" s="8"/>
      <c r="J58" s="8"/>
      <c r="K58" s="8"/>
      <c r="L58" s="8"/>
      <c r="M58" s="8"/>
      <c r="N58" s="8"/>
      <c r="O58" s="8"/>
      <c r="P58" s="8"/>
      <c r="Q58" s="8"/>
      <c r="R58" s="8"/>
      <c r="S58" s="205"/>
      <c r="T58" s="9"/>
      <c r="U58" s="8"/>
      <c r="V58" s="8"/>
      <c r="W58" s="8"/>
      <c r="X58" s="8"/>
      <c r="Y58" s="8"/>
      <c r="Z58" s="8"/>
      <c r="AA58" s="8"/>
      <c r="AB58" s="8"/>
      <c r="AC58" s="205"/>
      <c r="AD58" s="9"/>
      <c r="AE58" s="7"/>
      <c r="AF58" s="8"/>
      <c r="AG58" s="8"/>
      <c r="AH58" s="8"/>
      <c r="AI58" s="8"/>
      <c r="AJ58" s="8"/>
      <c r="AK58" s="10"/>
      <c r="AL58" s="113"/>
      <c r="AM58" s="14"/>
      <c r="AN58" s="113"/>
      <c r="AO58" s="14"/>
      <c r="AP58" s="105"/>
      <c r="AQ58" s="109"/>
    </row>
    <row r="59" spans="3:43" x14ac:dyDescent="0.25">
      <c r="C59" s="7"/>
      <c r="D59" s="8"/>
      <c r="E59" s="8"/>
      <c r="F59" s="8"/>
      <c r="G59" s="8"/>
      <c r="H59" s="8"/>
      <c r="I59" s="8"/>
      <c r="J59" s="8"/>
      <c r="K59" s="8"/>
      <c r="L59" s="8"/>
      <c r="M59" s="8"/>
      <c r="N59" s="8"/>
      <c r="O59" s="8"/>
      <c r="P59" s="8"/>
      <c r="Q59" s="8"/>
      <c r="R59" s="8"/>
      <c r="S59" s="205"/>
      <c r="T59" s="9"/>
      <c r="U59" s="8"/>
      <c r="V59" s="8"/>
      <c r="W59" s="8"/>
      <c r="X59" s="8"/>
      <c r="Y59" s="8"/>
      <c r="Z59" s="8"/>
      <c r="AA59" s="8"/>
      <c r="AB59" s="8"/>
      <c r="AC59" s="205"/>
      <c r="AD59" s="9"/>
      <c r="AE59" s="7"/>
      <c r="AF59" s="8"/>
      <c r="AG59" s="8"/>
      <c r="AH59" s="8"/>
      <c r="AI59" s="8"/>
      <c r="AJ59" s="8"/>
      <c r="AK59" s="10"/>
      <c r="AL59" s="113"/>
      <c r="AM59" s="14"/>
      <c r="AN59" s="113"/>
      <c r="AO59" s="14"/>
      <c r="AP59" s="105"/>
      <c r="AQ59" s="109"/>
    </row>
    <row r="60" spans="3:43" x14ac:dyDescent="0.25">
      <c r="C60" s="7"/>
      <c r="D60" s="8"/>
      <c r="E60" s="8"/>
      <c r="F60" s="8"/>
      <c r="G60" s="8"/>
      <c r="H60" s="8"/>
      <c r="I60" s="8"/>
      <c r="J60" s="8"/>
      <c r="K60" s="8"/>
      <c r="L60" s="8"/>
      <c r="M60" s="8"/>
      <c r="N60" s="8"/>
      <c r="O60" s="8"/>
      <c r="P60" s="8"/>
      <c r="Q60" s="8"/>
      <c r="R60" s="8"/>
      <c r="S60" s="205"/>
      <c r="T60" s="9"/>
      <c r="U60" s="8"/>
      <c r="V60" s="8"/>
      <c r="W60" s="8"/>
      <c r="X60" s="8"/>
      <c r="Y60" s="8"/>
      <c r="Z60" s="8"/>
      <c r="AA60" s="8"/>
      <c r="AB60" s="8"/>
      <c r="AC60" s="205"/>
      <c r="AD60" s="9"/>
      <c r="AE60" s="7"/>
      <c r="AF60" s="8"/>
      <c r="AG60" s="8"/>
      <c r="AH60" s="8"/>
      <c r="AI60" s="8"/>
      <c r="AJ60" s="8"/>
      <c r="AK60" s="10"/>
      <c r="AL60" s="113"/>
      <c r="AM60" s="14"/>
      <c r="AN60" s="113"/>
      <c r="AO60" s="14"/>
      <c r="AP60" s="105"/>
      <c r="AQ60" s="109"/>
    </row>
    <row r="61" spans="3:43" x14ac:dyDescent="0.25">
      <c r="C61" s="7"/>
      <c r="D61" s="8"/>
      <c r="E61" s="8"/>
      <c r="F61" s="8"/>
      <c r="G61" s="8"/>
      <c r="H61" s="8"/>
      <c r="I61" s="8"/>
      <c r="J61" s="8"/>
      <c r="K61" s="8"/>
      <c r="L61" s="8"/>
      <c r="M61" s="8"/>
      <c r="N61" s="8"/>
      <c r="O61" s="8"/>
      <c r="P61" s="8"/>
      <c r="Q61" s="8"/>
      <c r="R61" s="8"/>
      <c r="S61" s="205"/>
      <c r="T61" s="9"/>
      <c r="U61" s="8"/>
      <c r="V61" s="8"/>
      <c r="W61" s="8"/>
      <c r="X61" s="8"/>
      <c r="Y61" s="8"/>
      <c r="Z61" s="8"/>
      <c r="AA61" s="8"/>
      <c r="AB61" s="8"/>
      <c r="AC61" s="205"/>
      <c r="AD61" s="9"/>
      <c r="AE61" s="7"/>
      <c r="AF61" s="8"/>
      <c r="AG61" s="8"/>
      <c r="AH61" s="8"/>
      <c r="AI61" s="8"/>
      <c r="AJ61" s="8"/>
      <c r="AK61" s="10"/>
      <c r="AL61" s="113"/>
      <c r="AM61" s="14"/>
      <c r="AN61" s="113"/>
      <c r="AO61" s="14"/>
      <c r="AP61" s="105"/>
      <c r="AQ61" s="109"/>
    </row>
    <row r="62" spans="3:43" x14ac:dyDescent="0.25">
      <c r="C62" s="7"/>
      <c r="D62" s="8"/>
      <c r="E62" s="8"/>
      <c r="F62" s="8"/>
      <c r="G62" s="8"/>
      <c r="H62" s="8"/>
      <c r="I62" s="8"/>
      <c r="J62" s="8"/>
      <c r="K62" s="8"/>
      <c r="L62" s="8"/>
      <c r="M62" s="8"/>
      <c r="N62" s="8"/>
      <c r="O62" s="8"/>
      <c r="P62" s="8"/>
      <c r="Q62" s="8"/>
      <c r="R62" s="8"/>
      <c r="S62" s="205"/>
      <c r="T62" s="9"/>
      <c r="U62" s="8"/>
      <c r="V62" s="8"/>
      <c r="W62" s="8"/>
      <c r="X62" s="8"/>
      <c r="Y62" s="8"/>
      <c r="Z62" s="8"/>
      <c r="AA62" s="8"/>
      <c r="AB62" s="8"/>
      <c r="AC62" s="205"/>
      <c r="AD62" s="9"/>
      <c r="AE62" s="7"/>
      <c r="AF62" s="8"/>
      <c r="AG62" s="8"/>
      <c r="AH62" s="8"/>
      <c r="AI62" s="8"/>
      <c r="AJ62" s="8"/>
      <c r="AK62" s="10"/>
      <c r="AL62" s="113"/>
      <c r="AM62" s="14"/>
      <c r="AN62" s="113"/>
      <c r="AO62" s="14"/>
      <c r="AP62" s="105"/>
      <c r="AQ62" s="109"/>
    </row>
    <row r="63" spans="3:43" x14ac:dyDescent="0.25">
      <c r="C63" s="7"/>
      <c r="D63" s="8"/>
      <c r="E63" s="8"/>
      <c r="F63" s="8"/>
      <c r="G63" s="8"/>
      <c r="H63" s="8"/>
      <c r="I63" s="8"/>
      <c r="J63" s="8"/>
      <c r="K63" s="8"/>
      <c r="L63" s="8"/>
      <c r="M63" s="8"/>
      <c r="N63" s="8"/>
      <c r="O63" s="8"/>
      <c r="P63" s="8"/>
      <c r="Q63" s="8"/>
      <c r="R63" s="8"/>
      <c r="S63" s="205"/>
      <c r="T63" s="9"/>
      <c r="U63" s="8"/>
      <c r="V63" s="8"/>
      <c r="W63" s="8"/>
      <c r="X63" s="8"/>
      <c r="Y63" s="8"/>
      <c r="Z63" s="8"/>
      <c r="AA63" s="8"/>
      <c r="AB63" s="8"/>
      <c r="AC63" s="205"/>
      <c r="AD63" s="9"/>
      <c r="AE63" s="7"/>
      <c r="AF63" s="8"/>
      <c r="AG63" s="8"/>
      <c r="AH63" s="8"/>
      <c r="AI63" s="8"/>
      <c r="AJ63" s="8"/>
      <c r="AK63" s="10"/>
      <c r="AL63" s="113"/>
      <c r="AM63" s="14"/>
      <c r="AN63" s="113"/>
      <c r="AO63" s="14"/>
      <c r="AP63" s="105"/>
      <c r="AQ63" s="109"/>
    </row>
    <row r="64" spans="3:43" x14ac:dyDescent="0.25">
      <c r="C64" s="7"/>
      <c r="D64" s="8"/>
      <c r="E64" s="8"/>
      <c r="F64" s="8"/>
      <c r="G64" s="8"/>
      <c r="H64" s="8"/>
      <c r="I64" s="8"/>
      <c r="J64" s="8"/>
      <c r="K64" s="8"/>
      <c r="L64" s="8"/>
      <c r="M64" s="8"/>
      <c r="N64" s="8"/>
      <c r="O64" s="8"/>
      <c r="P64" s="8"/>
      <c r="Q64" s="8"/>
      <c r="R64" s="8"/>
      <c r="S64" s="205"/>
      <c r="T64" s="9"/>
      <c r="U64" s="8"/>
      <c r="V64" s="8"/>
      <c r="W64" s="8"/>
      <c r="X64" s="8"/>
      <c r="Y64" s="8"/>
      <c r="Z64" s="8"/>
      <c r="AA64" s="8"/>
      <c r="AB64" s="8"/>
      <c r="AC64" s="205"/>
      <c r="AD64" s="9"/>
      <c r="AE64" s="7"/>
      <c r="AF64" s="8"/>
      <c r="AG64" s="8"/>
      <c r="AH64" s="8"/>
      <c r="AI64" s="8"/>
      <c r="AJ64" s="8"/>
      <c r="AK64" s="10"/>
      <c r="AL64" s="113"/>
      <c r="AM64" s="14"/>
      <c r="AN64" s="113"/>
      <c r="AO64" s="14"/>
      <c r="AP64" s="105"/>
      <c r="AQ64" s="109"/>
    </row>
    <row r="65" spans="3:43" x14ac:dyDescent="0.25">
      <c r="C65" s="7"/>
      <c r="D65" s="8"/>
      <c r="E65" s="8"/>
      <c r="F65" s="8"/>
      <c r="G65" s="8"/>
      <c r="H65" s="8"/>
      <c r="I65" s="8"/>
      <c r="J65" s="8"/>
      <c r="K65" s="8"/>
      <c r="L65" s="8"/>
      <c r="M65" s="8"/>
      <c r="N65" s="8"/>
      <c r="O65" s="8"/>
      <c r="P65" s="8"/>
      <c r="Q65" s="8"/>
      <c r="R65" s="8"/>
      <c r="S65" s="205"/>
      <c r="T65" s="9"/>
      <c r="U65" s="8"/>
      <c r="V65" s="8"/>
      <c r="W65" s="8"/>
      <c r="X65" s="8"/>
      <c r="Y65" s="8"/>
      <c r="Z65" s="8"/>
      <c r="AA65" s="8"/>
      <c r="AB65" s="8"/>
      <c r="AC65" s="205"/>
      <c r="AD65" s="9"/>
      <c r="AE65" s="7"/>
      <c r="AF65" s="8"/>
      <c r="AG65" s="8"/>
      <c r="AH65" s="8"/>
      <c r="AI65" s="8"/>
      <c r="AJ65" s="8"/>
      <c r="AK65" s="10"/>
      <c r="AL65" s="113"/>
      <c r="AM65" s="14"/>
      <c r="AN65" s="113"/>
      <c r="AO65" s="14"/>
      <c r="AP65" s="105"/>
      <c r="AQ65" s="109"/>
    </row>
    <row r="66" spans="3:43" x14ac:dyDescent="0.25">
      <c r="C66" s="7"/>
      <c r="D66" s="8"/>
      <c r="E66" s="8"/>
      <c r="F66" s="8"/>
      <c r="G66" s="8"/>
      <c r="H66" s="8"/>
      <c r="I66" s="8"/>
      <c r="J66" s="8"/>
      <c r="K66" s="8"/>
      <c r="L66" s="8"/>
      <c r="M66" s="8"/>
      <c r="N66" s="8"/>
      <c r="O66" s="8"/>
      <c r="P66" s="8"/>
      <c r="Q66" s="8"/>
      <c r="R66" s="8"/>
      <c r="S66" s="205"/>
      <c r="T66" s="9"/>
      <c r="U66" s="8"/>
      <c r="V66" s="8"/>
      <c r="W66" s="8"/>
      <c r="X66" s="8"/>
      <c r="Y66" s="8"/>
      <c r="Z66" s="8"/>
      <c r="AA66" s="8"/>
      <c r="AB66" s="8"/>
      <c r="AC66" s="205"/>
      <c r="AD66" s="9"/>
      <c r="AE66" s="7"/>
      <c r="AF66" s="8"/>
      <c r="AG66" s="8"/>
      <c r="AH66" s="8"/>
      <c r="AI66" s="8"/>
      <c r="AJ66" s="8"/>
      <c r="AK66" s="10"/>
      <c r="AL66" s="113"/>
      <c r="AM66" s="14"/>
      <c r="AN66" s="113"/>
      <c r="AO66" s="14"/>
      <c r="AP66" s="105"/>
      <c r="AQ66" s="109"/>
    </row>
    <row r="67" spans="3:43" x14ac:dyDescent="0.25">
      <c r="C67" s="7"/>
      <c r="D67" s="8"/>
      <c r="E67" s="8"/>
      <c r="F67" s="8"/>
      <c r="G67" s="8"/>
      <c r="H67" s="8"/>
      <c r="I67" s="8"/>
      <c r="J67" s="8"/>
      <c r="K67" s="8"/>
      <c r="L67" s="8"/>
      <c r="M67" s="8"/>
      <c r="N67" s="8"/>
      <c r="O67" s="8"/>
      <c r="P67" s="8"/>
      <c r="Q67" s="8"/>
      <c r="R67" s="8"/>
      <c r="S67" s="205"/>
      <c r="T67" s="9"/>
      <c r="U67" s="8"/>
      <c r="V67" s="8"/>
      <c r="W67" s="8"/>
      <c r="X67" s="8"/>
      <c r="Y67" s="8"/>
      <c r="Z67" s="8"/>
      <c r="AA67" s="8"/>
      <c r="AB67" s="8"/>
      <c r="AC67" s="205"/>
      <c r="AD67" s="9"/>
      <c r="AE67" s="7"/>
      <c r="AF67" s="8"/>
      <c r="AG67" s="8"/>
      <c r="AH67" s="8"/>
      <c r="AI67" s="8"/>
      <c r="AJ67" s="8"/>
      <c r="AK67" s="10"/>
      <c r="AL67" s="113"/>
      <c r="AM67" s="14"/>
      <c r="AN67" s="113"/>
      <c r="AO67" s="14"/>
      <c r="AP67" s="105"/>
      <c r="AQ67" s="109"/>
    </row>
    <row r="68" spans="3:43" x14ac:dyDescent="0.25">
      <c r="C68" s="7"/>
      <c r="D68" s="8"/>
      <c r="E68" s="8"/>
      <c r="F68" s="8"/>
      <c r="G68" s="8"/>
      <c r="H68" s="8"/>
      <c r="I68" s="8"/>
      <c r="J68" s="8"/>
      <c r="K68" s="8"/>
      <c r="L68" s="8"/>
      <c r="M68" s="8"/>
      <c r="N68" s="8"/>
      <c r="O68" s="8"/>
      <c r="P68" s="8"/>
      <c r="Q68" s="8"/>
      <c r="R68" s="8"/>
      <c r="S68" s="205"/>
      <c r="T68" s="9"/>
      <c r="U68" s="8"/>
      <c r="V68" s="8"/>
      <c r="W68" s="8"/>
      <c r="X68" s="8"/>
      <c r="Y68" s="8"/>
      <c r="Z68" s="8"/>
      <c r="AA68" s="8"/>
      <c r="AB68" s="8"/>
      <c r="AC68" s="205"/>
      <c r="AD68" s="9"/>
      <c r="AE68" s="7"/>
      <c r="AF68" s="8"/>
      <c r="AG68" s="8"/>
      <c r="AH68" s="8"/>
      <c r="AI68" s="8"/>
      <c r="AJ68" s="8"/>
      <c r="AK68" s="10"/>
      <c r="AL68" s="113"/>
      <c r="AM68" s="14"/>
      <c r="AN68" s="113"/>
      <c r="AO68" s="14"/>
      <c r="AP68" s="105"/>
      <c r="AQ68" s="109"/>
    </row>
    <row r="69" spans="3:43" x14ac:dyDescent="0.25">
      <c r="C69" s="7"/>
      <c r="D69" s="8"/>
      <c r="E69" s="8"/>
      <c r="F69" s="8"/>
      <c r="G69" s="8"/>
      <c r="H69" s="8"/>
      <c r="I69" s="8"/>
      <c r="J69" s="8"/>
      <c r="K69" s="8"/>
      <c r="L69" s="8"/>
      <c r="M69" s="8"/>
      <c r="N69" s="8"/>
      <c r="O69" s="8"/>
      <c r="P69" s="8"/>
      <c r="Q69" s="8"/>
      <c r="R69" s="8"/>
      <c r="S69" s="205"/>
      <c r="T69" s="9"/>
      <c r="U69" s="8"/>
      <c r="V69" s="8"/>
      <c r="W69" s="8"/>
      <c r="X69" s="8"/>
      <c r="Y69" s="8"/>
      <c r="Z69" s="8"/>
      <c r="AA69" s="8"/>
      <c r="AB69" s="8"/>
      <c r="AC69" s="205"/>
      <c r="AD69" s="9"/>
      <c r="AE69" s="7"/>
      <c r="AF69" s="8"/>
      <c r="AG69" s="8"/>
      <c r="AH69" s="8"/>
      <c r="AI69" s="8"/>
      <c r="AJ69" s="8"/>
      <c r="AK69" s="10"/>
      <c r="AL69" s="113"/>
      <c r="AM69" s="14"/>
      <c r="AN69" s="113"/>
      <c r="AO69" s="14"/>
      <c r="AP69" s="105"/>
      <c r="AQ69" s="109"/>
    </row>
    <row r="70" spans="3:43" x14ac:dyDescent="0.25">
      <c r="C70" s="7"/>
      <c r="D70" s="8"/>
      <c r="E70" s="8"/>
      <c r="F70" s="8"/>
      <c r="G70" s="8"/>
      <c r="H70" s="8"/>
      <c r="I70" s="8"/>
      <c r="J70" s="8"/>
      <c r="K70" s="8"/>
      <c r="L70" s="8"/>
      <c r="M70" s="8"/>
      <c r="N70" s="8"/>
      <c r="O70" s="8"/>
      <c r="P70" s="8"/>
      <c r="Q70" s="8"/>
      <c r="R70" s="8"/>
      <c r="S70" s="205"/>
      <c r="T70" s="9"/>
      <c r="U70" s="8"/>
      <c r="V70" s="8"/>
      <c r="W70" s="8"/>
      <c r="X70" s="8"/>
      <c r="Y70" s="8"/>
      <c r="Z70" s="8"/>
      <c r="AA70" s="8"/>
      <c r="AB70" s="8"/>
      <c r="AC70" s="205"/>
      <c r="AD70" s="9"/>
      <c r="AE70" s="7"/>
      <c r="AF70" s="8"/>
      <c r="AG70" s="8"/>
      <c r="AH70" s="8"/>
      <c r="AI70" s="8"/>
      <c r="AJ70" s="8"/>
      <c r="AK70" s="10"/>
      <c r="AL70" s="113"/>
      <c r="AM70" s="14"/>
      <c r="AN70" s="113"/>
      <c r="AO70" s="14"/>
      <c r="AP70" s="105"/>
      <c r="AQ70" s="109"/>
    </row>
    <row r="71" spans="3:43" x14ac:dyDescent="0.25">
      <c r="C71" s="7"/>
      <c r="D71" s="8"/>
      <c r="E71" s="8"/>
      <c r="F71" s="8"/>
      <c r="G71" s="8"/>
      <c r="H71" s="8"/>
      <c r="I71" s="8"/>
      <c r="J71" s="8"/>
      <c r="K71" s="8"/>
      <c r="L71" s="8"/>
      <c r="M71" s="8"/>
      <c r="N71" s="8"/>
      <c r="O71" s="8"/>
      <c r="P71" s="8"/>
      <c r="Q71" s="8"/>
      <c r="R71" s="8"/>
      <c r="S71" s="205"/>
      <c r="T71" s="9"/>
      <c r="U71" s="8"/>
      <c r="V71" s="8"/>
      <c r="W71" s="8"/>
      <c r="X71" s="8"/>
      <c r="Y71" s="8"/>
      <c r="Z71" s="8"/>
      <c r="AA71" s="8"/>
      <c r="AB71" s="8"/>
      <c r="AC71" s="205"/>
      <c r="AD71" s="9"/>
      <c r="AE71" s="7"/>
      <c r="AF71" s="8"/>
      <c r="AG71" s="8"/>
      <c r="AH71" s="8"/>
      <c r="AI71" s="8"/>
      <c r="AJ71" s="8"/>
      <c r="AK71" s="10"/>
      <c r="AL71" s="113"/>
      <c r="AM71" s="14"/>
      <c r="AN71" s="113"/>
      <c r="AO71" s="14"/>
      <c r="AP71" s="105"/>
      <c r="AQ71" s="109"/>
    </row>
    <row r="72" spans="3:43" x14ac:dyDescent="0.25">
      <c r="C72" s="7"/>
      <c r="D72" s="8"/>
      <c r="E72" s="8"/>
      <c r="F72" s="8"/>
      <c r="G72" s="8"/>
      <c r="H72" s="8"/>
      <c r="I72" s="8"/>
      <c r="J72" s="8"/>
      <c r="K72" s="8"/>
      <c r="L72" s="8"/>
      <c r="M72" s="8"/>
      <c r="N72" s="8"/>
      <c r="O72" s="8"/>
      <c r="P72" s="8"/>
      <c r="Q72" s="8"/>
      <c r="R72" s="8"/>
      <c r="S72" s="205"/>
      <c r="T72" s="9"/>
      <c r="U72" s="8"/>
      <c r="V72" s="8"/>
      <c r="W72" s="8"/>
      <c r="X72" s="8"/>
      <c r="Y72" s="8"/>
      <c r="Z72" s="8"/>
      <c r="AA72" s="8"/>
      <c r="AB72" s="8"/>
      <c r="AC72" s="205"/>
      <c r="AD72" s="9"/>
      <c r="AE72" s="7"/>
      <c r="AF72" s="8"/>
      <c r="AG72" s="8"/>
      <c r="AH72" s="8"/>
      <c r="AI72" s="8"/>
      <c r="AJ72" s="8"/>
      <c r="AK72" s="10"/>
      <c r="AL72" s="113"/>
      <c r="AM72" s="14"/>
      <c r="AN72" s="113"/>
      <c r="AO72" s="14"/>
      <c r="AP72" s="105"/>
      <c r="AQ72" s="109"/>
    </row>
    <row r="73" spans="3:43" x14ac:dyDescent="0.25">
      <c r="C73" s="7"/>
      <c r="D73" s="8"/>
      <c r="E73" s="8"/>
      <c r="F73" s="8"/>
      <c r="G73" s="8"/>
      <c r="H73" s="8"/>
      <c r="I73" s="8"/>
      <c r="J73" s="8"/>
      <c r="K73" s="8"/>
      <c r="L73" s="8"/>
      <c r="M73" s="8"/>
      <c r="N73" s="8"/>
      <c r="O73" s="8"/>
      <c r="P73" s="8"/>
      <c r="Q73" s="8"/>
      <c r="R73" s="8"/>
      <c r="S73" s="205"/>
      <c r="T73" s="9"/>
      <c r="U73" s="8"/>
      <c r="V73" s="8"/>
      <c r="W73" s="8"/>
      <c r="X73" s="8"/>
      <c r="Y73" s="8"/>
      <c r="Z73" s="8"/>
      <c r="AA73" s="8"/>
      <c r="AB73" s="8"/>
      <c r="AC73" s="205"/>
      <c r="AD73" s="9"/>
      <c r="AE73" s="7"/>
      <c r="AF73" s="8"/>
      <c r="AG73" s="8"/>
      <c r="AH73" s="8"/>
      <c r="AI73" s="8"/>
      <c r="AJ73" s="8"/>
      <c r="AK73" s="10"/>
      <c r="AL73" s="113"/>
      <c r="AM73" s="14"/>
      <c r="AN73" s="113"/>
      <c r="AO73" s="14"/>
      <c r="AP73" s="105"/>
      <c r="AQ73" s="109"/>
    </row>
    <row r="74" spans="3:43" x14ac:dyDescent="0.25">
      <c r="C74" s="7"/>
      <c r="D74" s="8"/>
      <c r="E74" s="8"/>
      <c r="F74" s="8"/>
      <c r="G74" s="8"/>
      <c r="H74" s="8"/>
      <c r="I74" s="8"/>
      <c r="J74" s="8"/>
      <c r="K74" s="8"/>
      <c r="L74" s="8"/>
      <c r="M74" s="8"/>
      <c r="N74" s="8"/>
      <c r="O74" s="8"/>
      <c r="P74" s="8"/>
      <c r="Q74" s="8"/>
      <c r="R74" s="8"/>
      <c r="S74" s="205"/>
      <c r="T74" s="9"/>
      <c r="U74" s="8"/>
      <c r="V74" s="8"/>
      <c r="W74" s="8"/>
      <c r="X74" s="8"/>
      <c r="Y74" s="8"/>
      <c r="Z74" s="8"/>
      <c r="AA74" s="8"/>
      <c r="AB74" s="8"/>
      <c r="AC74" s="205"/>
      <c r="AD74" s="9"/>
      <c r="AE74" s="7"/>
      <c r="AF74" s="8"/>
      <c r="AG74" s="8"/>
      <c r="AH74" s="8"/>
      <c r="AI74" s="8"/>
      <c r="AJ74" s="8"/>
      <c r="AK74" s="10"/>
      <c r="AL74" s="113"/>
      <c r="AM74" s="14"/>
      <c r="AN74" s="113"/>
      <c r="AO74" s="14"/>
      <c r="AP74" s="105"/>
      <c r="AQ74" s="109"/>
    </row>
    <row r="75" spans="3:43" x14ac:dyDescent="0.25">
      <c r="C75" s="7"/>
      <c r="D75" s="8"/>
      <c r="E75" s="8"/>
      <c r="F75" s="8"/>
      <c r="G75" s="8"/>
      <c r="H75" s="8"/>
      <c r="I75" s="8"/>
      <c r="J75" s="8"/>
      <c r="K75" s="8"/>
      <c r="L75" s="8"/>
      <c r="M75" s="8"/>
      <c r="N75" s="8"/>
      <c r="O75" s="8"/>
      <c r="P75" s="8"/>
      <c r="Q75" s="8"/>
      <c r="R75" s="8"/>
      <c r="S75" s="205"/>
      <c r="T75" s="9"/>
      <c r="U75" s="8"/>
      <c r="V75" s="8"/>
      <c r="W75" s="8"/>
      <c r="X75" s="8"/>
      <c r="Y75" s="8"/>
      <c r="Z75" s="8"/>
      <c r="AA75" s="8"/>
      <c r="AB75" s="8"/>
      <c r="AC75" s="205"/>
      <c r="AD75" s="9"/>
      <c r="AE75" s="7"/>
      <c r="AF75" s="8"/>
      <c r="AG75" s="8"/>
      <c r="AH75" s="8"/>
      <c r="AI75" s="8"/>
      <c r="AJ75" s="8"/>
      <c r="AK75" s="10"/>
      <c r="AL75" s="113"/>
      <c r="AM75" s="14"/>
      <c r="AN75" s="113"/>
      <c r="AO75" s="14"/>
      <c r="AP75" s="105"/>
      <c r="AQ75" s="109"/>
    </row>
    <row r="76" spans="3:43" x14ac:dyDescent="0.25">
      <c r="C76" s="7"/>
      <c r="D76" s="8"/>
      <c r="E76" s="8"/>
      <c r="F76" s="8"/>
      <c r="G76" s="8"/>
      <c r="H76" s="8"/>
      <c r="I76" s="8"/>
      <c r="J76" s="8"/>
      <c r="K76" s="8"/>
      <c r="L76" s="8"/>
      <c r="M76" s="8"/>
      <c r="N76" s="8"/>
      <c r="O76" s="8"/>
      <c r="P76" s="8"/>
      <c r="Q76" s="8"/>
      <c r="R76" s="8"/>
      <c r="S76" s="205"/>
      <c r="T76" s="9"/>
      <c r="U76" s="8"/>
      <c r="V76" s="8"/>
      <c r="W76" s="8"/>
      <c r="X76" s="8"/>
      <c r="Y76" s="8"/>
      <c r="Z76" s="8"/>
      <c r="AA76" s="8"/>
      <c r="AB76" s="8"/>
      <c r="AC76" s="205"/>
      <c r="AD76" s="9"/>
      <c r="AE76" s="7"/>
      <c r="AF76" s="8"/>
      <c r="AG76" s="8"/>
      <c r="AH76" s="8"/>
      <c r="AI76" s="8"/>
      <c r="AJ76" s="8"/>
      <c r="AK76" s="10"/>
      <c r="AL76" s="113"/>
      <c r="AM76" s="14"/>
      <c r="AN76" s="113"/>
      <c r="AO76" s="14"/>
      <c r="AP76" s="105"/>
      <c r="AQ76" s="109"/>
    </row>
    <row r="77" spans="3:43" x14ac:dyDescent="0.25">
      <c r="C77" s="7"/>
      <c r="D77" s="8"/>
      <c r="E77" s="8"/>
      <c r="F77" s="8"/>
      <c r="G77" s="8"/>
      <c r="H77" s="8"/>
      <c r="I77" s="8"/>
      <c r="J77" s="8"/>
      <c r="K77" s="8"/>
      <c r="L77" s="8"/>
      <c r="M77" s="8"/>
      <c r="N77" s="8"/>
      <c r="O77" s="8"/>
      <c r="P77" s="8"/>
      <c r="Q77" s="8"/>
      <c r="R77" s="8"/>
      <c r="S77" s="205"/>
      <c r="T77" s="9"/>
      <c r="U77" s="8"/>
      <c r="V77" s="8"/>
      <c r="W77" s="8"/>
      <c r="X77" s="8"/>
      <c r="Y77" s="8"/>
      <c r="Z77" s="8"/>
      <c r="AA77" s="8"/>
      <c r="AB77" s="8"/>
      <c r="AC77" s="205"/>
      <c r="AD77" s="9"/>
      <c r="AE77" s="7"/>
      <c r="AF77" s="8"/>
      <c r="AG77" s="8"/>
      <c r="AH77" s="8"/>
      <c r="AI77" s="8"/>
      <c r="AJ77" s="8"/>
      <c r="AK77" s="10"/>
      <c r="AL77" s="113"/>
      <c r="AM77" s="14"/>
      <c r="AN77" s="113"/>
      <c r="AO77" s="14"/>
      <c r="AP77" s="105"/>
      <c r="AQ77" s="109"/>
    </row>
    <row r="78" spans="3:43" x14ac:dyDescent="0.25">
      <c r="C78" s="7"/>
      <c r="D78" s="8"/>
      <c r="E78" s="8"/>
      <c r="F78" s="8"/>
      <c r="G78" s="8"/>
      <c r="H78" s="8"/>
      <c r="I78" s="8"/>
      <c r="J78" s="8"/>
      <c r="K78" s="8"/>
      <c r="L78" s="8"/>
      <c r="M78" s="8"/>
      <c r="N78" s="8"/>
      <c r="O78" s="8"/>
      <c r="P78" s="8"/>
      <c r="Q78" s="8"/>
      <c r="R78" s="8"/>
      <c r="S78" s="205"/>
      <c r="T78" s="9"/>
      <c r="U78" s="8"/>
      <c r="V78" s="8"/>
      <c r="W78" s="8"/>
      <c r="X78" s="8"/>
      <c r="Y78" s="8"/>
      <c r="Z78" s="8"/>
      <c r="AA78" s="8"/>
      <c r="AB78" s="8"/>
      <c r="AC78" s="205"/>
      <c r="AD78" s="9"/>
      <c r="AE78" s="7"/>
      <c r="AF78" s="8"/>
      <c r="AG78" s="8"/>
      <c r="AH78" s="8"/>
      <c r="AI78" s="8"/>
      <c r="AJ78" s="8"/>
      <c r="AK78" s="10"/>
      <c r="AL78" s="113"/>
      <c r="AM78" s="14"/>
      <c r="AN78" s="113"/>
      <c r="AO78" s="14"/>
      <c r="AP78" s="105"/>
      <c r="AQ78" s="109"/>
    </row>
    <row r="79" spans="3:43" x14ac:dyDescent="0.25">
      <c r="C79" s="7"/>
      <c r="D79" s="8"/>
      <c r="E79" s="8"/>
      <c r="F79" s="8"/>
      <c r="G79" s="8"/>
      <c r="H79" s="8"/>
      <c r="I79" s="8"/>
      <c r="J79" s="8"/>
      <c r="K79" s="8"/>
      <c r="L79" s="8"/>
      <c r="M79" s="8"/>
      <c r="N79" s="8"/>
      <c r="O79" s="8"/>
      <c r="P79" s="8"/>
      <c r="Q79" s="8"/>
      <c r="R79" s="8"/>
      <c r="S79" s="205"/>
      <c r="T79" s="9"/>
      <c r="U79" s="8"/>
      <c r="V79" s="8"/>
      <c r="W79" s="8"/>
      <c r="X79" s="8"/>
      <c r="Y79" s="8"/>
      <c r="Z79" s="8"/>
      <c r="AA79" s="8"/>
      <c r="AB79" s="8"/>
      <c r="AC79" s="205"/>
      <c r="AD79" s="9"/>
      <c r="AE79" s="7"/>
      <c r="AF79" s="8"/>
      <c r="AG79" s="8"/>
      <c r="AH79" s="8"/>
      <c r="AI79" s="8"/>
      <c r="AJ79" s="8"/>
      <c r="AK79" s="10"/>
      <c r="AL79" s="113"/>
      <c r="AM79" s="14"/>
      <c r="AN79" s="113"/>
      <c r="AO79" s="14"/>
      <c r="AP79" s="105"/>
      <c r="AQ79" s="109"/>
    </row>
    <row r="80" spans="3:43" x14ac:dyDescent="0.25">
      <c r="C80" s="7"/>
      <c r="D80" s="8"/>
      <c r="E80" s="8"/>
      <c r="F80" s="8"/>
      <c r="G80" s="8"/>
      <c r="H80" s="8"/>
      <c r="I80" s="8"/>
      <c r="J80" s="8"/>
      <c r="K80" s="8"/>
      <c r="L80" s="8"/>
      <c r="M80" s="8"/>
      <c r="N80" s="8"/>
      <c r="O80" s="8"/>
      <c r="P80" s="8"/>
      <c r="Q80" s="8"/>
      <c r="R80" s="8"/>
      <c r="S80" s="205"/>
      <c r="T80" s="9"/>
      <c r="U80" s="8"/>
      <c r="V80" s="8"/>
      <c r="W80" s="8"/>
      <c r="X80" s="8"/>
      <c r="Y80" s="8"/>
      <c r="Z80" s="8"/>
      <c r="AA80" s="8"/>
      <c r="AB80" s="8"/>
      <c r="AC80" s="205"/>
      <c r="AD80" s="9"/>
      <c r="AE80" s="7"/>
      <c r="AF80" s="8"/>
      <c r="AG80" s="8"/>
      <c r="AH80" s="8"/>
      <c r="AI80" s="8"/>
      <c r="AJ80" s="8"/>
      <c r="AK80" s="10"/>
      <c r="AL80" s="113"/>
      <c r="AM80" s="14"/>
      <c r="AN80" s="113"/>
      <c r="AO80" s="14"/>
      <c r="AP80" s="105"/>
      <c r="AQ80" s="109"/>
    </row>
    <row r="81" spans="3:43" x14ac:dyDescent="0.25">
      <c r="C81" s="7"/>
      <c r="D81" s="8"/>
      <c r="E81" s="8"/>
      <c r="F81" s="8"/>
      <c r="G81" s="8"/>
      <c r="H81" s="8"/>
      <c r="I81" s="8"/>
      <c r="J81" s="8"/>
      <c r="K81" s="8"/>
      <c r="L81" s="8"/>
      <c r="M81" s="8"/>
      <c r="N81" s="8"/>
      <c r="O81" s="8"/>
      <c r="P81" s="8"/>
      <c r="Q81" s="8"/>
      <c r="R81" s="8"/>
      <c r="S81" s="205"/>
      <c r="T81" s="9"/>
      <c r="U81" s="8"/>
      <c r="V81" s="8"/>
      <c r="W81" s="8"/>
      <c r="X81" s="8"/>
      <c r="Y81" s="8"/>
      <c r="Z81" s="8"/>
      <c r="AA81" s="8"/>
      <c r="AB81" s="8"/>
      <c r="AC81" s="205"/>
      <c r="AD81" s="9"/>
      <c r="AE81" s="7"/>
      <c r="AF81" s="8"/>
      <c r="AG81" s="8"/>
      <c r="AH81" s="8"/>
      <c r="AI81" s="8"/>
      <c r="AJ81" s="8"/>
      <c r="AK81" s="10"/>
      <c r="AL81" s="113"/>
      <c r="AM81" s="14"/>
      <c r="AN81" s="113"/>
      <c r="AO81" s="14"/>
      <c r="AP81" s="105"/>
      <c r="AQ81" s="109"/>
    </row>
    <row r="82" spans="3:43" x14ac:dyDescent="0.25">
      <c r="C82" s="7"/>
      <c r="D82" s="8"/>
      <c r="E82" s="8"/>
      <c r="F82" s="8"/>
      <c r="G82" s="8"/>
      <c r="H82" s="8"/>
      <c r="I82" s="8"/>
      <c r="J82" s="8"/>
      <c r="K82" s="8"/>
      <c r="L82" s="8"/>
      <c r="M82" s="8"/>
      <c r="N82" s="8"/>
      <c r="O82" s="8"/>
      <c r="P82" s="8"/>
      <c r="Q82" s="8"/>
      <c r="R82" s="8"/>
      <c r="S82" s="205"/>
      <c r="T82" s="9"/>
      <c r="U82" s="8"/>
      <c r="V82" s="8"/>
      <c r="W82" s="8"/>
      <c r="X82" s="8"/>
      <c r="Y82" s="8"/>
      <c r="Z82" s="8"/>
      <c r="AA82" s="8"/>
      <c r="AB82" s="8"/>
      <c r="AC82" s="205"/>
      <c r="AD82" s="9"/>
      <c r="AE82" s="7"/>
      <c r="AF82" s="8"/>
      <c r="AG82" s="8"/>
      <c r="AH82" s="8"/>
      <c r="AI82" s="8"/>
      <c r="AJ82" s="8"/>
      <c r="AK82" s="10"/>
      <c r="AL82" s="113"/>
      <c r="AM82" s="14"/>
      <c r="AN82" s="113"/>
      <c r="AO82" s="14"/>
      <c r="AP82" s="105"/>
      <c r="AQ82" s="109"/>
    </row>
    <row r="83" spans="3:43" x14ac:dyDescent="0.25">
      <c r="C83" s="7"/>
      <c r="D83" s="8"/>
      <c r="E83" s="8"/>
      <c r="F83" s="8"/>
      <c r="G83" s="8"/>
      <c r="H83" s="8"/>
      <c r="I83" s="8"/>
      <c r="J83" s="8"/>
      <c r="K83" s="8"/>
      <c r="L83" s="8"/>
      <c r="M83" s="8"/>
      <c r="N83" s="8"/>
      <c r="O83" s="8"/>
      <c r="P83" s="8"/>
      <c r="Q83" s="8"/>
      <c r="R83" s="8"/>
      <c r="S83" s="205"/>
      <c r="T83" s="9"/>
      <c r="U83" s="8"/>
      <c r="V83" s="8"/>
      <c r="W83" s="8"/>
      <c r="X83" s="8"/>
      <c r="Y83" s="8"/>
      <c r="Z83" s="8"/>
      <c r="AA83" s="8"/>
      <c r="AB83" s="8"/>
      <c r="AC83" s="205"/>
      <c r="AD83" s="9"/>
      <c r="AE83" s="7"/>
      <c r="AF83" s="8"/>
      <c r="AG83" s="8"/>
      <c r="AH83" s="8"/>
      <c r="AI83" s="8"/>
      <c r="AJ83" s="8"/>
      <c r="AK83" s="10"/>
      <c r="AL83" s="113"/>
      <c r="AM83" s="14"/>
      <c r="AN83" s="113"/>
      <c r="AO83" s="14"/>
      <c r="AP83" s="105"/>
      <c r="AQ83" s="109"/>
    </row>
    <row r="84" spans="3:43" x14ac:dyDescent="0.25">
      <c r="C84" s="7"/>
      <c r="D84" s="8"/>
      <c r="E84" s="8"/>
      <c r="F84" s="8"/>
      <c r="G84" s="8"/>
      <c r="H84" s="8"/>
      <c r="I84" s="8"/>
      <c r="J84" s="8"/>
      <c r="K84" s="8"/>
      <c r="L84" s="8"/>
      <c r="M84" s="8"/>
      <c r="N84" s="8"/>
      <c r="O84" s="8"/>
      <c r="P84" s="8"/>
      <c r="Q84" s="8"/>
      <c r="R84" s="8"/>
      <c r="S84" s="205"/>
      <c r="T84" s="9"/>
      <c r="U84" s="8"/>
      <c r="V84" s="8"/>
      <c r="W84" s="8"/>
      <c r="X84" s="8"/>
      <c r="Y84" s="8"/>
      <c r="Z84" s="8"/>
      <c r="AA84" s="8"/>
      <c r="AB84" s="8"/>
      <c r="AC84" s="205"/>
      <c r="AD84" s="9"/>
      <c r="AE84" s="7"/>
      <c r="AF84" s="8"/>
      <c r="AG84" s="8"/>
      <c r="AH84" s="8"/>
      <c r="AI84" s="8"/>
      <c r="AJ84" s="8"/>
      <c r="AK84" s="10"/>
      <c r="AL84" s="113"/>
      <c r="AM84" s="14"/>
      <c r="AN84" s="113"/>
      <c r="AO84" s="14"/>
      <c r="AP84" s="105"/>
      <c r="AQ84" s="109"/>
    </row>
    <row r="85" spans="3:43" x14ac:dyDescent="0.25">
      <c r="C85" s="7"/>
      <c r="D85" s="8"/>
      <c r="E85" s="8"/>
      <c r="F85" s="8"/>
      <c r="G85" s="8"/>
      <c r="H85" s="8"/>
      <c r="I85" s="8"/>
      <c r="J85" s="8"/>
      <c r="K85" s="8"/>
      <c r="L85" s="8"/>
      <c r="M85" s="8"/>
      <c r="N85" s="8"/>
      <c r="O85" s="8"/>
      <c r="P85" s="8"/>
      <c r="Q85" s="8"/>
      <c r="R85" s="8"/>
      <c r="S85" s="205"/>
      <c r="T85" s="9"/>
      <c r="U85" s="8"/>
      <c r="V85" s="8"/>
      <c r="W85" s="8"/>
      <c r="X85" s="8"/>
      <c r="Y85" s="8"/>
      <c r="Z85" s="8"/>
      <c r="AA85" s="8"/>
      <c r="AB85" s="8"/>
      <c r="AC85" s="205"/>
      <c r="AD85" s="9"/>
      <c r="AE85" s="7"/>
      <c r="AF85" s="8"/>
      <c r="AG85" s="8"/>
      <c r="AH85" s="8"/>
      <c r="AI85" s="8"/>
      <c r="AJ85" s="8"/>
      <c r="AK85" s="10"/>
      <c r="AL85" s="113"/>
      <c r="AM85" s="14"/>
      <c r="AN85" s="113"/>
      <c r="AO85" s="14"/>
      <c r="AP85" s="105"/>
      <c r="AQ85" s="109"/>
    </row>
    <row r="86" spans="3:43" x14ac:dyDescent="0.25">
      <c r="C86" s="7"/>
      <c r="D86" s="8"/>
      <c r="E86" s="8"/>
      <c r="F86" s="8"/>
      <c r="G86" s="8"/>
      <c r="H86" s="8"/>
      <c r="I86" s="8"/>
      <c r="J86" s="8"/>
      <c r="K86" s="8"/>
      <c r="L86" s="8"/>
      <c r="M86" s="8"/>
      <c r="N86" s="8"/>
      <c r="O86" s="8"/>
      <c r="P86" s="8"/>
      <c r="Q86" s="8"/>
      <c r="R86" s="8"/>
      <c r="S86" s="205"/>
      <c r="T86" s="9"/>
      <c r="U86" s="8"/>
      <c r="V86" s="8"/>
      <c r="W86" s="8"/>
      <c r="X86" s="8"/>
      <c r="Y86" s="8"/>
      <c r="Z86" s="8"/>
      <c r="AA86" s="8"/>
      <c r="AB86" s="8"/>
      <c r="AC86" s="205"/>
      <c r="AD86" s="9"/>
      <c r="AE86" s="7"/>
      <c r="AF86" s="8"/>
      <c r="AG86" s="8"/>
      <c r="AH86" s="8"/>
      <c r="AI86" s="8"/>
      <c r="AJ86" s="8"/>
      <c r="AK86" s="10"/>
      <c r="AL86" s="113"/>
      <c r="AM86" s="14"/>
      <c r="AN86" s="113"/>
      <c r="AO86" s="14"/>
      <c r="AP86" s="105"/>
      <c r="AQ86" s="109"/>
    </row>
    <row r="87" spans="3:43" x14ac:dyDescent="0.25">
      <c r="C87" s="7"/>
      <c r="D87" s="8"/>
      <c r="E87" s="8"/>
      <c r="F87" s="8"/>
      <c r="G87" s="8"/>
      <c r="H87" s="8"/>
      <c r="I87" s="8"/>
      <c r="J87" s="8"/>
      <c r="K87" s="8"/>
      <c r="L87" s="8"/>
      <c r="M87" s="8"/>
      <c r="N87" s="8"/>
      <c r="O87" s="8"/>
      <c r="P87" s="8"/>
      <c r="Q87" s="8"/>
      <c r="R87" s="8"/>
      <c r="S87" s="205"/>
      <c r="T87" s="9"/>
      <c r="U87" s="8"/>
      <c r="V87" s="8"/>
      <c r="W87" s="8"/>
      <c r="X87" s="8"/>
      <c r="Y87" s="8"/>
      <c r="Z87" s="8"/>
      <c r="AA87" s="8"/>
      <c r="AB87" s="8"/>
      <c r="AC87" s="205"/>
      <c r="AD87" s="9"/>
      <c r="AE87" s="7"/>
      <c r="AF87" s="8"/>
      <c r="AG87" s="8"/>
      <c r="AH87" s="8"/>
      <c r="AI87" s="8"/>
      <c r="AJ87" s="8"/>
      <c r="AK87" s="10"/>
      <c r="AL87" s="113"/>
      <c r="AM87" s="14"/>
      <c r="AN87" s="113"/>
      <c r="AO87" s="14"/>
      <c r="AP87" s="105"/>
      <c r="AQ87" s="109"/>
    </row>
    <row r="88" spans="3:43" x14ac:dyDescent="0.25">
      <c r="C88" s="7"/>
      <c r="D88" s="8"/>
      <c r="E88" s="8"/>
      <c r="F88" s="8"/>
      <c r="G88" s="8"/>
      <c r="H88" s="8"/>
      <c r="I88" s="8"/>
      <c r="J88" s="8"/>
      <c r="K88" s="8"/>
      <c r="L88" s="8"/>
      <c r="M88" s="8"/>
      <c r="N88" s="8"/>
      <c r="O88" s="8"/>
      <c r="P88" s="8"/>
      <c r="Q88" s="8"/>
      <c r="R88" s="8"/>
      <c r="S88" s="205"/>
      <c r="T88" s="9"/>
      <c r="U88" s="8"/>
      <c r="V88" s="8"/>
      <c r="W88" s="8"/>
      <c r="X88" s="8"/>
      <c r="Y88" s="8"/>
      <c r="Z88" s="8"/>
      <c r="AA88" s="8"/>
      <c r="AB88" s="8"/>
      <c r="AC88" s="205"/>
      <c r="AD88" s="9"/>
      <c r="AE88" s="7"/>
      <c r="AF88" s="8"/>
      <c r="AG88" s="8"/>
      <c r="AH88" s="8"/>
      <c r="AI88" s="8"/>
      <c r="AJ88" s="8"/>
      <c r="AK88" s="10"/>
      <c r="AL88" s="113"/>
      <c r="AM88" s="14"/>
      <c r="AN88" s="113"/>
      <c r="AO88" s="14"/>
      <c r="AP88" s="105"/>
      <c r="AQ88" s="109"/>
    </row>
    <row r="89" spans="3:43" x14ac:dyDescent="0.25">
      <c r="C89" s="7"/>
      <c r="D89" s="8"/>
      <c r="E89" s="8"/>
      <c r="F89" s="8"/>
      <c r="G89" s="8"/>
      <c r="H89" s="8"/>
      <c r="I89" s="8"/>
      <c r="J89" s="8"/>
      <c r="K89" s="8"/>
      <c r="L89" s="8"/>
      <c r="M89" s="8"/>
      <c r="N89" s="8"/>
      <c r="O89" s="8"/>
      <c r="P89" s="8"/>
      <c r="Q89" s="8"/>
      <c r="R89" s="8"/>
      <c r="S89" s="205"/>
      <c r="T89" s="9"/>
      <c r="U89" s="8"/>
      <c r="V89" s="8"/>
      <c r="W89" s="8"/>
      <c r="X89" s="8"/>
      <c r="Y89" s="8"/>
      <c r="Z89" s="8"/>
      <c r="AA89" s="8"/>
      <c r="AB89" s="8"/>
      <c r="AC89" s="205"/>
      <c r="AD89" s="9"/>
      <c r="AE89" s="7"/>
      <c r="AF89" s="8"/>
      <c r="AG89" s="8"/>
      <c r="AH89" s="8"/>
      <c r="AI89" s="8"/>
      <c r="AJ89" s="8"/>
      <c r="AK89" s="10"/>
      <c r="AL89" s="113"/>
      <c r="AM89" s="14"/>
      <c r="AN89" s="113"/>
      <c r="AO89" s="14"/>
      <c r="AP89" s="105"/>
      <c r="AQ89" s="109"/>
    </row>
    <row r="90" spans="3:43" x14ac:dyDescent="0.25">
      <c r="C90" s="7"/>
      <c r="D90" s="8"/>
      <c r="E90" s="8"/>
      <c r="F90" s="8"/>
      <c r="G90" s="8"/>
      <c r="H90" s="8"/>
      <c r="I90" s="8"/>
      <c r="J90" s="8"/>
      <c r="K90" s="8"/>
      <c r="L90" s="8"/>
      <c r="M90" s="8"/>
      <c r="N90" s="8"/>
      <c r="O90" s="8"/>
      <c r="P90" s="8"/>
      <c r="Q90" s="8"/>
      <c r="R90" s="8"/>
      <c r="S90" s="205"/>
      <c r="T90" s="9"/>
      <c r="U90" s="8"/>
      <c r="V90" s="8"/>
      <c r="W90" s="8"/>
      <c r="X90" s="8"/>
      <c r="Y90" s="8"/>
      <c r="Z90" s="8"/>
      <c r="AA90" s="8"/>
      <c r="AB90" s="8"/>
      <c r="AC90" s="205"/>
      <c r="AD90" s="9"/>
      <c r="AE90" s="7"/>
      <c r="AF90" s="8"/>
      <c r="AG90" s="8"/>
      <c r="AH90" s="8"/>
      <c r="AI90" s="8"/>
      <c r="AJ90" s="8"/>
      <c r="AK90" s="10"/>
      <c r="AL90" s="113"/>
      <c r="AM90" s="14"/>
      <c r="AN90" s="113"/>
      <c r="AO90" s="14"/>
      <c r="AP90" s="105"/>
      <c r="AQ90" s="109"/>
    </row>
    <row r="91" spans="3:43" x14ac:dyDescent="0.25">
      <c r="C91" s="7"/>
      <c r="D91" s="8"/>
      <c r="E91" s="8"/>
      <c r="F91" s="8"/>
      <c r="G91" s="8"/>
      <c r="H91" s="8"/>
      <c r="I91" s="8"/>
      <c r="J91" s="8"/>
      <c r="K91" s="8"/>
      <c r="L91" s="8"/>
      <c r="M91" s="8"/>
      <c r="N91" s="8"/>
      <c r="O91" s="8"/>
      <c r="P91" s="8"/>
      <c r="Q91" s="8"/>
      <c r="R91" s="8"/>
      <c r="S91" s="205"/>
      <c r="T91" s="9"/>
      <c r="U91" s="8"/>
      <c r="V91" s="8"/>
      <c r="W91" s="8"/>
      <c r="X91" s="8"/>
      <c r="Y91" s="8"/>
      <c r="Z91" s="8"/>
      <c r="AA91" s="8"/>
      <c r="AB91" s="8"/>
      <c r="AC91" s="205"/>
      <c r="AD91" s="9"/>
      <c r="AE91" s="7"/>
      <c r="AF91" s="8"/>
      <c r="AG91" s="8"/>
      <c r="AH91" s="8"/>
      <c r="AI91" s="8"/>
      <c r="AJ91" s="8"/>
      <c r="AK91" s="10"/>
      <c r="AL91" s="113"/>
      <c r="AM91" s="14"/>
      <c r="AN91" s="113"/>
      <c r="AO91" s="14"/>
      <c r="AP91" s="105"/>
      <c r="AQ91" s="109"/>
    </row>
    <row r="92" spans="3:43" x14ac:dyDescent="0.25">
      <c r="C92" s="7"/>
      <c r="D92" s="8"/>
      <c r="E92" s="8"/>
      <c r="F92" s="8"/>
      <c r="G92" s="8"/>
      <c r="H92" s="8"/>
      <c r="I92" s="8"/>
      <c r="J92" s="8"/>
      <c r="K92" s="8"/>
      <c r="L92" s="8"/>
      <c r="M92" s="8"/>
      <c r="N92" s="8"/>
      <c r="O92" s="8"/>
      <c r="P92" s="8"/>
      <c r="Q92" s="8"/>
      <c r="R92" s="8"/>
      <c r="S92" s="205"/>
      <c r="T92" s="9"/>
      <c r="U92" s="8"/>
      <c r="V92" s="8"/>
      <c r="W92" s="8"/>
      <c r="X92" s="8"/>
      <c r="Y92" s="8"/>
      <c r="Z92" s="8"/>
      <c r="AA92" s="8"/>
      <c r="AB92" s="8"/>
      <c r="AC92" s="205"/>
      <c r="AD92" s="9"/>
      <c r="AE92" s="7"/>
      <c r="AF92" s="8"/>
      <c r="AG92" s="8"/>
      <c r="AH92" s="8"/>
      <c r="AI92" s="8"/>
      <c r="AJ92" s="8"/>
      <c r="AK92" s="10"/>
      <c r="AL92" s="113"/>
      <c r="AM92" s="14"/>
      <c r="AN92" s="113"/>
      <c r="AO92" s="14"/>
      <c r="AP92" s="105"/>
      <c r="AQ92" s="109"/>
    </row>
    <row r="93" spans="3:43" x14ac:dyDescent="0.25">
      <c r="C93" s="7"/>
      <c r="D93" s="8"/>
      <c r="E93" s="8"/>
      <c r="F93" s="8"/>
      <c r="G93" s="8"/>
      <c r="H93" s="8"/>
      <c r="I93" s="8"/>
      <c r="J93" s="8"/>
      <c r="K93" s="8"/>
      <c r="L93" s="8"/>
      <c r="M93" s="8"/>
      <c r="N93" s="8"/>
      <c r="O93" s="8"/>
      <c r="P93" s="8"/>
      <c r="Q93" s="8"/>
      <c r="R93" s="8"/>
      <c r="S93" s="205"/>
      <c r="T93" s="9"/>
      <c r="U93" s="8"/>
      <c r="V93" s="8"/>
      <c r="W93" s="8"/>
      <c r="X93" s="8"/>
      <c r="Y93" s="8"/>
      <c r="Z93" s="8"/>
      <c r="AA93" s="8"/>
      <c r="AB93" s="8"/>
      <c r="AC93" s="205"/>
      <c r="AD93" s="9"/>
      <c r="AE93" s="7"/>
      <c r="AF93" s="8"/>
      <c r="AG93" s="8"/>
      <c r="AH93" s="8"/>
      <c r="AI93" s="8"/>
      <c r="AJ93" s="8"/>
      <c r="AK93" s="10"/>
      <c r="AL93" s="113"/>
      <c r="AM93" s="14"/>
      <c r="AN93" s="113"/>
      <c r="AO93" s="14"/>
      <c r="AP93" s="105"/>
      <c r="AQ93" s="109"/>
    </row>
    <row r="94" spans="3:43" x14ac:dyDescent="0.25">
      <c r="C94" s="7"/>
      <c r="D94" s="8"/>
      <c r="E94" s="8"/>
      <c r="F94" s="8"/>
      <c r="G94" s="8"/>
      <c r="H94" s="8"/>
      <c r="I94" s="8"/>
      <c r="J94" s="8"/>
      <c r="K94" s="8"/>
      <c r="L94" s="8"/>
      <c r="M94" s="8"/>
      <c r="N94" s="8"/>
      <c r="O94" s="8"/>
      <c r="P94" s="8"/>
      <c r="Q94" s="8"/>
      <c r="R94" s="8"/>
      <c r="S94" s="205"/>
      <c r="T94" s="9"/>
      <c r="U94" s="8"/>
      <c r="V94" s="8"/>
      <c r="W94" s="8"/>
      <c r="X94" s="8"/>
      <c r="Y94" s="8"/>
      <c r="Z94" s="8"/>
      <c r="AA94" s="8"/>
      <c r="AB94" s="8"/>
      <c r="AC94" s="205"/>
      <c r="AD94" s="9"/>
      <c r="AE94" s="7"/>
      <c r="AF94" s="8"/>
      <c r="AG94" s="8"/>
      <c r="AH94" s="8"/>
      <c r="AI94" s="8"/>
      <c r="AJ94" s="8"/>
      <c r="AK94" s="10"/>
      <c r="AL94" s="113"/>
      <c r="AM94" s="14"/>
      <c r="AN94" s="113"/>
      <c r="AO94" s="14"/>
      <c r="AP94" s="105"/>
      <c r="AQ94" s="109"/>
    </row>
    <row r="95" spans="3:43" x14ac:dyDescent="0.25">
      <c r="C95" s="7"/>
      <c r="D95" s="8"/>
      <c r="E95" s="8"/>
      <c r="F95" s="8"/>
      <c r="G95" s="8"/>
      <c r="H95" s="8"/>
      <c r="I95" s="8"/>
      <c r="J95" s="8"/>
      <c r="K95" s="8"/>
      <c r="L95" s="8"/>
      <c r="M95" s="8"/>
      <c r="N95" s="8"/>
      <c r="O95" s="8"/>
      <c r="P95" s="8"/>
      <c r="Q95" s="8"/>
      <c r="R95" s="8"/>
      <c r="S95" s="205"/>
      <c r="T95" s="9"/>
      <c r="U95" s="8"/>
      <c r="V95" s="8"/>
      <c r="W95" s="8"/>
      <c r="X95" s="8"/>
      <c r="Y95" s="8"/>
      <c r="Z95" s="8"/>
      <c r="AA95" s="8"/>
      <c r="AB95" s="8"/>
      <c r="AC95" s="205"/>
      <c r="AD95" s="9"/>
      <c r="AE95" s="7"/>
      <c r="AF95" s="8"/>
      <c r="AG95" s="8"/>
      <c r="AH95" s="8"/>
      <c r="AI95" s="8"/>
      <c r="AJ95" s="8"/>
      <c r="AK95" s="10"/>
      <c r="AL95" s="113"/>
      <c r="AM95" s="14"/>
      <c r="AN95" s="113"/>
      <c r="AO95" s="14"/>
      <c r="AP95" s="105"/>
      <c r="AQ95" s="109"/>
    </row>
    <row r="96" spans="3:43" x14ac:dyDescent="0.25">
      <c r="C96" s="7"/>
      <c r="D96" s="8"/>
      <c r="E96" s="8"/>
      <c r="F96" s="8"/>
      <c r="G96" s="8"/>
      <c r="H96" s="8"/>
      <c r="I96" s="8"/>
      <c r="J96" s="8"/>
      <c r="K96" s="8"/>
      <c r="L96" s="8"/>
      <c r="M96" s="8"/>
      <c r="N96" s="8"/>
      <c r="O96" s="8"/>
      <c r="P96" s="8"/>
      <c r="Q96" s="8"/>
      <c r="R96" s="8"/>
      <c r="S96" s="205"/>
      <c r="T96" s="9"/>
      <c r="U96" s="8"/>
      <c r="V96" s="8"/>
      <c r="W96" s="8"/>
      <c r="X96" s="8"/>
      <c r="Y96" s="8"/>
      <c r="Z96" s="8"/>
      <c r="AA96" s="8"/>
      <c r="AB96" s="8"/>
      <c r="AC96" s="205"/>
      <c r="AD96" s="9"/>
      <c r="AE96" s="7"/>
      <c r="AF96" s="8"/>
      <c r="AG96" s="8"/>
      <c r="AH96" s="8"/>
      <c r="AI96" s="8"/>
      <c r="AJ96" s="8"/>
      <c r="AK96" s="10"/>
      <c r="AL96" s="113"/>
      <c r="AM96" s="14"/>
      <c r="AN96" s="113"/>
      <c r="AO96" s="14"/>
      <c r="AP96" s="105"/>
      <c r="AQ96" s="109"/>
    </row>
    <row r="97" spans="3:43" x14ac:dyDescent="0.25">
      <c r="C97" s="12"/>
      <c r="D97" s="13"/>
      <c r="E97" s="13"/>
      <c r="F97" s="13"/>
      <c r="G97" s="13"/>
      <c r="H97" s="13"/>
      <c r="I97" s="13"/>
      <c r="J97" s="13"/>
      <c r="K97" s="13"/>
      <c r="L97" s="13"/>
      <c r="M97" s="13"/>
      <c r="N97" s="13"/>
      <c r="O97" s="13"/>
      <c r="P97" s="13"/>
      <c r="Q97" s="13"/>
      <c r="R97" s="13"/>
      <c r="S97" s="206"/>
      <c r="T97" s="14"/>
      <c r="U97" s="13"/>
      <c r="V97" s="13"/>
      <c r="W97" s="13"/>
      <c r="X97" s="13"/>
      <c r="Y97" s="13"/>
      <c r="Z97" s="13"/>
      <c r="AA97" s="13"/>
      <c r="AB97" s="13"/>
      <c r="AC97" s="206"/>
      <c r="AD97" s="14"/>
      <c r="AE97" s="12"/>
      <c r="AF97" s="13"/>
      <c r="AG97" s="13"/>
      <c r="AH97" s="13"/>
      <c r="AI97" s="13"/>
      <c r="AJ97" s="13"/>
      <c r="AK97" s="15"/>
      <c r="AL97" s="113"/>
      <c r="AM97" s="14"/>
      <c r="AN97" s="113"/>
      <c r="AO97" s="14"/>
      <c r="AP97" s="105"/>
      <c r="AQ97" s="109"/>
    </row>
    <row r="98" spans="3:43" x14ac:dyDescent="0.25">
      <c r="C98" s="12"/>
      <c r="D98" s="13"/>
      <c r="E98" s="13"/>
      <c r="F98" s="13"/>
      <c r="G98" s="13"/>
      <c r="H98" s="13"/>
      <c r="I98" s="13"/>
      <c r="J98" s="13"/>
      <c r="K98" s="13"/>
      <c r="L98" s="13"/>
      <c r="M98" s="13"/>
      <c r="N98" s="13"/>
      <c r="O98" s="13"/>
      <c r="P98" s="13"/>
      <c r="Q98" s="13"/>
      <c r="R98" s="13"/>
      <c r="S98" s="206"/>
      <c r="T98" s="14"/>
      <c r="U98" s="13"/>
      <c r="V98" s="13"/>
      <c r="W98" s="13"/>
      <c r="X98" s="13"/>
      <c r="Y98" s="13"/>
      <c r="Z98" s="13"/>
      <c r="AA98" s="13"/>
      <c r="AB98" s="13"/>
      <c r="AC98" s="206"/>
      <c r="AD98" s="14"/>
      <c r="AE98" s="12"/>
      <c r="AF98" s="13"/>
      <c r="AG98" s="13"/>
      <c r="AH98" s="13"/>
      <c r="AI98" s="13"/>
      <c r="AJ98" s="13"/>
      <c r="AK98" s="15"/>
      <c r="AL98" s="113"/>
      <c r="AM98" s="14"/>
      <c r="AN98" s="113"/>
      <c r="AO98" s="14"/>
      <c r="AP98" s="105"/>
      <c r="AQ98" s="109"/>
    </row>
    <row r="99" spans="3:43" x14ac:dyDescent="0.25">
      <c r="C99" s="12"/>
      <c r="D99" s="13"/>
      <c r="E99" s="13"/>
      <c r="F99" s="13"/>
      <c r="G99" s="13"/>
      <c r="H99" s="13"/>
      <c r="I99" s="13"/>
      <c r="J99" s="13"/>
      <c r="K99" s="13"/>
      <c r="L99" s="13"/>
      <c r="M99" s="13"/>
      <c r="N99" s="13"/>
      <c r="O99" s="13"/>
      <c r="P99" s="13"/>
      <c r="Q99" s="13"/>
      <c r="R99" s="13"/>
      <c r="S99" s="206"/>
      <c r="T99" s="14"/>
      <c r="U99" s="13"/>
      <c r="V99" s="13"/>
      <c r="W99" s="13"/>
      <c r="X99" s="13"/>
      <c r="Y99" s="13"/>
      <c r="Z99" s="13"/>
      <c r="AA99" s="13"/>
      <c r="AB99" s="13"/>
      <c r="AC99" s="206"/>
      <c r="AD99" s="14"/>
      <c r="AE99" s="12"/>
      <c r="AF99" s="13"/>
      <c r="AG99" s="13"/>
      <c r="AH99" s="13"/>
      <c r="AI99" s="13"/>
      <c r="AJ99" s="13"/>
      <c r="AK99" s="15"/>
      <c r="AL99" s="113"/>
      <c r="AM99" s="14"/>
      <c r="AN99" s="113"/>
      <c r="AO99" s="14"/>
      <c r="AP99" s="105"/>
      <c r="AQ99" s="109"/>
    </row>
    <row r="100" spans="3:43" x14ac:dyDescent="0.25">
      <c r="C100" s="12"/>
      <c r="D100" s="13"/>
      <c r="E100" s="13"/>
      <c r="F100" s="13"/>
      <c r="G100" s="13"/>
      <c r="H100" s="13"/>
      <c r="I100" s="13"/>
      <c r="J100" s="13"/>
      <c r="K100" s="13"/>
      <c r="L100" s="13"/>
      <c r="M100" s="13"/>
      <c r="N100" s="13"/>
      <c r="O100" s="13"/>
      <c r="P100" s="13"/>
      <c r="Q100" s="13"/>
      <c r="R100" s="13"/>
      <c r="S100" s="206"/>
      <c r="T100" s="14"/>
      <c r="U100" s="13"/>
      <c r="V100" s="13"/>
      <c r="W100" s="13"/>
      <c r="X100" s="13"/>
      <c r="Y100" s="13"/>
      <c r="Z100" s="13"/>
      <c r="AA100" s="13"/>
      <c r="AB100" s="13"/>
      <c r="AC100" s="206"/>
      <c r="AD100" s="14"/>
      <c r="AE100" s="12"/>
      <c r="AF100" s="13"/>
      <c r="AG100" s="13"/>
      <c r="AH100" s="13"/>
      <c r="AI100" s="13"/>
      <c r="AJ100" s="13"/>
      <c r="AK100" s="15"/>
      <c r="AL100" s="113"/>
      <c r="AM100" s="14"/>
      <c r="AN100" s="113"/>
      <c r="AO100" s="14"/>
      <c r="AP100" s="105"/>
      <c r="AQ100" s="109"/>
    </row>
    <row r="101" spans="3:43" x14ac:dyDescent="0.25">
      <c r="C101" s="12"/>
      <c r="D101" s="13"/>
      <c r="E101" s="13"/>
      <c r="F101" s="13"/>
      <c r="G101" s="13"/>
      <c r="H101" s="13"/>
      <c r="I101" s="13"/>
      <c r="J101" s="13"/>
      <c r="K101" s="13"/>
      <c r="L101" s="13"/>
      <c r="M101" s="13"/>
      <c r="N101" s="13"/>
      <c r="O101" s="13"/>
      <c r="P101" s="13"/>
      <c r="Q101" s="13"/>
      <c r="R101" s="13"/>
      <c r="S101" s="206"/>
      <c r="T101" s="14"/>
      <c r="U101" s="13"/>
      <c r="V101" s="13"/>
      <c r="W101" s="13"/>
      <c r="X101" s="13"/>
      <c r="Y101" s="13"/>
      <c r="Z101" s="13"/>
      <c r="AA101" s="13"/>
      <c r="AB101" s="13"/>
      <c r="AC101" s="206"/>
      <c r="AD101" s="14"/>
      <c r="AE101" s="12"/>
      <c r="AF101" s="13"/>
      <c r="AG101" s="13"/>
      <c r="AH101" s="13"/>
      <c r="AI101" s="13"/>
      <c r="AJ101" s="13"/>
      <c r="AK101" s="15"/>
      <c r="AL101" s="113"/>
      <c r="AM101" s="14"/>
      <c r="AN101" s="113"/>
      <c r="AO101" s="14"/>
      <c r="AP101" s="105"/>
      <c r="AQ101" s="109"/>
    </row>
    <row r="102" spans="3:43" x14ac:dyDescent="0.25">
      <c r="C102" s="12"/>
      <c r="D102" s="13"/>
      <c r="E102" s="13"/>
      <c r="F102" s="13"/>
      <c r="G102" s="13"/>
      <c r="H102" s="13"/>
      <c r="I102" s="13"/>
      <c r="J102" s="13"/>
      <c r="K102" s="13"/>
      <c r="L102" s="13"/>
      <c r="M102" s="13"/>
      <c r="N102" s="13"/>
      <c r="O102" s="13"/>
      <c r="P102" s="13"/>
      <c r="Q102" s="13"/>
      <c r="R102" s="13"/>
      <c r="S102" s="206"/>
      <c r="T102" s="14"/>
      <c r="U102" s="13"/>
      <c r="V102" s="13"/>
      <c r="W102" s="13"/>
      <c r="X102" s="13"/>
      <c r="Y102" s="13"/>
      <c r="Z102" s="13"/>
      <c r="AA102" s="13"/>
      <c r="AB102" s="13"/>
      <c r="AC102" s="206"/>
      <c r="AD102" s="14"/>
      <c r="AE102" s="12"/>
      <c r="AF102" s="13"/>
      <c r="AG102" s="13"/>
      <c r="AH102" s="13"/>
      <c r="AI102" s="13"/>
      <c r="AJ102" s="13"/>
      <c r="AK102" s="15"/>
      <c r="AL102" s="113"/>
      <c r="AM102" s="14"/>
      <c r="AN102" s="113"/>
      <c r="AO102" s="14"/>
      <c r="AP102" s="105"/>
      <c r="AQ102" s="109"/>
    </row>
    <row r="103" spans="3:43" x14ac:dyDescent="0.25">
      <c r="C103" s="12"/>
      <c r="D103" s="13"/>
      <c r="E103" s="13"/>
      <c r="F103" s="13"/>
      <c r="G103" s="13"/>
      <c r="H103" s="13"/>
      <c r="I103" s="13"/>
      <c r="J103" s="13"/>
      <c r="K103" s="13"/>
      <c r="L103" s="13"/>
      <c r="M103" s="13"/>
      <c r="N103" s="13"/>
      <c r="O103" s="13"/>
      <c r="P103" s="13"/>
      <c r="Q103" s="13"/>
      <c r="R103" s="13"/>
      <c r="S103" s="206"/>
      <c r="T103" s="14"/>
      <c r="U103" s="13"/>
      <c r="V103" s="13"/>
      <c r="W103" s="13"/>
      <c r="X103" s="13"/>
      <c r="Y103" s="13"/>
      <c r="Z103" s="13"/>
      <c r="AA103" s="13"/>
      <c r="AB103" s="13"/>
      <c r="AC103" s="206"/>
      <c r="AD103" s="14"/>
      <c r="AE103" s="12"/>
      <c r="AF103" s="13"/>
      <c r="AG103" s="13"/>
      <c r="AH103" s="13"/>
      <c r="AI103" s="13"/>
      <c r="AJ103" s="13"/>
      <c r="AK103" s="15"/>
      <c r="AL103" s="113"/>
      <c r="AM103" s="14"/>
      <c r="AN103" s="113"/>
      <c r="AO103" s="14"/>
      <c r="AP103" s="105"/>
      <c r="AQ103" s="109"/>
    </row>
    <row r="104" spans="3:43" x14ac:dyDescent="0.25">
      <c r="C104" s="12"/>
      <c r="D104" s="13"/>
      <c r="E104" s="13"/>
      <c r="F104" s="13"/>
      <c r="G104" s="13"/>
      <c r="H104" s="13"/>
      <c r="I104" s="13"/>
      <c r="J104" s="13"/>
      <c r="K104" s="13"/>
      <c r="L104" s="13"/>
      <c r="M104" s="13"/>
      <c r="N104" s="13"/>
      <c r="O104" s="13"/>
      <c r="P104" s="13"/>
      <c r="Q104" s="13"/>
      <c r="R104" s="13"/>
      <c r="S104" s="206"/>
      <c r="T104" s="14"/>
      <c r="U104" s="13"/>
      <c r="V104" s="13"/>
      <c r="W104" s="13"/>
      <c r="X104" s="13"/>
      <c r="Y104" s="13"/>
      <c r="Z104" s="13"/>
      <c r="AA104" s="13"/>
      <c r="AB104" s="13"/>
      <c r="AC104" s="206"/>
      <c r="AD104" s="14"/>
      <c r="AE104" s="12"/>
      <c r="AF104" s="13"/>
      <c r="AG104" s="13"/>
      <c r="AH104" s="13"/>
      <c r="AI104" s="13"/>
      <c r="AJ104" s="13"/>
      <c r="AK104" s="15"/>
      <c r="AL104" s="113"/>
      <c r="AM104" s="14"/>
      <c r="AN104" s="113"/>
      <c r="AO104" s="14"/>
      <c r="AP104" s="105"/>
      <c r="AQ104" s="109"/>
    </row>
    <row r="105" spans="3:43" x14ac:dyDescent="0.25">
      <c r="C105" s="12"/>
      <c r="D105" s="13"/>
      <c r="E105" s="13"/>
      <c r="F105" s="13"/>
      <c r="G105" s="13"/>
      <c r="H105" s="13"/>
      <c r="I105" s="13"/>
      <c r="J105" s="13"/>
      <c r="K105" s="13"/>
      <c r="L105" s="13"/>
      <c r="M105" s="13"/>
      <c r="N105" s="13"/>
      <c r="O105" s="13"/>
      <c r="P105" s="13"/>
      <c r="Q105" s="13"/>
      <c r="R105" s="13"/>
      <c r="S105" s="206"/>
      <c r="T105" s="14"/>
      <c r="U105" s="13"/>
      <c r="V105" s="13"/>
      <c r="W105" s="13"/>
      <c r="X105" s="13"/>
      <c r="Y105" s="13"/>
      <c r="Z105" s="13"/>
      <c r="AA105" s="13"/>
      <c r="AB105" s="13"/>
      <c r="AC105" s="206"/>
      <c r="AD105" s="14"/>
      <c r="AE105" s="12"/>
      <c r="AF105" s="13"/>
      <c r="AG105" s="13"/>
      <c r="AH105" s="13"/>
      <c r="AI105" s="13"/>
      <c r="AJ105" s="13"/>
      <c r="AK105" s="15"/>
      <c r="AL105" s="113"/>
      <c r="AM105" s="14"/>
      <c r="AN105" s="113"/>
      <c r="AO105" s="14"/>
      <c r="AP105" s="105"/>
      <c r="AQ105" s="109"/>
    </row>
    <row r="106" spans="3:43" x14ac:dyDescent="0.25">
      <c r="C106" s="12"/>
      <c r="D106" s="13"/>
      <c r="E106" s="13"/>
      <c r="F106" s="13"/>
      <c r="G106" s="13"/>
      <c r="H106" s="13"/>
      <c r="I106" s="13"/>
      <c r="J106" s="13"/>
      <c r="K106" s="13"/>
      <c r="L106" s="13"/>
      <c r="M106" s="13"/>
      <c r="N106" s="13"/>
      <c r="O106" s="13"/>
      <c r="P106" s="13"/>
      <c r="Q106" s="13"/>
      <c r="R106" s="13"/>
      <c r="S106" s="206"/>
      <c r="T106" s="14"/>
      <c r="U106" s="13"/>
      <c r="V106" s="13"/>
      <c r="W106" s="13"/>
      <c r="X106" s="13"/>
      <c r="Y106" s="13"/>
      <c r="Z106" s="13"/>
      <c r="AA106" s="13"/>
      <c r="AB106" s="13"/>
      <c r="AC106" s="206"/>
      <c r="AD106" s="14"/>
      <c r="AE106" s="12"/>
      <c r="AF106" s="13"/>
      <c r="AG106" s="13"/>
      <c r="AH106" s="13"/>
      <c r="AI106" s="13"/>
      <c r="AJ106" s="13"/>
      <c r="AK106" s="15"/>
      <c r="AL106" s="113"/>
      <c r="AM106" s="14"/>
      <c r="AN106" s="113"/>
      <c r="AO106" s="14"/>
      <c r="AP106" s="105"/>
      <c r="AQ106" s="109"/>
    </row>
    <row r="107" spans="3:43" x14ac:dyDescent="0.25">
      <c r="C107" s="12"/>
      <c r="D107" s="13"/>
      <c r="E107" s="13"/>
      <c r="F107" s="13"/>
      <c r="G107" s="13"/>
      <c r="H107" s="13"/>
      <c r="I107" s="13"/>
      <c r="J107" s="13"/>
      <c r="K107" s="13"/>
      <c r="L107" s="13"/>
      <c r="M107" s="13"/>
      <c r="N107" s="13"/>
      <c r="O107" s="13"/>
      <c r="P107" s="13"/>
      <c r="Q107" s="13"/>
      <c r="R107" s="13"/>
      <c r="S107" s="206"/>
      <c r="T107" s="14"/>
      <c r="U107" s="13"/>
      <c r="V107" s="13"/>
      <c r="W107" s="13"/>
      <c r="X107" s="13"/>
      <c r="Y107" s="13"/>
      <c r="Z107" s="13"/>
      <c r="AA107" s="13"/>
      <c r="AB107" s="13"/>
      <c r="AC107" s="206"/>
      <c r="AD107" s="14"/>
      <c r="AE107" s="12"/>
      <c r="AF107" s="13"/>
      <c r="AG107" s="13"/>
      <c r="AH107" s="13"/>
      <c r="AI107" s="13"/>
      <c r="AJ107" s="13"/>
      <c r="AK107" s="15"/>
      <c r="AL107" s="113"/>
      <c r="AM107" s="14"/>
      <c r="AN107" s="113"/>
      <c r="AO107" s="14"/>
      <c r="AP107" s="105"/>
      <c r="AQ107" s="109"/>
    </row>
    <row r="108" spans="3:43" x14ac:dyDescent="0.25">
      <c r="C108" s="12"/>
      <c r="D108" s="13"/>
      <c r="E108" s="13"/>
      <c r="F108" s="13"/>
      <c r="G108" s="13"/>
      <c r="H108" s="13"/>
      <c r="I108" s="13"/>
      <c r="J108" s="13"/>
      <c r="K108" s="13"/>
      <c r="L108" s="13"/>
      <c r="M108" s="13"/>
      <c r="N108" s="13"/>
      <c r="O108" s="13"/>
      <c r="P108" s="13"/>
      <c r="Q108" s="13"/>
      <c r="R108" s="13"/>
      <c r="S108" s="206"/>
      <c r="T108" s="14"/>
      <c r="U108" s="13"/>
      <c r="V108" s="13"/>
      <c r="W108" s="13"/>
      <c r="X108" s="13"/>
      <c r="Y108" s="13"/>
      <c r="Z108" s="13"/>
      <c r="AA108" s="13"/>
      <c r="AB108" s="13"/>
      <c r="AC108" s="206"/>
      <c r="AD108" s="14"/>
      <c r="AE108" s="12"/>
      <c r="AF108" s="13"/>
      <c r="AG108" s="13"/>
      <c r="AH108" s="13"/>
      <c r="AI108" s="13"/>
      <c r="AJ108" s="13"/>
      <c r="AK108" s="15"/>
      <c r="AL108" s="113"/>
      <c r="AM108" s="14"/>
      <c r="AN108" s="113"/>
      <c r="AO108" s="14"/>
      <c r="AP108" s="105"/>
      <c r="AQ108" s="109"/>
    </row>
    <row r="109" spans="3:43" x14ac:dyDescent="0.25">
      <c r="C109" s="12"/>
      <c r="D109" s="13"/>
      <c r="E109" s="13"/>
      <c r="F109" s="13"/>
      <c r="G109" s="13"/>
      <c r="H109" s="13"/>
      <c r="I109" s="13"/>
      <c r="J109" s="13"/>
      <c r="K109" s="13"/>
      <c r="L109" s="13"/>
      <c r="M109" s="13"/>
      <c r="N109" s="13"/>
      <c r="O109" s="13"/>
      <c r="P109" s="13"/>
      <c r="Q109" s="13"/>
      <c r="R109" s="13"/>
      <c r="S109" s="206"/>
      <c r="T109" s="14"/>
      <c r="U109" s="13"/>
      <c r="V109" s="13"/>
      <c r="W109" s="13"/>
      <c r="X109" s="13"/>
      <c r="Y109" s="13"/>
      <c r="Z109" s="13"/>
      <c r="AA109" s="13"/>
      <c r="AB109" s="13"/>
      <c r="AC109" s="206"/>
      <c r="AD109" s="14"/>
      <c r="AE109" s="12"/>
      <c r="AF109" s="13"/>
      <c r="AG109" s="13"/>
      <c r="AH109" s="13"/>
      <c r="AI109" s="13"/>
      <c r="AJ109" s="13"/>
      <c r="AK109" s="15"/>
      <c r="AL109" s="113"/>
      <c r="AM109" s="14"/>
      <c r="AN109" s="113"/>
      <c r="AO109" s="14"/>
      <c r="AP109" s="105"/>
      <c r="AQ109" s="109"/>
    </row>
    <row r="110" spans="3:43" x14ac:dyDescent="0.25">
      <c r="C110" s="12"/>
      <c r="D110" s="13"/>
      <c r="E110" s="13"/>
      <c r="F110" s="13"/>
      <c r="G110" s="13"/>
      <c r="H110" s="13"/>
      <c r="I110" s="13"/>
      <c r="J110" s="13"/>
      <c r="K110" s="13"/>
      <c r="L110" s="13"/>
      <c r="M110" s="13"/>
      <c r="N110" s="13"/>
      <c r="O110" s="13"/>
      <c r="P110" s="13"/>
      <c r="Q110" s="13"/>
      <c r="R110" s="13"/>
      <c r="S110" s="206"/>
      <c r="T110" s="14"/>
      <c r="U110" s="13"/>
      <c r="V110" s="13"/>
      <c r="W110" s="13"/>
      <c r="X110" s="13"/>
      <c r="Y110" s="13"/>
      <c r="Z110" s="13"/>
      <c r="AA110" s="13"/>
      <c r="AB110" s="13"/>
      <c r="AC110" s="206"/>
      <c r="AD110" s="14"/>
      <c r="AE110" s="12"/>
      <c r="AF110" s="13"/>
      <c r="AG110" s="13"/>
      <c r="AH110" s="13"/>
      <c r="AI110" s="13"/>
      <c r="AJ110" s="13"/>
      <c r="AK110" s="15"/>
      <c r="AL110" s="113"/>
      <c r="AM110" s="14"/>
      <c r="AN110" s="113"/>
      <c r="AO110" s="14"/>
      <c r="AP110" s="105"/>
      <c r="AQ110" s="109"/>
    </row>
    <row r="111" spans="3:43" x14ac:dyDescent="0.25">
      <c r="C111" s="12"/>
      <c r="D111" s="13"/>
      <c r="E111" s="13"/>
      <c r="F111" s="13"/>
      <c r="G111" s="13"/>
      <c r="H111" s="13"/>
      <c r="I111" s="13"/>
      <c r="J111" s="13"/>
      <c r="K111" s="13"/>
      <c r="L111" s="13"/>
      <c r="M111" s="13"/>
      <c r="N111" s="13"/>
      <c r="O111" s="13"/>
      <c r="P111" s="13"/>
      <c r="Q111" s="13"/>
      <c r="R111" s="13"/>
      <c r="S111" s="206"/>
      <c r="T111" s="14"/>
      <c r="U111" s="13"/>
      <c r="V111" s="13"/>
      <c r="W111" s="13"/>
      <c r="X111" s="13"/>
      <c r="Y111" s="13"/>
      <c r="Z111" s="13"/>
      <c r="AA111" s="13"/>
      <c r="AB111" s="13"/>
      <c r="AC111" s="206"/>
      <c r="AD111" s="14"/>
      <c r="AE111" s="12"/>
      <c r="AF111" s="13"/>
      <c r="AG111" s="13"/>
      <c r="AH111" s="13"/>
      <c r="AI111" s="13"/>
      <c r="AJ111" s="13"/>
      <c r="AK111" s="15"/>
      <c r="AL111" s="113"/>
      <c r="AM111" s="14"/>
      <c r="AN111" s="113"/>
      <c r="AO111" s="14"/>
      <c r="AP111" s="105"/>
      <c r="AQ111" s="109"/>
    </row>
    <row r="112" spans="3:43" x14ac:dyDescent="0.25">
      <c r="C112" s="12"/>
      <c r="D112" s="13"/>
      <c r="E112" s="13"/>
      <c r="F112" s="13"/>
      <c r="G112" s="13"/>
      <c r="H112" s="13"/>
      <c r="I112" s="13"/>
      <c r="J112" s="13"/>
      <c r="K112" s="13"/>
      <c r="L112" s="13"/>
      <c r="M112" s="13"/>
      <c r="N112" s="13"/>
      <c r="O112" s="13"/>
      <c r="P112" s="13"/>
      <c r="Q112" s="13"/>
      <c r="R112" s="13"/>
      <c r="S112" s="206"/>
      <c r="T112" s="14"/>
      <c r="U112" s="13"/>
      <c r="V112" s="13"/>
      <c r="W112" s="13"/>
      <c r="X112" s="13"/>
      <c r="Y112" s="13"/>
      <c r="Z112" s="13"/>
      <c r="AA112" s="13"/>
      <c r="AB112" s="13"/>
      <c r="AC112" s="206"/>
      <c r="AD112" s="14"/>
      <c r="AE112" s="12"/>
      <c r="AF112" s="13"/>
      <c r="AG112" s="13"/>
      <c r="AH112" s="13"/>
      <c r="AI112" s="13"/>
      <c r="AJ112" s="13"/>
      <c r="AK112" s="15"/>
      <c r="AL112" s="113"/>
      <c r="AM112" s="14"/>
      <c r="AN112" s="113"/>
      <c r="AO112" s="14"/>
      <c r="AP112" s="105"/>
      <c r="AQ112" s="109"/>
    </row>
    <row r="113" spans="3:43" x14ac:dyDescent="0.25">
      <c r="C113" s="12"/>
      <c r="D113" s="13"/>
      <c r="E113" s="13"/>
      <c r="F113" s="13"/>
      <c r="G113" s="13"/>
      <c r="H113" s="13"/>
      <c r="I113" s="13"/>
      <c r="J113" s="13"/>
      <c r="K113" s="13"/>
      <c r="L113" s="13"/>
      <c r="M113" s="13"/>
      <c r="N113" s="13"/>
      <c r="O113" s="13"/>
      <c r="P113" s="13"/>
      <c r="Q113" s="13"/>
      <c r="R113" s="13"/>
      <c r="S113" s="206"/>
      <c r="T113" s="14"/>
      <c r="U113" s="13"/>
      <c r="V113" s="13"/>
      <c r="W113" s="13"/>
      <c r="X113" s="13"/>
      <c r="Y113" s="13"/>
      <c r="Z113" s="13"/>
      <c r="AA113" s="13"/>
      <c r="AB113" s="13"/>
      <c r="AC113" s="206"/>
      <c r="AD113" s="14"/>
      <c r="AE113" s="12"/>
      <c r="AF113" s="13"/>
      <c r="AG113" s="13"/>
      <c r="AH113" s="13"/>
      <c r="AI113" s="13"/>
      <c r="AJ113" s="13"/>
      <c r="AK113" s="15"/>
      <c r="AL113" s="113"/>
      <c r="AM113" s="14"/>
      <c r="AN113" s="113"/>
      <c r="AO113" s="14"/>
      <c r="AP113" s="105"/>
      <c r="AQ113" s="109"/>
    </row>
    <row r="114" spans="3:43" x14ac:dyDescent="0.25">
      <c r="C114" s="12"/>
      <c r="D114" s="13"/>
      <c r="E114" s="13"/>
      <c r="F114" s="13"/>
      <c r="G114" s="13"/>
      <c r="H114" s="13"/>
      <c r="I114" s="13"/>
      <c r="J114" s="13"/>
      <c r="K114" s="13"/>
      <c r="L114" s="13"/>
      <c r="M114" s="13"/>
      <c r="N114" s="13"/>
      <c r="O114" s="13"/>
      <c r="P114" s="13"/>
      <c r="Q114" s="13"/>
      <c r="R114" s="13"/>
      <c r="S114" s="206"/>
      <c r="T114" s="14"/>
      <c r="U114" s="13"/>
      <c r="V114" s="13"/>
      <c r="W114" s="13"/>
      <c r="X114" s="13"/>
      <c r="Y114" s="13"/>
      <c r="Z114" s="13"/>
      <c r="AA114" s="13"/>
      <c r="AB114" s="13"/>
      <c r="AC114" s="206"/>
      <c r="AD114" s="14"/>
      <c r="AE114" s="12"/>
      <c r="AF114" s="13"/>
      <c r="AG114" s="13"/>
      <c r="AH114" s="13"/>
      <c r="AI114" s="13"/>
      <c r="AJ114" s="13"/>
      <c r="AK114" s="15"/>
      <c r="AL114" s="113"/>
      <c r="AM114" s="14"/>
      <c r="AN114" s="113"/>
      <c r="AO114" s="14"/>
      <c r="AP114" s="105"/>
      <c r="AQ114" s="109"/>
    </row>
    <row r="115" spans="3:43" x14ac:dyDescent="0.25">
      <c r="C115" s="12"/>
      <c r="D115" s="13"/>
      <c r="E115" s="13"/>
      <c r="F115" s="13"/>
      <c r="G115" s="13"/>
      <c r="H115" s="13"/>
      <c r="I115" s="13"/>
      <c r="J115" s="13"/>
      <c r="K115" s="13"/>
      <c r="L115" s="13"/>
      <c r="M115" s="13"/>
      <c r="N115" s="13"/>
      <c r="O115" s="13"/>
      <c r="P115" s="13"/>
      <c r="Q115" s="13"/>
      <c r="R115" s="13"/>
      <c r="S115" s="206"/>
      <c r="T115" s="14"/>
      <c r="U115" s="13"/>
      <c r="V115" s="13"/>
      <c r="W115" s="13"/>
      <c r="X115" s="13"/>
      <c r="Y115" s="13"/>
      <c r="Z115" s="13"/>
      <c r="AA115" s="13"/>
      <c r="AB115" s="13"/>
      <c r="AC115" s="206"/>
      <c r="AD115" s="14"/>
      <c r="AE115" s="12"/>
      <c r="AF115" s="13"/>
      <c r="AG115" s="13"/>
      <c r="AH115" s="13"/>
      <c r="AI115" s="13"/>
      <c r="AJ115" s="13"/>
      <c r="AK115" s="15"/>
      <c r="AL115" s="113"/>
      <c r="AM115" s="14"/>
      <c r="AN115" s="113"/>
      <c r="AO115" s="14"/>
      <c r="AP115" s="105"/>
      <c r="AQ115" s="109"/>
    </row>
    <row r="116" spans="3:43" x14ac:dyDescent="0.25">
      <c r="C116" s="12"/>
      <c r="D116" s="13"/>
      <c r="E116" s="13"/>
      <c r="F116" s="13"/>
      <c r="G116" s="13"/>
      <c r="H116" s="13"/>
      <c r="I116" s="13"/>
      <c r="J116" s="13"/>
      <c r="K116" s="13"/>
      <c r="L116" s="13"/>
      <c r="M116" s="13"/>
      <c r="N116" s="13"/>
      <c r="O116" s="13"/>
      <c r="P116" s="13"/>
      <c r="Q116" s="13"/>
      <c r="R116" s="13"/>
      <c r="S116" s="206"/>
      <c r="T116" s="14"/>
      <c r="U116" s="13"/>
      <c r="V116" s="13"/>
      <c r="W116" s="13"/>
      <c r="X116" s="13"/>
      <c r="Y116" s="13"/>
      <c r="Z116" s="13"/>
      <c r="AA116" s="13"/>
      <c r="AB116" s="13"/>
      <c r="AC116" s="206"/>
      <c r="AD116" s="14"/>
      <c r="AE116" s="12"/>
      <c r="AF116" s="13"/>
      <c r="AG116" s="13"/>
      <c r="AH116" s="13"/>
      <c r="AI116" s="13"/>
      <c r="AJ116" s="13"/>
      <c r="AK116" s="15"/>
      <c r="AL116" s="113"/>
      <c r="AM116" s="14"/>
      <c r="AN116" s="113"/>
      <c r="AO116" s="14"/>
      <c r="AP116" s="105"/>
      <c r="AQ116" s="109"/>
    </row>
    <row r="117" spans="3:43" x14ac:dyDescent="0.25">
      <c r="AL117" s="113"/>
      <c r="AM117" s="14"/>
      <c r="AN117" s="113"/>
      <c r="AO117" s="14"/>
      <c r="AP117" s="105"/>
      <c r="AQ117" s="109"/>
    </row>
    <row r="118" spans="3:43" x14ac:dyDescent="0.25">
      <c r="AL118" s="113"/>
      <c r="AM118" s="14"/>
      <c r="AN118" s="113"/>
      <c r="AO118" s="14"/>
      <c r="AP118" s="105"/>
      <c r="AQ118" s="109"/>
    </row>
    <row r="119" spans="3:43" x14ac:dyDescent="0.25">
      <c r="AL119" s="113"/>
      <c r="AM119" s="14"/>
      <c r="AN119" s="113"/>
      <c r="AO119" s="14"/>
      <c r="AP119" s="105"/>
      <c r="AQ119" s="109"/>
    </row>
    <row r="120" spans="3:43" x14ac:dyDescent="0.25">
      <c r="AL120" s="113"/>
      <c r="AM120" s="14"/>
      <c r="AN120" s="113"/>
      <c r="AO120" s="14"/>
      <c r="AP120" s="105"/>
      <c r="AQ120" s="109"/>
    </row>
    <row r="121" spans="3:43" x14ac:dyDescent="0.25">
      <c r="AL121" s="113"/>
      <c r="AM121" s="14"/>
      <c r="AN121" s="113"/>
      <c r="AO121" s="14"/>
      <c r="AP121" s="105"/>
      <c r="AQ121" s="109"/>
    </row>
    <row r="122" spans="3:43" x14ac:dyDescent="0.25">
      <c r="AL122" s="113"/>
      <c r="AM122" s="14"/>
      <c r="AN122" s="113"/>
      <c r="AO122" s="14"/>
      <c r="AP122" s="105"/>
      <c r="AQ122" s="109"/>
    </row>
    <row r="123" spans="3:43" x14ac:dyDescent="0.25">
      <c r="AL123" s="113"/>
      <c r="AM123" s="14"/>
      <c r="AN123" s="113"/>
      <c r="AO123" s="14"/>
      <c r="AP123" s="105"/>
      <c r="AQ123" s="109"/>
    </row>
    <row r="124" spans="3:43" x14ac:dyDescent="0.25">
      <c r="AL124" s="113"/>
      <c r="AM124" s="14"/>
      <c r="AN124" s="113"/>
      <c r="AO124" s="14"/>
      <c r="AP124" s="105"/>
      <c r="AQ124" s="109"/>
    </row>
    <row r="125" spans="3:43" x14ac:dyDescent="0.25">
      <c r="AL125" s="113"/>
      <c r="AM125" s="14"/>
      <c r="AN125" s="113"/>
      <c r="AO125" s="14"/>
      <c r="AP125" s="105"/>
      <c r="AQ125" s="109"/>
    </row>
    <row r="126" spans="3:43" x14ac:dyDescent="0.25">
      <c r="AL126" s="113"/>
      <c r="AM126" s="14"/>
      <c r="AN126" s="113"/>
      <c r="AO126" s="14"/>
      <c r="AP126" s="105"/>
      <c r="AQ126" s="109"/>
    </row>
    <row r="127" spans="3:43" x14ac:dyDescent="0.25">
      <c r="AL127" s="113"/>
      <c r="AM127" s="14"/>
      <c r="AN127" s="113"/>
      <c r="AO127" s="14"/>
      <c r="AP127" s="105"/>
      <c r="AQ127" s="109"/>
    </row>
    <row r="128" spans="3:43" x14ac:dyDescent="0.25">
      <c r="AL128" s="113"/>
      <c r="AM128" s="14"/>
      <c r="AN128" s="113"/>
      <c r="AO128" s="14"/>
      <c r="AP128" s="105"/>
      <c r="AQ128" s="109"/>
    </row>
    <row r="129" spans="38:43" x14ac:dyDescent="0.25">
      <c r="AL129" s="113"/>
      <c r="AM129" s="14"/>
      <c r="AN129" s="113"/>
      <c r="AO129" s="14"/>
      <c r="AP129" s="105"/>
      <c r="AQ129" s="109"/>
    </row>
    <row r="130" spans="38:43" x14ac:dyDescent="0.25">
      <c r="AL130" s="111"/>
      <c r="AM130" s="112"/>
      <c r="AN130" s="123"/>
      <c r="AO130" s="124"/>
      <c r="AP130" s="110"/>
      <c r="AQ130" s="112"/>
    </row>
    <row r="131" spans="38:43" x14ac:dyDescent="0.25">
      <c r="AN131" s="125"/>
      <c r="AO131" s="126"/>
    </row>
    <row r="132" spans="38:43" x14ac:dyDescent="0.25">
      <c r="AN132" s="125"/>
      <c r="AO132" s="126"/>
    </row>
    <row r="133" spans="38:43" x14ac:dyDescent="0.25">
      <c r="AN133" s="125"/>
      <c r="AO133" s="126"/>
    </row>
    <row r="134" spans="38:43" x14ac:dyDescent="0.25">
      <c r="AN134" s="125"/>
      <c r="AO134" s="126"/>
    </row>
    <row r="135" spans="38:43" x14ac:dyDescent="0.25">
      <c r="AN135" s="125"/>
      <c r="AO135" s="126"/>
    </row>
    <row r="136" spans="38:43" x14ac:dyDescent="0.25">
      <c r="AN136" s="125"/>
      <c r="AO136" s="126"/>
    </row>
    <row r="137" spans="38:43" x14ac:dyDescent="0.25">
      <c r="AN137" s="125"/>
      <c r="AO137" s="126"/>
    </row>
    <row r="138" spans="38:43" x14ac:dyDescent="0.25">
      <c r="AN138" s="125"/>
      <c r="AO138" s="126"/>
    </row>
    <row r="139" spans="38:43" x14ac:dyDescent="0.25">
      <c r="AN139" s="125"/>
      <c r="AO139" s="126"/>
    </row>
    <row r="140" spans="38:43" x14ac:dyDescent="0.25">
      <c r="AN140" s="125"/>
      <c r="AO140" s="126"/>
    </row>
    <row r="141" spans="38:43" x14ac:dyDescent="0.25">
      <c r="AN141" s="125"/>
      <c r="AO141" s="126"/>
    </row>
    <row r="142" spans="38:43" x14ac:dyDescent="0.25">
      <c r="AN142" s="125"/>
      <c r="AO142" s="126"/>
    </row>
    <row r="143" spans="38:43" x14ac:dyDescent="0.25">
      <c r="AN143" s="125"/>
      <c r="AO143" s="126"/>
    </row>
    <row r="144" spans="38:43" x14ac:dyDescent="0.25">
      <c r="AN144" s="125"/>
      <c r="AO144" s="126"/>
    </row>
    <row r="145" spans="40:41" x14ac:dyDescent="0.25">
      <c r="AN145" s="125"/>
      <c r="AO145" s="126"/>
    </row>
    <row r="146" spans="40:41" x14ac:dyDescent="0.25">
      <c r="AN146" s="125"/>
      <c r="AO146" s="126"/>
    </row>
    <row r="147" spans="40:41" x14ac:dyDescent="0.25">
      <c r="AN147" s="125"/>
      <c r="AO147" s="126"/>
    </row>
    <row r="148" spans="40:41" x14ac:dyDescent="0.25">
      <c r="AN148" s="125"/>
      <c r="AO148" s="126"/>
    </row>
    <row r="149" spans="40:41" x14ac:dyDescent="0.25">
      <c r="AN149" s="125"/>
      <c r="AO149" s="126"/>
    </row>
    <row r="150" spans="40:41" x14ac:dyDescent="0.25">
      <c r="AN150" s="125"/>
      <c r="AO150" s="126"/>
    </row>
    <row r="151" spans="40:41" x14ac:dyDescent="0.25">
      <c r="AN151" s="125"/>
      <c r="AO151" s="126"/>
    </row>
    <row r="152" spans="40:41" x14ac:dyDescent="0.25">
      <c r="AN152" s="125"/>
      <c r="AO152" s="126"/>
    </row>
    <row r="153" spans="40:41" x14ac:dyDescent="0.25">
      <c r="AN153" s="125"/>
      <c r="AO153" s="126"/>
    </row>
    <row r="154" spans="40:41" x14ac:dyDescent="0.25">
      <c r="AN154" s="125"/>
      <c r="AO154" s="126"/>
    </row>
    <row r="155" spans="40:41" x14ac:dyDescent="0.25">
      <c r="AN155" s="125"/>
      <c r="AO155" s="126"/>
    </row>
    <row r="156" spans="40:41" x14ac:dyDescent="0.25">
      <c r="AN156" s="125"/>
      <c r="AO156" s="126"/>
    </row>
    <row r="157" spans="40:41" x14ac:dyDescent="0.25">
      <c r="AN157" s="125"/>
      <c r="AO157" s="126"/>
    </row>
    <row r="158" spans="40:41" x14ac:dyDescent="0.25">
      <c r="AN158" s="125"/>
      <c r="AO158" s="126"/>
    </row>
    <row r="159" spans="40:41" x14ac:dyDescent="0.25">
      <c r="AN159" s="125"/>
      <c r="AO159" s="126"/>
    </row>
    <row r="160" spans="40:41" x14ac:dyDescent="0.25">
      <c r="AN160" s="125"/>
      <c r="AO160" s="126"/>
    </row>
    <row r="161" spans="40:41" x14ac:dyDescent="0.25">
      <c r="AN161" s="125"/>
      <c r="AO161" s="126"/>
    </row>
    <row r="162" spans="40:41" x14ac:dyDescent="0.25">
      <c r="AN162" s="125"/>
      <c r="AO162" s="126"/>
    </row>
    <row r="163" spans="40:41" x14ac:dyDescent="0.25">
      <c r="AN163" s="125"/>
      <c r="AO163" s="126"/>
    </row>
    <row r="164" spans="40:41" x14ac:dyDescent="0.25">
      <c r="AN164" s="125"/>
      <c r="AO164" s="126"/>
    </row>
    <row r="165" spans="40:41" x14ac:dyDescent="0.25">
      <c r="AN165" s="125"/>
      <c r="AO165" s="126"/>
    </row>
    <row r="166" spans="40:41" x14ac:dyDescent="0.25">
      <c r="AN166" s="125"/>
      <c r="AO166" s="126"/>
    </row>
    <row r="167" spans="40:41" x14ac:dyDescent="0.25">
      <c r="AN167" s="125"/>
      <c r="AO167" s="126"/>
    </row>
    <row r="168" spans="40:41" x14ac:dyDescent="0.25">
      <c r="AN168" s="125"/>
      <c r="AO168" s="126"/>
    </row>
    <row r="169" spans="40:41" x14ac:dyDescent="0.25">
      <c r="AN169" s="125"/>
      <c r="AO169" s="126"/>
    </row>
    <row r="170" spans="40:41" x14ac:dyDescent="0.25">
      <c r="AN170" s="125"/>
      <c r="AO170" s="126"/>
    </row>
    <row r="171" spans="40:41" x14ac:dyDescent="0.25">
      <c r="AN171" s="125"/>
      <c r="AO171" s="126"/>
    </row>
    <row r="172" spans="40:41" x14ac:dyDescent="0.25">
      <c r="AN172" s="125"/>
      <c r="AO172" s="126"/>
    </row>
    <row r="173" spans="40:41" x14ac:dyDescent="0.25">
      <c r="AN173" s="125"/>
      <c r="AO173" s="126"/>
    </row>
    <row r="174" spans="40:41" x14ac:dyDescent="0.25">
      <c r="AN174" s="125"/>
      <c r="AO174" s="126"/>
    </row>
    <row r="175" spans="40:41" x14ac:dyDescent="0.25">
      <c r="AN175" s="125"/>
      <c r="AO175" s="126"/>
    </row>
    <row r="176" spans="40:41" x14ac:dyDescent="0.25">
      <c r="AN176" s="125"/>
      <c r="AO176" s="126"/>
    </row>
    <row r="177" spans="40:41" x14ac:dyDescent="0.25">
      <c r="AN177" s="125"/>
      <c r="AO177" s="126"/>
    </row>
    <row r="178" spans="40:41" x14ac:dyDescent="0.25">
      <c r="AN178" s="125"/>
      <c r="AO178" s="126"/>
    </row>
    <row r="179" spans="40:41" x14ac:dyDescent="0.25">
      <c r="AN179" s="125"/>
      <c r="AO179" s="126"/>
    </row>
    <row r="180" spans="40:41" x14ac:dyDescent="0.25">
      <c r="AN180" s="125"/>
      <c r="AO180" s="126"/>
    </row>
    <row r="181" spans="40:41" x14ac:dyDescent="0.25">
      <c r="AN181" s="125"/>
      <c r="AO181" s="126"/>
    </row>
    <row r="182" spans="40:41" x14ac:dyDescent="0.25">
      <c r="AN182" s="125"/>
      <c r="AO182" s="126"/>
    </row>
    <row r="183" spans="40:41" x14ac:dyDescent="0.25">
      <c r="AN183" s="125"/>
      <c r="AO183" s="126"/>
    </row>
    <row r="184" spans="40:41" x14ac:dyDescent="0.25">
      <c r="AN184" s="125"/>
      <c r="AO184" s="126"/>
    </row>
    <row r="185" spans="40:41" x14ac:dyDescent="0.25">
      <c r="AN185" s="125"/>
      <c r="AO185" s="126"/>
    </row>
    <row r="186" spans="40:41" x14ac:dyDescent="0.25">
      <c r="AN186" s="125"/>
      <c r="AO186" s="126"/>
    </row>
  </sheetData>
  <mergeCells count="7">
    <mergeCell ref="AL1:AO1"/>
    <mergeCell ref="C1:G1"/>
    <mergeCell ref="H1:K1"/>
    <mergeCell ref="L1:T1"/>
    <mergeCell ref="U1:V1"/>
    <mergeCell ref="AE1:AK1"/>
    <mergeCell ref="W1:AD1"/>
  </mergeCells>
  <hyperlinks>
    <hyperlink ref="A1" location="Contents!A1" display="CONTENTS"/>
    <hyperlink ref="A2" r:id="rId1"/>
    <hyperlink ref="B8" r:id="rId2"/>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86"/>
  <sheetViews>
    <sheetView workbookViewId="0">
      <pane xSplit="2" ySplit="2" topLeftCell="J3" activePane="bottomRight" state="frozen"/>
      <selection pane="topRight" activeCell="C1" sqref="C1"/>
      <selection pane="bottomLeft" activeCell="A3" sqref="A3"/>
      <selection pane="bottomRight" activeCell="S3" sqref="S3"/>
    </sheetView>
  </sheetViews>
  <sheetFormatPr defaultRowHeight="15" x14ac:dyDescent="0.25"/>
  <cols>
    <col min="1" max="1" width="27.28515625" style="2" customWidth="1"/>
    <col min="2" max="2" width="23.85546875" style="2" customWidth="1"/>
    <col min="3" max="3" width="11.85546875" customWidth="1"/>
    <col min="4" max="4" width="10.28515625" customWidth="1"/>
    <col min="5" max="5" width="25" customWidth="1"/>
    <col min="9" max="9" width="12.28515625" customWidth="1"/>
    <col min="10" max="11" width="12.7109375" customWidth="1"/>
    <col min="12" max="12" width="11.5703125" customWidth="1"/>
    <col min="13" max="13" width="13.140625" customWidth="1"/>
    <col min="16" max="16" width="15.5703125" customWidth="1"/>
    <col min="17" max="17" width="11.85546875" customWidth="1"/>
    <col min="19" max="19" width="11.5703125" customWidth="1"/>
    <col min="20" max="20" width="28" style="2" customWidth="1"/>
    <col min="21" max="22" width="12.7109375" customWidth="1"/>
    <col min="23" max="23" width="11.5703125" customWidth="1"/>
    <col min="24" max="24" width="13.140625" customWidth="1"/>
    <col min="27" max="27" width="15.5703125" customWidth="1"/>
    <col min="28" max="28" width="11.85546875" customWidth="1"/>
    <col min="29" max="29" width="9.140625" style="2"/>
    <col min="30" max="30" width="12.42578125" customWidth="1"/>
    <col min="32" max="32" width="11.42578125" customWidth="1"/>
    <col min="33" max="33" width="17" customWidth="1"/>
    <col min="34" max="34" width="11.42578125" customWidth="1"/>
    <col min="35" max="35" width="13.140625" customWidth="1"/>
    <col min="36" max="36" width="14.7109375" customWidth="1"/>
    <col min="37" max="37" width="10.140625" customWidth="1"/>
    <col min="38" max="38" width="8.85546875" style="2" customWidth="1"/>
    <col min="39" max="39" width="10.85546875" style="2" customWidth="1"/>
    <col min="40" max="40" width="10" style="2" customWidth="1"/>
    <col min="41" max="41" width="14" style="102" customWidth="1"/>
    <col min="42" max="42" width="15.7109375" style="2" customWidth="1"/>
    <col min="43" max="43" width="16" customWidth="1"/>
  </cols>
  <sheetData>
    <row r="1" spans="1:42" s="1" customFormat="1" ht="20.25" thickBot="1" x14ac:dyDescent="0.35">
      <c r="A1" s="39" t="s">
        <v>0</v>
      </c>
      <c r="B1" s="67" t="s">
        <v>101</v>
      </c>
      <c r="C1" s="664" t="s">
        <v>2</v>
      </c>
      <c r="D1" s="664"/>
      <c r="E1" s="664"/>
      <c r="F1" s="664"/>
      <c r="G1" s="665"/>
      <c r="H1" s="666" t="s">
        <v>3</v>
      </c>
      <c r="I1" s="664"/>
      <c r="J1" s="664"/>
      <c r="K1" s="665"/>
      <c r="L1" s="662" t="s">
        <v>4</v>
      </c>
      <c r="M1" s="663"/>
      <c r="N1" s="663"/>
      <c r="O1" s="663"/>
      <c r="P1" s="663"/>
      <c r="Q1" s="663"/>
      <c r="R1" s="663"/>
      <c r="S1" s="663"/>
      <c r="T1" s="680"/>
      <c r="U1" s="662" t="s">
        <v>70</v>
      </c>
      <c r="V1" s="665"/>
      <c r="W1" s="662" t="s">
        <v>68</v>
      </c>
      <c r="X1" s="663"/>
      <c r="Y1" s="663"/>
      <c r="Z1" s="663"/>
      <c r="AA1" s="663"/>
      <c r="AB1" s="663"/>
      <c r="AC1" s="680"/>
      <c r="AD1" s="663" t="s">
        <v>5</v>
      </c>
      <c r="AE1" s="663"/>
      <c r="AF1" s="663"/>
      <c r="AG1" s="663"/>
      <c r="AH1" s="663"/>
      <c r="AI1" s="663"/>
      <c r="AJ1" s="681"/>
      <c r="AK1" s="677" t="s">
        <v>71</v>
      </c>
      <c r="AL1" s="678"/>
      <c r="AM1" s="678"/>
      <c r="AN1" s="679"/>
      <c r="AO1" s="100" t="s">
        <v>103</v>
      </c>
      <c r="AP1" s="82" t="s">
        <v>94</v>
      </c>
    </row>
    <row r="2" spans="1:42" ht="62.25" customHeight="1" thickTop="1" thickBot="1" x14ac:dyDescent="0.3">
      <c r="A2" s="84" t="s">
        <v>1</v>
      </c>
      <c r="B2" s="92"/>
      <c r="C2" s="93" t="s">
        <v>6</v>
      </c>
      <c r="D2" s="93" t="s">
        <v>7</v>
      </c>
      <c r="E2" s="94" t="s">
        <v>8</v>
      </c>
      <c r="F2" s="95" t="s">
        <v>9</v>
      </c>
      <c r="G2" s="96" t="s">
        <v>10</v>
      </c>
      <c r="H2" s="93" t="s">
        <v>11</v>
      </c>
      <c r="I2" s="93" t="s">
        <v>12</v>
      </c>
      <c r="J2" s="94" t="s">
        <v>60</v>
      </c>
      <c r="K2" s="97" t="s">
        <v>69</v>
      </c>
      <c r="L2" s="93" t="s">
        <v>13</v>
      </c>
      <c r="M2" s="93" t="s">
        <v>14</v>
      </c>
      <c r="N2" s="93" t="s">
        <v>15</v>
      </c>
      <c r="O2" s="94" t="s">
        <v>16</v>
      </c>
      <c r="P2" s="93" t="s">
        <v>17</v>
      </c>
      <c r="Q2" s="93" t="s">
        <v>18</v>
      </c>
      <c r="R2" s="93" t="s">
        <v>19</v>
      </c>
      <c r="S2" s="93" t="s">
        <v>155</v>
      </c>
      <c r="T2" s="98" t="s">
        <v>20</v>
      </c>
      <c r="U2" s="94" t="s">
        <v>60</v>
      </c>
      <c r="V2" s="97" t="s">
        <v>69</v>
      </c>
      <c r="W2" s="93" t="s">
        <v>13</v>
      </c>
      <c r="X2" s="93" t="s">
        <v>14</v>
      </c>
      <c r="Y2" s="93" t="s">
        <v>15</v>
      </c>
      <c r="Z2" s="94" t="s">
        <v>16</v>
      </c>
      <c r="AA2" s="93" t="s">
        <v>17</v>
      </c>
      <c r="AB2" s="93" t="s">
        <v>18</v>
      </c>
      <c r="AC2" s="98" t="s">
        <v>19</v>
      </c>
      <c r="AD2" s="87" t="s">
        <v>21</v>
      </c>
      <c r="AE2" s="88" t="s">
        <v>22</v>
      </c>
      <c r="AF2" s="89" t="s">
        <v>23</v>
      </c>
      <c r="AG2" s="88" t="s">
        <v>24</v>
      </c>
      <c r="AH2" s="88" t="s">
        <v>25</v>
      </c>
      <c r="AI2" s="88" t="s">
        <v>26</v>
      </c>
      <c r="AJ2" s="90" t="s">
        <v>27</v>
      </c>
      <c r="AK2" s="114" t="s">
        <v>105</v>
      </c>
      <c r="AL2" s="99" t="s">
        <v>106</v>
      </c>
      <c r="AM2" s="115" t="s">
        <v>107</v>
      </c>
      <c r="AN2" s="91" t="s">
        <v>108</v>
      </c>
      <c r="AO2" s="101" t="s">
        <v>104</v>
      </c>
      <c r="AP2" s="91" t="s">
        <v>102</v>
      </c>
    </row>
    <row r="3" spans="1:42" ht="15.75" thickTop="1" x14ac:dyDescent="0.25">
      <c r="B3" s="78" t="s">
        <v>28</v>
      </c>
      <c r="C3" s="3">
        <f t="shared" ref="C3:L3" si="0">SUM(C4:C5)</f>
        <v>0</v>
      </c>
      <c r="D3" s="3">
        <f t="shared" si="0"/>
        <v>0</v>
      </c>
      <c r="E3" s="3">
        <f t="shared" si="0"/>
        <v>0</v>
      </c>
      <c r="F3" s="3">
        <f t="shared" si="0"/>
        <v>0</v>
      </c>
      <c r="G3" s="4">
        <f t="shared" si="0"/>
        <v>0</v>
      </c>
      <c r="H3" s="3">
        <f t="shared" si="0"/>
        <v>0</v>
      </c>
      <c r="I3" s="3">
        <f t="shared" si="0"/>
        <v>0</v>
      </c>
      <c r="J3" s="3">
        <f t="shared" si="0"/>
        <v>0</v>
      </c>
      <c r="K3" s="4">
        <f t="shared" si="0"/>
        <v>0</v>
      </c>
      <c r="L3" s="3">
        <f t="shared" si="0"/>
        <v>0</v>
      </c>
      <c r="M3" s="3">
        <f t="shared" ref="M3:S3" si="1">SUM(M4:M5)</f>
        <v>0</v>
      </c>
      <c r="N3" s="3">
        <f t="shared" si="1"/>
        <v>0</v>
      </c>
      <c r="O3" s="3">
        <f t="shared" si="1"/>
        <v>0</v>
      </c>
      <c r="P3" s="3">
        <f t="shared" si="1"/>
        <v>0</v>
      </c>
      <c r="Q3" s="3">
        <f t="shared" si="1"/>
        <v>0</v>
      </c>
      <c r="R3" s="3">
        <f t="shared" si="1"/>
        <v>0</v>
      </c>
      <c r="S3" s="3">
        <f t="shared" si="1"/>
        <v>0</v>
      </c>
      <c r="T3" s="4"/>
      <c r="U3" s="43" t="str">
        <f>IF(I3=0,"NA",J3/I3)</f>
        <v>NA</v>
      </c>
      <c r="V3" s="45" t="str">
        <f>IF(I3=0,"NA",K3/I3)</f>
        <v>NA</v>
      </c>
      <c r="W3" s="43" t="str">
        <f>+IF(L3=0,"NA",L3/I3)</f>
        <v>NA</v>
      </c>
      <c r="X3" s="43" t="str">
        <f>+IF(I3=0,"NA",M3/I3)</f>
        <v>NA</v>
      </c>
      <c r="Y3" s="43" t="str">
        <f>+IF(I3=0,"NA",N3/I3)</f>
        <v>NA</v>
      </c>
      <c r="Z3" s="43" t="str">
        <f>+IF(I3=0,"NA",O3/I3)</f>
        <v>NA</v>
      </c>
      <c r="AA3" s="43" t="str">
        <f>+IF(I3=0,"NA",P3/I3)</f>
        <v>NA</v>
      </c>
      <c r="AB3" s="43" t="str">
        <f>+IF(I3=0,"NA",Q3/I3)</f>
        <v>NA</v>
      </c>
      <c r="AC3" s="45" t="str">
        <f>+IF(I3=0,"NA",R3/I3)</f>
        <v>NA</v>
      </c>
      <c r="AD3" s="3" t="str">
        <f>IF(C3=0,"NA",(C3/AP3)*100000)</f>
        <v>NA</v>
      </c>
      <c r="AE3" s="85" t="str">
        <f>IF(C3=0,"NA",(H3/C3)*100000)</f>
        <v>NA</v>
      </c>
      <c r="AF3" s="85" t="str">
        <f>IF(C3=0,"NA",(C3/AP3)*100000)</f>
        <v>NA</v>
      </c>
      <c r="AG3" s="85" t="str">
        <f>IF(C3=0,"NA",(I3/C3)*100000)</f>
        <v>NA</v>
      </c>
      <c r="AH3" s="85" t="str">
        <f>IF(I3=0,"NA",(I3/AP3)*100000)</f>
        <v>NA</v>
      </c>
      <c r="AI3" s="85" t="str">
        <f>IF(C3=0,"NA",(J3/C3)*100000)</f>
        <v>NA</v>
      </c>
      <c r="AJ3" s="86" t="str">
        <f>IF(I3=0,"NA",(J3/AP3)*100000)</f>
        <v>NA</v>
      </c>
      <c r="AK3" s="119">
        <f>AL3*7</f>
        <v>0</v>
      </c>
      <c r="AL3" s="120">
        <f>I3/365</f>
        <v>0</v>
      </c>
      <c r="AM3" s="119">
        <f>AN3*7</f>
        <v>0</v>
      </c>
      <c r="AN3" s="120">
        <f>J3/365</f>
        <v>0</v>
      </c>
      <c r="AO3" s="104">
        <f>'Vital Stats'!P41</f>
        <v>777.041277784052</v>
      </c>
      <c r="AP3" s="104">
        <f>'Vital Stats'!P63</f>
        <v>199577</v>
      </c>
    </row>
    <row r="4" spans="1:42" x14ac:dyDescent="0.25">
      <c r="B4" s="79" t="s">
        <v>29</v>
      </c>
      <c r="C4" s="7">
        <f>SUM(D4:G4)</f>
        <v>0</v>
      </c>
      <c r="D4" s="8"/>
      <c r="E4" s="8"/>
      <c r="F4" s="8"/>
      <c r="G4" s="9"/>
      <c r="H4" s="7"/>
      <c r="I4" s="8"/>
      <c r="J4" s="8"/>
      <c r="K4" s="9"/>
      <c r="L4" s="7"/>
      <c r="M4" s="8"/>
      <c r="N4" s="8"/>
      <c r="O4" s="8"/>
      <c r="P4" s="8"/>
      <c r="Q4" s="8"/>
      <c r="R4" s="8"/>
      <c r="S4" s="205"/>
      <c r="T4" s="9"/>
      <c r="U4" s="40" t="str">
        <f>IF(I4=0,"NA",J4/I4)</f>
        <v>NA</v>
      </c>
      <c r="V4" s="41" t="str">
        <f>IF(I4=0,"NA",K4/I4)</f>
        <v>NA</v>
      </c>
      <c r="W4" s="42" t="str">
        <f>IF(I4=0,"NA",L4/I4)</f>
        <v>NA</v>
      </c>
      <c r="X4" s="42" t="str">
        <f>IF(I4=0,"NA",M4/I4)</f>
        <v>NA</v>
      </c>
      <c r="Y4" s="42" t="str">
        <f>IF(I4=0,"NA",N4/I4)</f>
        <v>NA</v>
      </c>
      <c r="Z4" s="42" t="str">
        <f>IF(I4=0,"NA",O4/I4)</f>
        <v>NA</v>
      </c>
      <c r="AA4" s="42" t="str">
        <f>IF(I4=0,"NA",P4/I4)</f>
        <v>NA</v>
      </c>
      <c r="AB4" s="42" t="str">
        <f>IF(I4=0,"NA",Q4/I4)</f>
        <v>NA</v>
      </c>
      <c r="AC4" s="44" t="str">
        <f>IF(I4=0,"NA",R4/I4)</f>
        <v>NA</v>
      </c>
      <c r="AD4" s="7" t="str">
        <f>IF(C4=0,"NA",(C4/AP4)*100000)</f>
        <v>NA</v>
      </c>
      <c r="AE4" s="8" t="str">
        <f>IF(C4=0,"NA",(H4/C4)*100000)</f>
        <v>NA</v>
      </c>
      <c r="AF4" s="8" t="str">
        <f>IF(C4=0,"NA",(C4/AP4)*100000)</f>
        <v>NA</v>
      </c>
      <c r="AG4" s="8" t="str">
        <f>IF(C4=0,"NA",(I4/C4)*100000)</f>
        <v>NA</v>
      </c>
      <c r="AH4" s="8" t="str">
        <f>IF(I4=0,"NA",(I4/AP4)*100000)</f>
        <v>NA</v>
      </c>
      <c r="AI4" s="8" t="str">
        <f>IF(C4=0,"NA",(J4/C4)*100000)</f>
        <v>NA</v>
      </c>
      <c r="AJ4" s="10" t="str">
        <f>IF(I4=0,"NA",(J4/AP4)*100000)</f>
        <v>NA</v>
      </c>
      <c r="AK4" s="116">
        <f>AL4*7</f>
        <v>0</v>
      </c>
      <c r="AL4" s="117">
        <f>I4/365</f>
        <v>0</v>
      </c>
      <c r="AM4" s="116">
        <f>AN4*7</f>
        <v>0</v>
      </c>
      <c r="AN4" s="117">
        <f>J4/365</f>
        <v>0</v>
      </c>
      <c r="AO4" s="105"/>
      <c r="AP4" s="106">
        <f>'Vital Stats'!P63</f>
        <v>199577</v>
      </c>
    </row>
    <row r="5" spans="1:42" x14ac:dyDescent="0.25">
      <c r="B5" s="79" t="s">
        <v>30</v>
      </c>
      <c r="C5" s="7">
        <f>SUM(D5:G5)</f>
        <v>0</v>
      </c>
      <c r="D5" s="8"/>
      <c r="E5" s="8"/>
      <c r="F5" s="8"/>
      <c r="G5" s="9"/>
      <c r="H5" s="7"/>
      <c r="I5" s="8"/>
      <c r="J5" s="8"/>
      <c r="K5" s="9"/>
      <c r="L5" s="7"/>
      <c r="M5" s="8"/>
      <c r="N5" s="8"/>
      <c r="O5" s="8"/>
      <c r="P5" s="8"/>
      <c r="Q5" s="8"/>
      <c r="R5" s="8"/>
      <c r="S5" s="205"/>
      <c r="T5" s="9"/>
      <c r="U5" s="40" t="str">
        <f>IF(I5=0,"NA",J5/I5)</f>
        <v>NA</v>
      </c>
      <c r="V5" s="41" t="str">
        <f>IF(I5=0,"NA",K5/I5)</f>
        <v>NA</v>
      </c>
      <c r="W5" s="42" t="str">
        <f>IF(I5=0,"NA",L5/I5)</f>
        <v>NA</v>
      </c>
      <c r="X5" s="42" t="str">
        <f>IF(I5=0,"NA",M5/I5)</f>
        <v>NA</v>
      </c>
      <c r="Y5" s="42" t="str">
        <f>IF(I5=0,"NA",N5/I5)</f>
        <v>NA</v>
      </c>
      <c r="Z5" s="42" t="str">
        <f>IF(I5=0,"NA",O5/I5)</f>
        <v>NA</v>
      </c>
      <c r="AA5" s="42" t="str">
        <f>IF(I5=0,"NA",P5/I5)</f>
        <v>NA</v>
      </c>
      <c r="AB5" s="42" t="str">
        <f>IF(I5=0,"NA",Q5/I5)</f>
        <v>NA</v>
      </c>
      <c r="AC5" s="44" t="str">
        <f>IF(I5=0,"NA",R5/I5)</f>
        <v>NA</v>
      </c>
      <c r="AD5" s="7" t="str">
        <f>IF(C5=0,"NA",(C5/AP5)*100000)</f>
        <v>NA</v>
      </c>
      <c r="AE5" s="8" t="str">
        <f>IF(C5=0,"NA",(H5/C5)*100000)</f>
        <v>NA</v>
      </c>
      <c r="AF5" s="8" t="str">
        <f>IF(C5=0,"NA",(C5/AP5)*100000)</f>
        <v>NA</v>
      </c>
      <c r="AG5" s="8" t="str">
        <f>IF(C5=0,"NA",(I5/C5)*100000)</f>
        <v>NA</v>
      </c>
      <c r="AH5" s="8" t="str">
        <f>IF(I5=0,"NA",(I5/AP5)*100000)</f>
        <v>NA</v>
      </c>
      <c r="AI5" s="8" t="str">
        <f>IF(C5=0,"NA",(J5/C5)*100000)</f>
        <v>NA</v>
      </c>
      <c r="AJ5" s="10" t="str">
        <f>IF(I5=0,"NA",(J5/AP5)*100000)</f>
        <v>NA</v>
      </c>
      <c r="AK5" s="116">
        <f>AL5*7</f>
        <v>0</v>
      </c>
      <c r="AL5" s="117">
        <f>I5/365</f>
        <v>0</v>
      </c>
      <c r="AM5" s="116">
        <f>AN5*7</f>
        <v>0</v>
      </c>
      <c r="AN5" s="117">
        <f>J5/365</f>
        <v>0</v>
      </c>
      <c r="AO5" s="105"/>
      <c r="AP5" s="106">
        <f>'Vital Stats'!P63</f>
        <v>199577</v>
      </c>
    </row>
    <row r="6" spans="1:42" x14ac:dyDescent="0.25">
      <c r="B6" s="79"/>
      <c r="C6" s="7"/>
      <c r="D6" s="8"/>
      <c r="E6" s="8"/>
      <c r="F6" s="8"/>
      <c r="G6" s="9"/>
      <c r="H6" s="7"/>
      <c r="I6" s="8"/>
      <c r="J6" s="8"/>
      <c r="K6" s="9"/>
      <c r="L6" s="7"/>
      <c r="M6" s="8"/>
      <c r="N6" s="8"/>
      <c r="O6" s="8"/>
      <c r="P6" s="8"/>
      <c r="Q6" s="8"/>
      <c r="R6" s="8"/>
      <c r="S6" s="205"/>
      <c r="T6" s="9"/>
      <c r="U6" s="40"/>
      <c r="V6" s="41"/>
      <c r="W6" s="7"/>
      <c r="X6" s="8"/>
      <c r="Y6" s="8"/>
      <c r="Z6" s="8"/>
      <c r="AA6" s="8"/>
      <c r="AB6" s="8"/>
      <c r="AC6" s="9"/>
      <c r="AD6" s="7"/>
      <c r="AE6" s="8"/>
      <c r="AF6" s="8"/>
      <c r="AG6" s="8"/>
      <c r="AH6" s="8"/>
      <c r="AI6" s="8"/>
      <c r="AJ6" s="10"/>
      <c r="AK6" s="116"/>
      <c r="AL6" s="117"/>
      <c r="AM6" s="116"/>
      <c r="AN6" s="117"/>
      <c r="AO6" s="105"/>
      <c r="AP6" s="107"/>
    </row>
    <row r="7" spans="1:42" x14ac:dyDescent="0.25">
      <c r="B7" s="80" t="s">
        <v>31</v>
      </c>
      <c r="C7" s="3">
        <f t="shared" ref="C7:L7" si="2">SUM(C8:C9)</f>
        <v>0</v>
      </c>
      <c r="D7" s="3">
        <f t="shared" si="2"/>
        <v>0</v>
      </c>
      <c r="E7" s="3">
        <f t="shared" si="2"/>
        <v>0</v>
      </c>
      <c r="F7" s="3">
        <f t="shared" si="2"/>
        <v>0</v>
      </c>
      <c r="G7" s="4">
        <f t="shared" si="2"/>
        <v>0</v>
      </c>
      <c r="H7" s="3">
        <f t="shared" si="2"/>
        <v>0</v>
      </c>
      <c r="I7" s="3">
        <f t="shared" si="2"/>
        <v>0</v>
      </c>
      <c r="J7" s="3">
        <f t="shared" si="2"/>
        <v>0</v>
      </c>
      <c r="K7" s="4">
        <f t="shared" si="2"/>
        <v>0</v>
      </c>
      <c r="L7" s="3">
        <f t="shared" si="2"/>
        <v>0</v>
      </c>
      <c r="M7" s="3">
        <f t="shared" ref="M7:S7" si="3">SUM(M8:M9)</f>
        <v>0</v>
      </c>
      <c r="N7" s="3">
        <f t="shared" si="3"/>
        <v>0</v>
      </c>
      <c r="O7" s="3">
        <f t="shared" si="3"/>
        <v>0</v>
      </c>
      <c r="P7" s="3">
        <f t="shared" si="3"/>
        <v>0</v>
      </c>
      <c r="Q7" s="3">
        <f t="shared" si="3"/>
        <v>0</v>
      </c>
      <c r="R7" s="3">
        <f t="shared" si="3"/>
        <v>0</v>
      </c>
      <c r="S7" s="3">
        <f t="shared" si="3"/>
        <v>0</v>
      </c>
      <c r="T7" s="11"/>
      <c r="U7" s="43" t="str">
        <f>IF(I7=0,"NA",J7/I7)</f>
        <v>NA</v>
      </c>
      <c r="V7" s="46" t="str">
        <f>IF(I7=0,"NA",K7/I7)</f>
        <v>NA</v>
      </c>
      <c r="W7" s="43" t="str">
        <f>+IF(L7=0,"NA",L7/I7)</f>
        <v>NA</v>
      </c>
      <c r="X7" s="43" t="str">
        <f>+IF(I7=0,"NA",M7/I7)</f>
        <v>NA</v>
      </c>
      <c r="Y7" s="43" t="str">
        <f>+IF(I7=0,"NA",N7/I7)</f>
        <v>NA</v>
      </c>
      <c r="Z7" s="43" t="str">
        <f>+IF(I7=0,"NA",O7/I7)</f>
        <v>NA</v>
      </c>
      <c r="AA7" s="43" t="str">
        <f>+IF(I7=0,"NA",P7/I7)</f>
        <v>NA</v>
      </c>
      <c r="AB7" s="43" t="str">
        <f>+IF(I7=0,"NA",Q7/I7)</f>
        <v>NA</v>
      </c>
      <c r="AC7" s="45" t="str">
        <f>+IF(I7=0,"NA",R7/I7)</f>
        <v>NA</v>
      </c>
      <c r="AD7" s="3" t="str">
        <f>IF(C7=0,"NA",(C7/AP7)*100000)</f>
        <v>NA</v>
      </c>
      <c r="AE7" s="5" t="str">
        <f>IF(C7=0,"NA",(H7/C7)*100000)</f>
        <v>NA</v>
      </c>
      <c r="AF7" s="5" t="str">
        <f>IF(C7=0,"NA",(C7/AP7)*100000)</f>
        <v>NA</v>
      </c>
      <c r="AG7" s="5" t="str">
        <f>IF(C7=0,"NA",(I7/C7)*100000)</f>
        <v>NA</v>
      </c>
      <c r="AH7" s="5" t="str">
        <f>IF(I7=0,"NA",(I7/AP7)*100000)</f>
        <v>NA</v>
      </c>
      <c r="AI7" s="5" t="str">
        <f>IF(C7=0,"NA",(J7/C7)*100000)</f>
        <v>NA</v>
      </c>
      <c r="AJ7" s="6" t="str">
        <f>IF(I7=0,"NA",(J7/AP7)*100000)</f>
        <v>NA</v>
      </c>
      <c r="AK7" s="121">
        <f>AL7*7</f>
        <v>0</v>
      </c>
      <c r="AL7" s="118">
        <f>I7/365</f>
        <v>0</v>
      </c>
      <c r="AM7" s="122">
        <f>AN7*7</f>
        <v>0</v>
      </c>
      <c r="AN7" s="118">
        <f>J7/365</f>
        <v>0</v>
      </c>
      <c r="AO7" s="108" t="e">
        <f>'Vital Stats'!#REF!</f>
        <v>#REF!</v>
      </c>
      <c r="AP7" s="108" t="e">
        <f>'Vital Stats'!#REF!</f>
        <v>#REF!</v>
      </c>
    </row>
    <row r="8" spans="1:42" x14ac:dyDescent="0.25">
      <c r="B8" s="81" t="s">
        <v>32</v>
      </c>
      <c r="C8" s="7">
        <f>SUM(D8:G8)</f>
        <v>0</v>
      </c>
      <c r="D8" s="8"/>
      <c r="E8" s="8"/>
      <c r="F8" s="8"/>
      <c r="G8" s="9"/>
      <c r="H8" s="7"/>
      <c r="I8" s="8"/>
      <c r="J8" s="8"/>
      <c r="K8" s="9"/>
      <c r="L8" s="7"/>
      <c r="M8" s="8"/>
      <c r="N8" s="8"/>
      <c r="O8" s="8"/>
      <c r="P8" s="8"/>
      <c r="Q8" s="8"/>
      <c r="R8" s="8"/>
      <c r="S8" s="205"/>
      <c r="T8" s="9"/>
      <c r="U8" s="40" t="str">
        <f>IF(I8=0,"NA",J8/I8)</f>
        <v>NA</v>
      </c>
      <c r="V8" s="41" t="str">
        <f>IF(I8=0,"NA",K8/I8)</f>
        <v>NA</v>
      </c>
      <c r="W8" s="42" t="str">
        <f>IF(I8=0,"NA",L8/I8)</f>
        <v>NA</v>
      </c>
      <c r="X8" s="42" t="str">
        <f>IF(I8=0,"NA",M8/I8)</f>
        <v>NA</v>
      </c>
      <c r="Y8" s="42" t="str">
        <f>IF(I8=0,"NA",N8/I8)</f>
        <v>NA</v>
      </c>
      <c r="Z8" s="42" t="str">
        <f>IF(I8=0,"NA",O8/I8)</f>
        <v>NA</v>
      </c>
      <c r="AA8" s="42" t="str">
        <f>IF(I8=0,"NA",P8/I8)</f>
        <v>NA</v>
      </c>
      <c r="AB8" s="42" t="str">
        <f>IF(I8=0,"NA",Q8/I8)</f>
        <v>NA</v>
      </c>
      <c r="AC8" s="44" t="str">
        <f>IF(I8=0,"NA",R8/I8)</f>
        <v>NA</v>
      </c>
      <c r="AD8" s="7" t="str">
        <f>IF(C8=0,"NA",(C8/AP8)*100000)</f>
        <v>NA</v>
      </c>
      <c r="AE8" s="8" t="str">
        <f>IF(C8=0,"NA",(H8/C8)*100000)</f>
        <v>NA</v>
      </c>
      <c r="AF8" s="8" t="str">
        <f>IF(C8=0,"NA",(C8/AP8)*100000)</f>
        <v>NA</v>
      </c>
      <c r="AG8" s="8" t="str">
        <f>IF(C8=0,"NA",(I8/C8)*100000)</f>
        <v>NA</v>
      </c>
      <c r="AH8" s="8" t="str">
        <f>IF(I8=0,"NA",(I8/AP8)*100000)</f>
        <v>NA</v>
      </c>
      <c r="AI8" s="8" t="str">
        <f>IF(C8=0,"NA",(J8/C8)*100000)</f>
        <v>NA</v>
      </c>
      <c r="AJ8" s="10" t="str">
        <f>IF(I8=0,"NA",(J8/AP8)*100000)</f>
        <v>NA</v>
      </c>
      <c r="AK8" s="116">
        <f>AL8*7</f>
        <v>0</v>
      </c>
      <c r="AL8" s="117">
        <f>I8/365</f>
        <v>0</v>
      </c>
      <c r="AM8" s="116">
        <f>AN8*7</f>
        <v>0</v>
      </c>
      <c r="AN8" s="117">
        <f>J8/365</f>
        <v>0</v>
      </c>
      <c r="AO8" s="105"/>
      <c r="AP8" s="106" t="e">
        <f>'Vital Stats'!#REF!</f>
        <v>#REF!</v>
      </c>
    </row>
    <row r="9" spans="1:42" x14ac:dyDescent="0.25">
      <c r="B9" s="81" t="s">
        <v>33</v>
      </c>
      <c r="C9" s="7">
        <f>SUM(D9:G9)</f>
        <v>0</v>
      </c>
      <c r="D9" s="8"/>
      <c r="E9" s="8"/>
      <c r="F9" s="8"/>
      <c r="G9" s="9"/>
      <c r="H9" s="7"/>
      <c r="I9" s="8"/>
      <c r="J9" s="8"/>
      <c r="K9" s="9"/>
      <c r="L9" s="7"/>
      <c r="M9" s="8"/>
      <c r="N9" s="8"/>
      <c r="O9" s="8"/>
      <c r="P9" s="8"/>
      <c r="Q9" s="8"/>
      <c r="R9" s="8"/>
      <c r="S9" s="205"/>
      <c r="T9" s="9"/>
      <c r="U9" s="40" t="str">
        <f>IF(I9=0,"NA",J9/I9)</f>
        <v>NA</v>
      </c>
      <c r="V9" s="41" t="str">
        <f>IF(I9=0,"NA",K9/I9)</f>
        <v>NA</v>
      </c>
      <c r="W9" s="42" t="str">
        <f>IF(I9=0,"NA",L9/I9)</f>
        <v>NA</v>
      </c>
      <c r="X9" s="42" t="str">
        <f>IF(I9=0,"NA",M9/I9)</f>
        <v>NA</v>
      </c>
      <c r="Y9" s="42" t="str">
        <f>IF(I9=0,"NA",N9/I9)</f>
        <v>NA</v>
      </c>
      <c r="Z9" s="42" t="str">
        <f>IF(I9=0,"NA",O9/I9)</f>
        <v>NA</v>
      </c>
      <c r="AA9" s="42" t="str">
        <f>IF(I9=0,"NA",P9/I9)</f>
        <v>NA</v>
      </c>
      <c r="AB9" s="42" t="str">
        <f>IF(I9=0,"NA",Q9/I9)</f>
        <v>NA</v>
      </c>
      <c r="AC9" s="44" t="str">
        <f>IF(I9=0,"NA",R9/I9)</f>
        <v>NA</v>
      </c>
      <c r="AD9" s="7" t="str">
        <f>IF(C9=0,"NA",(C9/AP9)*100000)</f>
        <v>NA</v>
      </c>
      <c r="AE9" s="8" t="str">
        <f>IF(C9=0,"NA",(H9/C9)*100000)</f>
        <v>NA</v>
      </c>
      <c r="AF9" s="8" t="str">
        <f>IF(C9=0,"NA",(C9/AP9)*100000)</f>
        <v>NA</v>
      </c>
      <c r="AG9" s="8" t="str">
        <f>IF(C9=0,"NA",(I9/C9)*100000)</f>
        <v>NA</v>
      </c>
      <c r="AH9" s="8" t="str">
        <f>IF(I9=0,"NA",(I9/AP9)*100000)</f>
        <v>NA</v>
      </c>
      <c r="AI9" s="8" t="str">
        <f>IF(C9=0,"NA",(J9/C9)*100000)</f>
        <v>NA</v>
      </c>
      <c r="AJ9" s="10" t="str">
        <f>IF(I9=0,"NA",(J9/AP9)*100000)</f>
        <v>NA</v>
      </c>
      <c r="AK9" s="116">
        <f>AL9*7</f>
        <v>0</v>
      </c>
      <c r="AL9" s="117">
        <f>I9/365</f>
        <v>0</v>
      </c>
      <c r="AM9" s="116">
        <f>AN9*7</f>
        <v>0</v>
      </c>
      <c r="AN9" s="117">
        <f>J9/365</f>
        <v>0</v>
      </c>
      <c r="AO9" s="105"/>
      <c r="AP9" s="106" t="e">
        <f>'Vital Stats'!#REF!</f>
        <v>#REF!</v>
      </c>
    </row>
    <row r="10" spans="1:42" x14ac:dyDescent="0.25">
      <c r="C10" s="7"/>
      <c r="D10" s="8"/>
      <c r="E10" s="8"/>
      <c r="F10" s="8"/>
      <c r="G10" s="9"/>
      <c r="H10" s="7"/>
      <c r="I10" s="8"/>
      <c r="J10" s="8"/>
      <c r="K10" s="9"/>
      <c r="L10" s="7"/>
      <c r="M10" s="8"/>
      <c r="N10" s="8"/>
      <c r="O10" s="8"/>
      <c r="P10" s="8"/>
      <c r="Q10" s="8"/>
      <c r="R10" s="8"/>
      <c r="S10" s="205"/>
      <c r="T10" s="9"/>
      <c r="U10" s="8"/>
      <c r="V10" s="9"/>
      <c r="W10" s="7"/>
      <c r="X10" s="8"/>
      <c r="Y10" s="8"/>
      <c r="Z10" s="8"/>
      <c r="AA10" s="8"/>
      <c r="AB10" s="8"/>
      <c r="AC10" s="9"/>
      <c r="AD10" s="7"/>
      <c r="AE10" s="8"/>
      <c r="AF10" s="8"/>
      <c r="AG10" s="8"/>
      <c r="AH10" s="8"/>
      <c r="AI10" s="8"/>
      <c r="AJ10" s="10"/>
      <c r="AK10" s="113"/>
      <c r="AL10" s="14"/>
      <c r="AM10" s="113"/>
      <c r="AN10" s="14"/>
      <c r="AO10" s="105"/>
      <c r="AP10" s="109"/>
    </row>
    <row r="11" spans="1:42" x14ac:dyDescent="0.25">
      <c r="C11" s="7"/>
      <c r="D11" s="8"/>
      <c r="E11" s="8"/>
      <c r="F11" s="8"/>
      <c r="G11" s="9"/>
      <c r="H11" s="7"/>
      <c r="I11" s="8"/>
      <c r="J11" s="8"/>
      <c r="K11" s="9"/>
      <c r="L11" s="7"/>
      <c r="M11" s="8"/>
      <c r="N11" s="8"/>
      <c r="O11" s="8"/>
      <c r="P11" s="8"/>
      <c r="Q11" s="8"/>
      <c r="R11" s="8"/>
      <c r="S11" s="205"/>
      <c r="T11" s="9"/>
      <c r="U11" s="8"/>
      <c r="V11" s="9"/>
      <c r="W11" s="7"/>
      <c r="X11" s="8"/>
      <c r="Y11" s="8"/>
      <c r="Z11" s="8"/>
      <c r="AA11" s="8"/>
      <c r="AB11" s="8"/>
      <c r="AC11" s="9"/>
      <c r="AD11" s="7"/>
      <c r="AE11" s="8"/>
      <c r="AF11" s="8"/>
      <c r="AG11" s="8"/>
      <c r="AH11" s="8"/>
      <c r="AI11" s="8"/>
      <c r="AJ11" s="10"/>
      <c r="AK11" s="113"/>
      <c r="AL11" s="14"/>
      <c r="AM11" s="113"/>
      <c r="AN11" s="14"/>
      <c r="AO11" s="105"/>
      <c r="AP11" s="109"/>
    </row>
    <row r="12" spans="1:42" x14ac:dyDescent="0.25">
      <c r="C12" s="7"/>
      <c r="D12" s="8"/>
      <c r="E12" s="8"/>
      <c r="F12" s="8"/>
      <c r="G12" s="9"/>
      <c r="H12" s="7"/>
      <c r="I12" s="8"/>
      <c r="J12" s="8"/>
      <c r="K12" s="9"/>
      <c r="L12" s="7"/>
      <c r="M12" s="8"/>
      <c r="N12" s="8"/>
      <c r="O12" s="8"/>
      <c r="P12" s="8"/>
      <c r="Q12" s="8"/>
      <c r="R12" s="8"/>
      <c r="S12" s="205"/>
      <c r="T12" s="9"/>
      <c r="U12" s="8"/>
      <c r="V12" s="9"/>
      <c r="W12" s="7"/>
      <c r="X12" s="8"/>
      <c r="Y12" s="8"/>
      <c r="Z12" s="8"/>
      <c r="AA12" s="8"/>
      <c r="AB12" s="8"/>
      <c r="AC12" s="9"/>
      <c r="AD12" s="7"/>
      <c r="AE12" s="8"/>
      <c r="AF12" s="8"/>
      <c r="AG12" s="8"/>
      <c r="AH12" s="8"/>
      <c r="AI12" s="8"/>
      <c r="AJ12" s="10"/>
      <c r="AK12" s="113"/>
      <c r="AL12" s="14"/>
      <c r="AM12" s="113"/>
      <c r="AN12" s="14"/>
      <c r="AO12" s="105"/>
      <c r="AP12" s="109"/>
    </row>
    <row r="13" spans="1:42" x14ac:dyDescent="0.25">
      <c r="C13" s="7"/>
      <c r="D13" s="8"/>
      <c r="E13" s="8"/>
      <c r="F13" s="8"/>
      <c r="G13" s="9"/>
      <c r="H13" s="7"/>
      <c r="I13" s="8"/>
      <c r="J13" s="8"/>
      <c r="K13" s="9"/>
      <c r="L13" s="7"/>
      <c r="M13" s="8"/>
      <c r="N13" s="8"/>
      <c r="O13" s="8"/>
      <c r="P13" s="8"/>
      <c r="Q13" s="8"/>
      <c r="R13" s="8"/>
      <c r="S13" s="205"/>
      <c r="T13" s="9"/>
      <c r="U13" s="8"/>
      <c r="V13" s="9"/>
      <c r="W13" s="7"/>
      <c r="X13" s="8"/>
      <c r="Y13" s="8"/>
      <c r="Z13" s="8"/>
      <c r="AA13" s="8"/>
      <c r="AB13" s="8"/>
      <c r="AC13" s="9"/>
      <c r="AD13" s="7"/>
      <c r="AE13" s="8"/>
      <c r="AF13" s="8"/>
      <c r="AG13" s="8"/>
      <c r="AH13" s="8"/>
      <c r="AI13" s="8"/>
      <c r="AJ13" s="10"/>
      <c r="AK13" s="113"/>
      <c r="AL13" s="14"/>
      <c r="AM13" s="113"/>
      <c r="AN13" s="14"/>
      <c r="AO13" s="105"/>
      <c r="AP13" s="109"/>
    </row>
    <row r="14" spans="1:42" x14ac:dyDescent="0.25">
      <c r="C14" s="7"/>
      <c r="D14" s="8"/>
      <c r="E14" s="8"/>
      <c r="F14" s="8"/>
      <c r="G14" s="9"/>
      <c r="H14" s="7"/>
      <c r="I14" s="8"/>
      <c r="J14" s="8"/>
      <c r="K14" s="9"/>
      <c r="L14" s="7"/>
      <c r="M14" s="8"/>
      <c r="N14" s="8"/>
      <c r="O14" s="8"/>
      <c r="P14" s="8"/>
      <c r="Q14" s="8"/>
      <c r="R14" s="8"/>
      <c r="S14" s="205"/>
      <c r="T14" s="9"/>
      <c r="U14" s="8"/>
      <c r="V14" s="9"/>
      <c r="W14" s="7"/>
      <c r="X14" s="8"/>
      <c r="Y14" s="8"/>
      <c r="Z14" s="8"/>
      <c r="AA14" s="8"/>
      <c r="AB14" s="8"/>
      <c r="AC14" s="9"/>
      <c r="AD14" s="7"/>
      <c r="AE14" s="8"/>
      <c r="AF14" s="8"/>
      <c r="AG14" s="8"/>
      <c r="AH14" s="8"/>
      <c r="AI14" s="8"/>
      <c r="AJ14" s="10"/>
      <c r="AK14" s="113"/>
      <c r="AL14" s="14"/>
      <c r="AM14" s="113"/>
      <c r="AN14" s="14"/>
      <c r="AO14" s="105"/>
      <c r="AP14" s="109"/>
    </row>
    <row r="15" spans="1:42" x14ac:dyDescent="0.25">
      <c r="C15" s="7"/>
      <c r="D15" s="8"/>
      <c r="E15" s="8"/>
      <c r="F15" s="8"/>
      <c r="G15" s="9"/>
      <c r="H15" s="7"/>
      <c r="I15" s="8"/>
      <c r="J15" s="8"/>
      <c r="K15" s="9"/>
      <c r="L15" s="7"/>
      <c r="M15" s="8"/>
      <c r="N15" s="8"/>
      <c r="O15" s="8"/>
      <c r="P15" s="8"/>
      <c r="Q15" s="8"/>
      <c r="R15" s="8"/>
      <c r="S15" s="205"/>
      <c r="T15" s="9"/>
      <c r="U15" s="8"/>
      <c r="V15" s="9"/>
      <c r="W15" s="7"/>
      <c r="X15" s="8"/>
      <c r="Y15" s="8"/>
      <c r="Z15" s="8"/>
      <c r="AA15" s="8"/>
      <c r="AB15" s="8"/>
      <c r="AC15" s="9"/>
      <c r="AD15" s="7"/>
      <c r="AE15" s="8"/>
      <c r="AF15" s="8"/>
      <c r="AG15" s="8"/>
      <c r="AH15" s="8"/>
      <c r="AI15" s="8"/>
      <c r="AJ15" s="10"/>
      <c r="AK15" s="113"/>
      <c r="AL15" s="14"/>
      <c r="AM15" s="113"/>
      <c r="AN15" s="14"/>
      <c r="AO15" s="105"/>
      <c r="AP15" s="109"/>
    </row>
    <row r="16" spans="1:42" x14ac:dyDescent="0.25">
      <c r="C16" s="7"/>
      <c r="D16" s="8"/>
      <c r="E16" s="8"/>
      <c r="F16" s="8"/>
      <c r="G16" s="9"/>
      <c r="H16" s="7"/>
      <c r="I16" s="8"/>
      <c r="J16" s="8"/>
      <c r="K16" s="9"/>
      <c r="L16" s="7"/>
      <c r="M16" s="8"/>
      <c r="N16" s="8"/>
      <c r="O16" s="8"/>
      <c r="P16" s="8"/>
      <c r="Q16" s="8"/>
      <c r="R16" s="8"/>
      <c r="S16" s="205"/>
      <c r="T16" s="9"/>
      <c r="U16" s="8"/>
      <c r="V16" s="9"/>
      <c r="W16" s="7"/>
      <c r="X16" s="8"/>
      <c r="Y16" s="8"/>
      <c r="Z16" s="8"/>
      <c r="AA16" s="8"/>
      <c r="AB16" s="8"/>
      <c r="AC16" s="9"/>
      <c r="AD16" s="7"/>
      <c r="AE16" s="8"/>
      <c r="AF16" s="8"/>
      <c r="AG16" s="8"/>
      <c r="AH16" s="8"/>
      <c r="AI16" s="8"/>
      <c r="AJ16" s="10"/>
      <c r="AK16" s="113"/>
      <c r="AL16" s="14"/>
      <c r="AM16" s="113"/>
      <c r="AN16" s="14"/>
      <c r="AO16" s="105"/>
      <c r="AP16" s="109"/>
    </row>
    <row r="17" spans="3:42" x14ac:dyDescent="0.25">
      <c r="C17" s="7"/>
      <c r="D17" s="8"/>
      <c r="E17" s="8"/>
      <c r="F17" s="8"/>
      <c r="G17" s="9"/>
      <c r="H17" s="7"/>
      <c r="I17" s="8"/>
      <c r="J17" s="8"/>
      <c r="K17" s="9"/>
      <c r="L17" s="7"/>
      <c r="M17" s="8"/>
      <c r="N17" s="8"/>
      <c r="O17" s="8"/>
      <c r="P17" s="8"/>
      <c r="Q17" s="8"/>
      <c r="R17" s="8"/>
      <c r="S17" s="205"/>
      <c r="T17" s="9"/>
      <c r="U17" s="8"/>
      <c r="V17" s="9"/>
      <c r="W17" s="7"/>
      <c r="X17" s="8"/>
      <c r="Y17" s="8"/>
      <c r="Z17" s="8"/>
      <c r="AA17" s="8"/>
      <c r="AB17" s="8"/>
      <c r="AC17" s="9"/>
      <c r="AD17" s="7"/>
      <c r="AE17" s="8"/>
      <c r="AF17" s="8"/>
      <c r="AG17" s="8"/>
      <c r="AH17" s="8"/>
      <c r="AI17" s="8"/>
      <c r="AJ17" s="10"/>
      <c r="AK17" s="113"/>
      <c r="AL17" s="14"/>
      <c r="AM17" s="113"/>
      <c r="AN17" s="14"/>
      <c r="AO17" s="105"/>
      <c r="AP17" s="109"/>
    </row>
    <row r="18" spans="3:42" x14ac:dyDescent="0.25">
      <c r="C18" s="7"/>
      <c r="D18" s="8"/>
      <c r="E18" s="8"/>
      <c r="F18" s="8"/>
      <c r="G18" s="9"/>
      <c r="H18" s="7"/>
      <c r="I18" s="8"/>
      <c r="J18" s="8"/>
      <c r="K18" s="9"/>
      <c r="L18" s="7"/>
      <c r="M18" s="8"/>
      <c r="N18" s="8"/>
      <c r="O18" s="8"/>
      <c r="P18" s="8"/>
      <c r="Q18" s="8"/>
      <c r="R18" s="8"/>
      <c r="S18" s="205"/>
      <c r="T18" s="9"/>
      <c r="U18" s="8"/>
      <c r="V18" s="9"/>
      <c r="W18" s="7"/>
      <c r="X18" s="8"/>
      <c r="Y18" s="8"/>
      <c r="Z18" s="8"/>
      <c r="AA18" s="8"/>
      <c r="AB18" s="8"/>
      <c r="AC18" s="9"/>
      <c r="AD18" s="7"/>
      <c r="AE18" s="8"/>
      <c r="AF18" s="8"/>
      <c r="AG18" s="8"/>
      <c r="AH18" s="8"/>
      <c r="AI18" s="8"/>
      <c r="AJ18" s="10"/>
      <c r="AK18" s="113"/>
      <c r="AL18" s="14"/>
      <c r="AM18" s="113"/>
      <c r="AN18" s="14"/>
      <c r="AO18" s="105"/>
      <c r="AP18" s="109"/>
    </row>
    <row r="19" spans="3:42" x14ac:dyDescent="0.25">
      <c r="C19" s="7"/>
      <c r="D19" s="8"/>
      <c r="E19" s="8"/>
      <c r="F19" s="8"/>
      <c r="G19" s="9"/>
      <c r="H19" s="7"/>
      <c r="I19" s="8"/>
      <c r="J19" s="8"/>
      <c r="K19" s="9"/>
      <c r="L19" s="7"/>
      <c r="M19" s="8"/>
      <c r="N19" s="8"/>
      <c r="O19" s="8"/>
      <c r="P19" s="8"/>
      <c r="Q19" s="8"/>
      <c r="R19" s="8"/>
      <c r="S19" s="205"/>
      <c r="T19" s="9"/>
      <c r="U19" s="8"/>
      <c r="V19" s="9"/>
      <c r="W19" s="7"/>
      <c r="X19" s="8"/>
      <c r="Y19" s="8"/>
      <c r="Z19" s="8"/>
      <c r="AA19" s="8"/>
      <c r="AB19" s="8"/>
      <c r="AC19" s="9"/>
      <c r="AD19" s="7"/>
      <c r="AE19" s="8"/>
      <c r="AF19" s="8"/>
      <c r="AG19" s="8"/>
      <c r="AH19" s="8"/>
      <c r="AI19" s="8"/>
      <c r="AJ19" s="10"/>
      <c r="AK19" s="113"/>
      <c r="AL19" s="14"/>
      <c r="AM19" s="113"/>
      <c r="AN19" s="14"/>
      <c r="AO19" s="105"/>
      <c r="AP19" s="109"/>
    </row>
    <row r="20" spans="3:42" x14ac:dyDescent="0.25">
      <c r="C20" s="7"/>
      <c r="D20" s="8"/>
      <c r="E20" s="8"/>
      <c r="F20" s="8"/>
      <c r="G20" s="9"/>
      <c r="H20" s="7"/>
      <c r="I20" s="8"/>
      <c r="J20" s="8"/>
      <c r="K20" s="9"/>
      <c r="L20" s="7"/>
      <c r="M20" s="8"/>
      <c r="N20" s="8"/>
      <c r="O20" s="8"/>
      <c r="P20" s="8"/>
      <c r="Q20" s="8"/>
      <c r="R20" s="8"/>
      <c r="S20" s="205"/>
      <c r="T20" s="9"/>
      <c r="U20" s="8"/>
      <c r="V20" s="9"/>
      <c r="W20" s="7"/>
      <c r="X20" s="8"/>
      <c r="Y20" s="8"/>
      <c r="Z20" s="8"/>
      <c r="AA20" s="8"/>
      <c r="AB20" s="8"/>
      <c r="AC20" s="9"/>
      <c r="AD20" s="7"/>
      <c r="AE20" s="8"/>
      <c r="AF20" s="8"/>
      <c r="AG20" s="8"/>
      <c r="AH20" s="8"/>
      <c r="AI20" s="8"/>
      <c r="AJ20" s="10"/>
      <c r="AK20" s="113"/>
      <c r="AL20" s="14"/>
      <c r="AM20" s="113"/>
      <c r="AN20" s="14"/>
      <c r="AO20" s="105"/>
      <c r="AP20" s="109"/>
    </row>
    <row r="21" spans="3:42" x14ac:dyDescent="0.25">
      <c r="C21" s="7"/>
      <c r="D21" s="8"/>
      <c r="E21" s="8"/>
      <c r="F21" s="8"/>
      <c r="G21" s="9"/>
      <c r="H21" s="7"/>
      <c r="I21" s="8"/>
      <c r="J21" s="8"/>
      <c r="K21" s="9"/>
      <c r="L21" s="7"/>
      <c r="M21" s="8"/>
      <c r="N21" s="8"/>
      <c r="O21" s="8"/>
      <c r="P21" s="8"/>
      <c r="Q21" s="8"/>
      <c r="R21" s="8"/>
      <c r="S21" s="205"/>
      <c r="T21" s="9"/>
      <c r="U21" s="8"/>
      <c r="V21" s="9"/>
      <c r="W21" s="7"/>
      <c r="X21" s="8"/>
      <c r="Y21" s="8"/>
      <c r="Z21" s="8"/>
      <c r="AA21" s="8"/>
      <c r="AB21" s="8"/>
      <c r="AC21" s="9"/>
      <c r="AD21" s="7"/>
      <c r="AE21" s="8"/>
      <c r="AF21" s="8"/>
      <c r="AG21" s="8"/>
      <c r="AH21" s="8"/>
      <c r="AI21" s="8"/>
      <c r="AJ21" s="10"/>
      <c r="AK21" s="113"/>
      <c r="AL21" s="14"/>
      <c r="AM21" s="113"/>
      <c r="AN21" s="14"/>
      <c r="AO21" s="105"/>
      <c r="AP21" s="109"/>
    </row>
    <row r="22" spans="3:42" x14ac:dyDescent="0.25">
      <c r="C22" s="7"/>
      <c r="D22" s="8"/>
      <c r="E22" s="8"/>
      <c r="F22" s="8"/>
      <c r="G22" s="9"/>
      <c r="H22" s="7"/>
      <c r="I22" s="8"/>
      <c r="J22" s="8"/>
      <c r="K22" s="9"/>
      <c r="L22" s="7"/>
      <c r="M22" s="8"/>
      <c r="N22" s="8"/>
      <c r="O22" s="8"/>
      <c r="P22" s="8"/>
      <c r="Q22" s="8"/>
      <c r="R22" s="8"/>
      <c r="S22" s="205"/>
      <c r="T22" s="9"/>
      <c r="U22" s="8"/>
      <c r="V22" s="9"/>
      <c r="W22" s="7"/>
      <c r="X22" s="8"/>
      <c r="Y22" s="8"/>
      <c r="Z22" s="8"/>
      <c r="AA22" s="8"/>
      <c r="AB22" s="8"/>
      <c r="AC22" s="9"/>
      <c r="AD22" s="7"/>
      <c r="AE22" s="8"/>
      <c r="AF22" s="8"/>
      <c r="AG22" s="8"/>
      <c r="AH22" s="8"/>
      <c r="AI22" s="8"/>
      <c r="AJ22" s="10"/>
      <c r="AK22" s="113"/>
      <c r="AL22" s="14"/>
      <c r="AM22" s="113"/>
      <c r="AN22" s="14"/>
      <c r="AO22" s="105"/>
      <c r="AP22" s="109"/>
    </row>
    <row r="23" spans="3:42" x14ac:dyDescent="0.25">
      <c r="C23" s="7"/>
      <c r="D23" s="8"/>
      <c r="E23" s="8"/>
      <c r="F23" s="8"/>
      <c r="G23" s="9"/>
      <c r="H23" s="7"/>
      <c r="I23" s="8"/>
      <c r="J23" s="8"/>
      <c r="K23" s="9"/>
      <c r="L23" s="7"/>
      <c r="M23" s="8"/>
      <c r="N23" s="8"/>
      <c r="O23" s="8"/>
      <c r="P23" s="8"/>
      <c r="Q23" s="8"/>
      <c r="R23" s="8"/>
      <c r="S23" s="205"/>
      <c r="T23" s="9"/>
      <c r="U23" s="8"/>
      <c r="V23" s="9"/>
      <c r="W23" s="7"/>
      <c r="X23" s="8"/>
      <c r="Y23" s="8"/>
      <c r="Z23" s="8"/>
      <c r="AA23" s="8"/>
      <c r="AB23" s="8"/>
      <c r="AC23" s="9"/>
      <c r="AD23" s="7"/>
      <c r="AE23" s="8"/>
      <c r="AF23" s="8"/>
      <c r="AG23" s="8"/>
      <c r="AH23" s="8"/>
      <c r="AI23" s="8"/>
      <c r="AJ23" s="10"/>
      <c r="AK23" s="113"/>
      <c r="AL23" s="14"/>
      <c r="AM23" s="113"/>
      <c r="AN23" s="14"/>
      <c r="AO23" s="105"/>
      <c r="AP23" s="109"/>
    </row>
    <row r="24" spans="3:42" x14ac:dyDescent="0.25">
      <c r="C24" s="7"/>
      <c r="D24" s="8"/>
      <c r="E24" s="8"/>
      <c r="F24" s="8"/>
      <c r="G24" s="9"/>
      <c r="H24" s="7"/>
      <c r="I24" s="8"/>
      <c r="J24" s="8"/>
      <c r="K24" s="9"/>
      <c r="L24" s="7"/>
      <c r="M24" s="8"/>
      <c r="N24" s="8"/>
      <c r="O24" s="8"/>
      <c r="P24" s="8"/>
      <c r="Q24" s="8"/>
      <c r="R24" s="8"/>
      <c r="S24" s="205"/>
      <c r="T24" s="9"/>
      <c r="U24" s="8"/>
      <c r="V24" s="9"/>
      <c r="W24" s="7"/>
      <c r="X24" s="8"/>
      <c r="Y24" s="8"/>
      <c r="Z24" s="8"/>
      <c r="AA24" s="8"/>
      <c r="AB24" s="8"/>
      <c r="AC24" s="9"/>
      <c r="AD24" s="7"/>
      <c r="AE24" s="8"/>
      <c r="AF24" s="8"/>
      <c r="AG24" s="8"/>
      <c r="AH24" s="8"/>
      <c r="AI24" s="8"/>
      <c r="AJ24" s="10"/>
      <c r="AK24" s="113"/>
      <c r="AL24" s="14"/>
      <c r="AM24" s="113"/>
      <c r="AN24" s="14"/>
      <c r="AO24" s="105"/>
      <c r="AP24" s="109"/>
    </row>
    <row r="25" spans="3:42" x14ac:dyDescent="0.25">
      <c r="C25" s="7"/>
      <c r="D25" s="8"/>
      <c r="E25" s="8"/>
      <c r="F25" s="8"/>
      <c r="G25" s="9"/>
      <c r="H25" s="7"/>
      <c r="I25" s="8"/>
      <c r="J25" s="8"/>
      <c r="K25" s="9"/>
      <c r="L25" s="7"/>
      <c r="M25" s="8"/>
      <c r="N25" s="8"/>
      <c r="O25" s="8"/>
      <c r="P25" s="8"/>
      <c r="Q25" s="8"/>
      <c r="R25" s="8"/>
      <c r="S25" s="205"/>
      <c r="T25" s="9"/>
      <c r="U25" s="8"/>
      <c r="V25" s="9"/>
      <c r="W25" s="7"/>
      <c r="X25" s="8"/>
      <c r="Y25" s="8"/>
      <c r="Z25" s="8"/>
      <c r="AA25" s="8"/>
      <c r="AB25" s="8"/>
      <c r="AC25" s="9"/>
      <c r="AD25" s="7"/>
      <c r="AE25" s="8"/>
      <c r="AF25" s="8"/>
      <c r="AG25" s="8"/>
      <c r="AH25" s="8"/>
      <c r="AI25" s="8"/>
      <c r="AJ25" s="10"/>
      <c r="AK25" s="113"/>
      <c r="AL25" s="14"/>
      <c r="AM25" s="113"/>
      <c r="AN25" s="14"/>
      <c r="AO25" s="105"/>
      <c r="AP25" s="109"/>
    </row>
    <row r="26" spans="3:42" x14ac:dyDescent="0.25">
      <c r="C26" s="7"/>
      <c r="D26" s="8"/>
      <c r="E26" s="8"/>
      <c r="F26" s="8"/>
      <c r="G26" s="9"/>
      <c r="H26" s="7"/>
      <c r="I26" s="8"/>
      <c r="J26" s="8"/>
      <c r="K26" s="9"/>
      <c r="L26" s="7"/>
      <c r="M26" s="8"/>
      <c r="N26" s="8"/>
      <c r="O26" s="8"/>
      <c r="P26" s="8"/>
      <c r="Q26" s="8"/>
      <c r="R26" s="8"/>
      <c r="S26" s="205"/>
      <c r="T26" s="9"/>
      <c r="U26" s="8"/>
      <c r="V26" s="9"/>
      <c r="W26" s="7"/>
      <c r="X26" s="8"/>
      <c r="Y26" s="8"/>
      <c r="Z26" s="8"/>
      <c r="AA26" s="8"/>
      <c r="AB26" s="8"/>
      <c r="AC26" s="9"/>
      <c r="AD26" s="7"/>
      <c r="AE26" s="8"/>
      <c r="AF26" s="8"/>
      <c r="AG26" s="8"/>
      <c r="AH26" s="8"/>
      <c r="AI26" s="8"/>
      <c r="AJ26" s="10"/>
      <c r="AK26" s="113"/>
      <c r="AL26" s="14"/>
      <c r="AM26" s="113"/>
      <c r="AN26" s="14"/>
      <c r="AO26" s="105"/>
      <c r="AP26" s="109"/>
    </row>
    <row r="27" spans="3:42" x14ac:dyDescent="0.25">
      <c r="C27" s="7"/>
      <c r="D27" s="8"/>
      <c r="E27" s="8"/>
      <c r="F27" s="8"/>
      <c r="G27" s="9"/>
      <c r="H27" s="7"/>
      <c r="I27" s="8"/>
      <c r="J27" s="8"/>
      <c r="K27" s="9"/>
      <c r="L27" s="7"/>
      <c r="M27" s="8"/>
      <c r="N27" s="8"/>
      <c r="O27" s="8"/>
      <c r="P27" s="8"/>
      <c r="Q27" s="8"/>
      <c r="R27" s="8"/>
      <c r="S27" s="205"/>
      <c r="T27" s="9"/>
      <c r="U27" s="8"/>
      <c r="V27" s="9"/>
      <c r="W27" s="7"/>
      <c r="X27" s="8"/>
      <c r="Y27" s="8"/>
      <c r="Z27" s="8"/>
      <c r="AA27" s="8"/>
      <c r="AB27" s="8"/>
      <c r="AC27" s="9"/>
      <c r="AD27" s="7"/>
      <c r="AE27" s="8"/>
      <c r="AF27" s="8"/>
      <c r="AG27" s="8"/>
      <c r="AH27" s="8"/>
      <c r="AI27" s="8"/>
      <c r="AJ27" s="10"/>
      <c r="AK27" s="113"/>
      <c r="AL27" s="14"/>
      <c r="AM27" s="113"/>
      <c r="AN27" s="14"/>
      <c r="AO27" s="105"/>
      <c r="AP27" s="109"/>
    </row>
    <row r="28" spans="3:42" x14ac:dyDescent="0.25">
      <c r="C28" s="7"/>
      <c r="D28" s="8"/>
      <c r="E28" s="8"/>
      <c r="F28" s="8"/>
      <c r="G28" s="9"/>
      <c r="H28" s="7"/>
      <c r="I28" s="8"/>
      <c r="J28" s="8"/>
      <c r="K28" s="9"/>
      <c r="L28" s="7"/>
      <c r="M28" s="8"/>
      <c r="N28" s="8"/>
      <c r="O28" s="8"/>
      <c r="P28" s="8"/>
      <c r="Q28" s="8"/>
      <c r="R28" s="8"/>
      <c r="S28" s="205"/>
      <c r="T28" s="9"/>
      <c r="U28" s="8"/>
      <c r="V28" s="9"/>
      <c r="W28" s="7"/>
      <c r="X28" s="8"/>
      <c r="Y28" s="8"/>
      <c r="Z28" s="8"/>
      <c r="AA28" s="8"/>
      <c r="AB28" s="8"/>
      <c r="AC28" s="9"/>
      <c r="AD28" s="7"/>
      <c r="AE28" s="8"/>
      <c r="AF28" s="8"/>
      <c r="AG28" s="8"/>
      <c r="AH28" s="8"/>
      <c r="AI28" s="8"/>
      <c r="AJ28" s="10"/>
      <c r="AK28" s="113"/>
      <c r="AL28" s="14"/>
      <c r="AM28" s="113"/>
      <c r="AN28" s="14"/>
      <c r="AO28" s="105"/>
      <c r="AP28" s="109"/>
    </row>
    <row r="29" spans="3:42" x14ac:dyDescent="0.25">
      <c r="C29" s="7"/>
      <c r="D29" s="8"/>
      <c r="E29" s="8"/>
      <c r="F29" s="8"/>
      <c r="G29" s="9"/>
      <c r="H29" s="7"/>
      <c r="I29" s="8"/>
      <c r="J29" s="8"/>
      <c r="K29" s="9"/>
      <c r="L29" s="7"/>
      <c r="M29" s="8"/>
      <c r="N29" s="8"/>
      <c r="O29" s="8"/>
      <c r="P29" s="8"/>
      <c r="Q29" s="8"/>
      <c r="R29" s="8"/>
      <c r="S29" s="205"/>
      <c r="T29" s="9"/>
      <c r="U29" s="8"/>
      <c r="V29" s="9"/>
      <c r="W29" s="7"/>
      <c r="X29" s="8"/>
      <c r="Y29" s="8"/>
      <c r="Z29" s="8"/>
      <c r="AA29" s="8"/>
      <c r="AB29" s="8"/>
      <c r="AC29" s="9"/>
      <c r="AD29" s="7"/>
      <c r="AE29" s="8"/>
      <c r="AF29" s="8"/>
      <c r="AG29" s="8"/>
      <c r="AH29" s="8"/>
      <c r="AI29" s="8"/>
      <c r="AJ29" s="10"/>
      <c r="AK29" s="113"/>
      <c r="AL29" s="14"/>
      <c r="AM29" s="113"/>
      <c r="AN29" s="14"/>
      <c r="AO29" s="105"/>
      <c r="AP29" s="109"/>
    </row>
    <row r="30" spans="3:42" x14ac:dyDescent="0.25">
      <c r="C30" s="7"/>
      <c r="D30" s="8"/>
      <c r="E30" s="8"/>
      <c r="F30" s="8"/>
      <c r="G30" s="9"/>
      <c r="H30" s="7"/>
      <c r="I30" s="8"/>
      <c r="J30" s="8"/>
      <c r="K30" s="9"/>
      <c r="L30" s="7"/>
      <c r="M30" s="8"/>
      <c r="N30" s="8"/>
      <c r="O30" s="8"/>
      <c r="P30" s="8"/>
      <c r="Q30" s="8"/>
      <c r="R30" s="8"/>
      <c r="S30" s="205"/>
      <c r="T30" s="9"/>
      <c r="U30" s="8"/>
      <c r="V30" s="9"/>
      <c r="W30" s="7"/>
      <c r="X30" s="8"/>
      <c r="Y30" s="8"/>
      <c r="Z30" s="8"/>
      <c r="AA30" s="8"/>
      <c r="AB30" s="8"/>
      <c r="AC30" s="9"/>
      <c r="AD30" s="7"/>
      <c r="AE30" s="8"/>
      <c r="AF30" s="8"/>
      <c r="AG30" s="8"/>
      <c r="AH30" s="8"/>
      <c r="AI30" s="8"/>
      <c r="AJ30" s="10"/>
      <c r="AK30" s="113"/>
      <c r="AL30" s="14"/>
      <c r="AM30" s="113"/>
      <c r="AN30" s="14"/>
      <c r="AO30" s="105"/>
      <c r="AP30" s="109"/>
    </row>
    <row r="31" spans="3:42" x14ac:dyDescent="0.25">
      <c r="C31" s="7"/>
      <c r="D31" s="8"/>
      <c r="E31" s="8"/>
      <c r="F31" s="8"/>
      <c r="G31" s="9"/>
      <c r="H31" s="7"/>
      <c r="I31" s="8"/>
      <c r="J31" s="8"/>
      <c r="K31" s="9"/>
      <c r="L31" s="7"/>
      <c r="M31" s="8"/>
      <c r="N31" s="8"/>
      <c r="O31" s="8"/>
      <c r="P31" s="8"/>
      <c r="Q31" s="8"/>
      <c r="R31" s="8"/>
      <c r="S31" s="205"/>
      <c r="T31" s="9"/>
      <c r="U31" s="8"/>
      <c r="V31" s="9"/>
      <c r="W31" s="7"/>
      <c r="X31" s="8"/>
      <c r="Y31" s="8"/>
      <c r="Z31" s="8"/>
      <c r="AA31" s="8"/>
      <c r="AB31" s="8"/>
      <c r="AC31" s="9"/>
      <c r="AD31" s="7"/>
      <c r="AE31" s="8"/>
      <c r="AF31" s="8"/>
      <c r="AG31" s="8"/>
      <c r="AH31" s="8"/>
      <c r="AI31" s="8"/>
      <c r="AJ31" s="10"/>
      <c r="AK31" s="113"/>
      <c r="AL31" s="14"/>
      <c r="AM31" s="113"/>
      <c r="AN31" s="14"/>
      <c r="AO31" s="105"/>
      <c r="AP31" s="109"/>
    </row>
    <row r="32" spans="3:42" x14ac:dyDescent="0.25">
      <c r="C32" s="7"/>
      <c r="D32" s="8"/>
      <c r="E32" s="8"/>
      <c r="F32" s="8"/>
      <c r="G32" s="9"/>
      <c r="H32" s="7"/>
      <c r="I32" s="8"/>
      <c r="J32" s="8"/>
      <c r="K32" s="9"/>
      <c r="L32" s="7"/>
      <c r="M32" s="8"/>
      <c r="N32" s="8"/>
      <c r="O32" s="8"/>
      <c r="P32" s="8"/>
      <c r="Q32" s="8"/>
      <c r="R32" s="8"/>
      <c r="S32" s="205"/>
      <c r="T32" s="9"/>
      <c r="U32" s="8"/>
      <c r="V32" s="9"/>
      <c r="W32" s="7"/>
      <c r="X32" s="8"/>
      <c r="Y32" s="8"/>
      <c r="Z32" s="8"/>
      <c r="AA32" s="8"/>
      <c r="AB32" s="8"/>
      <c r="AC32" s="9"/>
      <c r="AD32" s="7"/>
      <c r="AE32" s="8"/>
      <c r="AF32" s="8"/>
      <c r="AG32" s="8"/>
      <c r="AH32" s="8"/>
      <c r="AI32" s="8"/>
      <c r="AJ32" s="10"/>
      <c r="AK32" s="113"/>
      <c r="AL32" s="14"/>
      <c r="AM32" s="113"/>
      <c r="AN32" s="14"/>
      <c r="AO32" s="105"/>
      <c r="AP32" s="109"/>
    </row>
    <row r="33" spans="3:42" x14ac:dyDescent="0.25">
      <c r="C33" s="7"/>
      <c r="D33" s="8"/>
      <c r="E33" s="8"/>
      <c r="F33" s="8"/>
      <c r="G33" s="9"/>
      <c r="H33" s="7"/>
      <c r="I33" s="8"/>
      <c r="J33" s="8"/>
      <c r="K33" s="9"/>
      <c r="L33" s="7"/>
      <c r="M33" s="8"/>
      <c r="N33" s="8"/>
      <c r="O33" s="8"/>
      <c r="P33" s="8"/>
      <c r="Q33" s="8"/>
      <c r="R33" s="8"/>
      <c r="S33" s="205"/>
      <c r="T33" s="9"/>
      <c r="U33" s="8"/>
      <c r="V33" s="9"/>
      <c r="W33" s="7"/>
      <c r="X33" s="8"/>
      <c r="Y33" s="8"/>
      <c r="Z33" s="8"/>
      <c r="AA33" s="8"/>
      <c r="AB33" s="8"/>
      <c r="AC33" s="9"/>
      <c r="AD33" s="7"/>
      <c r="AE33" s="8"/>
      <c r="AF33" s="8"/>
      <c r="AG33" s="8"/>
      <c r="AH33" s="8"/>
      <c r="AI33" s="8"/>
      <c r="AJ33" s="10"/>
      <c r="AK33" s="113"/>
      <c r="AL33" s="14"/>
      <c r="AM33" s="113"/>
      <c r="AN33" s="14"/>
      <c r="AO33" s="105"/>
      <c r="AP33" s="109"/>
    </row>
    <row r="34" spans="3:42" x14ac:dyDescent="0.25">
      <c r="C34" s="7"/>
      <c r="D34" s="8"/>
      <c r="E34" s="8"/>
      <c r="F34" s="8"/>
      <c r="G34" s="9"/>
      <c r="H34" s="7"/>
      <c r="I34" s="8"/>
      <c r="J34" s="8"/>
      <c r="K34" s="9"/>
      <c r="L34" s="7"/>
      <c r="M34" s="8"/>
      <c r="N34" s="8"/>
      <c r="O34" s="8"/>
      <c r="P34" s="8"/>
      <c r="Q34" s="8"/>
      <c r="R34" s="8"/>
      <c r="S34" s="205"/>
      <c r="T34" s="9"/>
      <c r="U34" s="8"/>
      <c r="V34" s="9"/>
      <c r="W34" s="7"/>
      <c r="X34" s="8"/>
      <c r="Y34" s="8"/>
      <c r="Z34" s="8"/>
      <c r="AA34" s="8"/>
      <c r="AB34" s="8"/>
      <c r="AC34" s="9"/>
      <c r="AD34" s="7"/>
      <c r="AE34" s="8"/>
      <c r="AF34" s="8"/>
      <c r="AG34" s="8"/>
      <c r="AH34" s="8"/>
      <c r="AI34" s="8"/>
      <c r="AJ34" s="10"/>
      <c r="AK34" s="113"/>
      <c r="AL34" s="14"/>
      <c r="AM34" s="113"/>
      <c r="AN34" s="14"/>
      <c r="AO34" s="105"/>
      <c r="AP34" s="109"/>
    </row>
    <row r="35" spans="3:42" x14ac:dyDescent="0.25">
      <c r="C35" s="7"/>
      <c r="D35" s="8"/>
      <c r="E35" s="8"/>
      <c r="F35" s="8"/>
      <c r="G35" s="9"/>
      <c r="H35" s="7"/>
      <c r="I35" s="8"/>
      <c r="J35" s="8"/>
      <c r="K35" s="9"/>
      <c r="L35" s="7"/>
      <c r="M35" s="8"/>
      <c r="N35" s="8"/>
      <c r="O35" s="8"/>
      <c r="P35" s="8"/>
      <c r="Q35" s="8"/>
      <c r="R35" s="8"/>
      <c r="S35" s="205"/>
      <c r="T35" s="9"/>
      <c r="U35" s="8"/>
      <c r="V35" s="9"/>
      <c r="W35" s="7"/>
      <c r="X35" s="8"/>
      <c r="Y35" s="8"/>
      <c r="Z35" s="8"/>
      <c r="AA35" s="8"/>
      <c r="AB35" s="8"/>
      <c r="AC35" s="9"/>
      <c r="AD35" s="7"/>
      <c r="AE35" s="8"/>
      <c r="AF35" s="8"/>
      <c r="AG35" s="8"/>
      <c r="AH35" s="8"/>
      <c r="AI35" s="8"/>
      <c r="AJ35" s="10"/>
      <c r="AK35" s="113"/>
      <c r="AL35" s="14"/>
      <c r="AM35" s="113"/>
      <c r="AN35" s="14"/>
      <c r="AO35" s="105"/>
      <c r="AP35" s="109"/>
    </row>
    <row r="36" spans="3:42" x14ac:dyDescent="0.25">
      <c r="C36" s="7"/>
      <c r="D36" s="8"/>
      <c r="E36" s="8"/>
      <c r="F36" s="8"/>
      <c r="G36" s="9"/>
      <c r="H36" s="7"/>
      <c r="I36" s="8"/>
      <c r="J36" s="8"/>
      <c r="K36" s="9"/>
      <c r="L36" s="7"/>
      <c r="M36" s="8"/>
      <c r="N36" s="8"/>
      <c r="O36" s="8"/>
      <c r="P36" s="8"/>
      <c r="Q36" s="8"/>
      <c r="R36" s="8"/>
      <c r="S36" s="205"/>
      <c r="T36" s="9"/>
      <c r="U36" s="8"/>
      <c r="V36" s="9"/>
      <c r="W36" s="7"/>
      <c r="X36" s="8"/>
      <c r="Y36" s="8"/>
      <c r="Z36" s="8"/>
      <c r="AA36" s="8"/>
      <c r="AB36" s="8"/>
      <c r="AC36" s="9"/>
      <c r="AD36" s="7"/>
      <c r="AE36" s="8"/>
      <c r="AF36" s="8"/>
      <c r="AG36" s="8"/>
      <c r="AH36" s="8"/>
      <c r="AI36" s="8"/>
      <c r="AJ36" s="10"/>
      <c r="AK36" s="113"/>
      <c r="AL36" s="14"/>
      <c r="AM36" s="113"/>
      <c r="AN36" s="14"/>
      <c r="AO36" s="105"/>
      <c r="AP36" s="109"/>
    </row>
    <row r="37" spans="3:42" x14ac:dyDescent="0.25">
      <c r="C37" s="7"/>
      <c r="D37" s="8"/>
      <c r="E37" s="8"/>
      <c r="F37" s="8"/>
      <c r="G37" s="9"/>
      <c r="H37" s="7"/>
      <c r="I37" s="8"/>
      <c r="J37" s="8"/>
      <c r="K37" s="9"/>
      <c r="L37" s="7"/>
      <c r="M37" s="8"/>
      <c r="N37" s="8"/>
      <c r="O37" s="8"/>
      <c r="P37" s="8"/>
      <c r="Q37" s="8"/>
      <c r="R37" s="8"/>
      <c r="S37" s="205"/>
      <c r="T37" s="9"/>
      <c r="U37" s="8"/>
      <c r="V37" s="9"/>
      <c r="W37" s="7"/>
      <c r="X37" s="8"/>
      <c r="Y37" s="8"/>
      <c r="Z37" s="8"/>
      <c r="AA37" s="8"/>
      <c r="AB37" s="8"/>
      <c r="AC37" s="9"/>
      <c r="AD37" s="7"/>
      <c r="AE37" s="8"/>
      <c r="AF37" s="8"/>
      <c r="AG37" s="8"/>
      <c r="AH37" s="8"/>
      <c r="AI37" s="8"/>
      <c r="AJ37" s="10"/>
      <c r="AK37" s="113"/>
      <c r="AL37" s="14"/>
      <c r="AM37" s="113"/>
      <c r="AN37" s="14"/>
      <c r="AO37" s="105"/>
      <c r="AP37" s="109"/>
    </row>
    <row r="38" spans="3:42" x14ac:dyDescent="0.25">
      <c r="C38" s="7"/>
      <c r="D38" s="8"/>
      <c r="E38" s="8"/>
      <c r="F38" s="8"/>
      <c r="G38" s="9"/>
      <c r="H38" s="7"/>
      <c r="I38" s="8"/>
      <c r="J38" s="8"/>
      <c r="K38" s="9"/>
      <c r="L38" s="7"/>
      <c r="M38" s="8"/>
      <c r="N38" s="8"/>
      <c r="O38" s="8"/>
      <c r="P38" s="8"/>
      <c r="Q38" s="8"/>
      <c r="R38" s="8"/>
      <c r="S38" s="205"/>
      <c r="T38" s="9"/>
      <c r="U38" s="8"/>
      <c r="V38" s="9"/>
      <c r="W38" s="7"/>
      <c r="X38" s="8"/>
      <c r="Y38" s="8"/>
      <c r="Z38" s="8"/>
      <c r="AA38" s="8"/>
      <c r="AB38" s="8"/>
      <c r="AC38" s="9"/>
      <c r="AD38" s="7"/>
      <c r="AE38" s="8"/>
      <c r="AF38" s="8"/>
      <c r="AG38" s="8"/>
      <c r="AH38" s="8"/>
      <c r="AI38" s="8"/>
      <c r="AJ38" s="10"/>
      <c r="AK38" s="113"/>
      <c r="AL38" s="14"/>
      <c r="AM38" s="113"/>
      <c r="AN38" s="14"/>
      <c r="AO38" s="105"/>
      <c r="AP38" s="109"/>
    </row>
    <row r="39" spans="3:42" x14ac:dyDescent="0.25">
      <c r="C39" s="7"/>
      <c r="D39" s="8"/>
      <c r="E39" s="8"/>
      <c r="F39" s="8"/>
      <c r="G39" s="9"/>
      <c r="H39" s="7"/>
      <c r="I39" s="8"/>
      <c r="J39" s="8"/>
      <c r="K39" s="9"/>
      <c r="L39" s="7"/>
      <c r="M39" s="8"/>
      <c r="N39" s="8"/>
      <c r="O39" s="8"/>
      <c r="P39" s="8"/>
      <c r="Q39" s="8"/>
      <c r="R39" s="8"/>
      <c r="S39" s="205"/>
      <c r="T39" s="9"/>
      <c r="U39" s="8"/>
      <c r="V39" s="9"/>
      <c r="W39" s="7"/>
      <c r="X39" s="8"/>
      <c r="Y39" s="8"/>
      <c r="Z39" s="8"/>
      <c r="AA39" s="8"/>
      <c r="AB39" s="8"/>
      <c r="AC39" s="9"/>
      <c r="AD39" s="7"/>
      <c r="AE39" s="8"/>
      <c r="AF39" s="8"/>
      <c r="AG39" s="8"/>
      <c r="AH39" s="8"/>
      <c r="AI39" s="8"/>
      <c r="AJ39" s="10"/>
      <c r="AK39" s="113"/>
      <c r="AL39" s="14"/>
      <c r="AM39" s="113"/>
      <c r="AN39" s="14"/>
      <c r="AO39" s="105"/>
      <c r="AP39" s="109"/>
    </row>
    <row r="40" spans="3:42" x14ac:dyDescent="0.25">
      <c r="C40" s="7"/>
      <c r="D40" s="8"/>
      <c r="E40" s="8"/>
      <c r="F40" s="8"/>
      <c r="G40" s="9"/>
      <c r="H40" s="7"/>
      <c r="I40" s="8"/>
      <c r="J40" s="8"/>
      <c r="K40" s="9"/>
      <c r="L40" s="7"/>
      <c r="M40" s="8"/>
      <c r="N40" s="8"/>
      <c r="O40" s="8"/>
      <c r="P40" s="8"/>
      <c r="Q40" s="8"/>
      <c r="R40" s="8"/>
      <c r="S40" s="205"/>
      <c r="T40" s="9"/>
      <c r="U40" s="8"/>
      <c r="V40" s="9"/>
      <c r="W40" s="7"/>
      <c r="X40" s="8"/>
      <c r="Y40" s="8"/>
      <c r="Z40" s="8"/>
      <c r="AA40" s="8"/>
      <c r="AB40" s="8"/>
      <c r="AC40" s="9"/>
      <c r="AD40" s="7"/>
      <c r="AE40" s="8"/>
      <c r="AF40" s="8"/>
      <c r="AG40" s="8"/>
      <c r="AH40" s="8"/>
      <c r="AI40" s="8"/>
      <c r="AJ40" s="10"/>
      <c r="AK40" s="113"/>
      <c r="AL40" s="14"/>
      <c r="AM40" s="113"/>
      <c r="AN40" s="14"/>
      <c r="AO40" s="105"/>
      <c r="AP40" s="109"/>
    </row>
    <row r="41" spans="3:42" x14ac:dyDescent="0.25">
      <c r="C41" s="7"/>
      <c r="D41" s="8"/>
      <c r="E41" s="8"/>
      <c r="F41" s="8"/>
      <c r="G41" s="9"/>
      <c r="H41" s="7"/>
      <c r="I41" s="8"/>
      <c r="J41" s="8"/>
      <c r="K41" s="9"/>
      <c r="L41" s="7"/>
      <c r="M41" s="8"/>
      <c r="N41" s="8"/>
      <c r="O41" s="8"/>
      <c r="P41" s="8"/>
      <c r="Q41" s="8"/>
      <c r="R41" s="8"/>
      <c r="S41" s="205"/>
      <c r="T41" s="9"/>
      <c r="U41" s="8"/>
      <c r="V41" s="9"/>
      <c r="W41" s="7"/>
      <c r="X41" s="8"/>
      <c r="Y41" s="8"/>
      <c r="Z41" s="8"/>
      <c r="AA41" s="8"/>
      <c r="AB41" s="8"/>
      <c r="AC41" s="9"/>
      <c r="AD41" s="7"/>
      <c r="AE41" s="8"/>
      <c r="AF41" s="8"/>
      <c r="AG41" s="8"/>
      <c r="AH41" s="8"/>
      <c r="AI41" s="8"/>
      <c r="AJ41" s="10"/>
      <c r="AK41" s="113"/>
      <c r="AL41" s="14"/>
      <c r="AM41" s="113"/>
      <c r="AN41" s="14"/>
      <c r="AO41" s="105"/>
      <c r="AP41" s="109"/>
    </row>
    <row r="42" spans="3:42" x14ac:dyDescent="0.25">
      <c r="C42" s="7"/>
      <c r="D42" s="8"/>
      <c r="E42" s="8"/>
      <c r="F42" s="8"/>
      <c r="G42" s="9"/>
      <c r="H42" s="7"/>
      <c r="I42" s="8"/>
      <c r="J42" s="8"/>
      <c r="K42" s="9"/>
      <c r="L42" s="7"/>
      <c r="M42" s="8"/>
      <c r="N42" s="8"/>
      <c r="O42" s="8"/>
      <c r="P42" s="8"/>
      <c r="Q42" s="8"/>
      <c r="R42" s="8"/>
      <c r="S42" s="205"/>
      <c r="T42" s="9"/>
      <c r="U42" s="8"/>
      <c r="V42" s="9"/>
      <c r="W42" s="7"/>
      <c r="X42" s="8"/>
      <c r="Y42" s="8"/>
      <c r="Z42" s="8"/>
      <c r="AA42" s="8"/>
      <c r="AB42" s="8"/>
      <c r="AC42" s="9"/>
      <c r="AD42" s="7"/>
      <c r="AE42" s="8"/>
      <c r="AF42" s="8"/>
      <c r="AG42" s="8"/>
      <c r="AH42" s="8"/>
      <c r="AI42" s="8"/>
      <c r="AJ42" s="10"/>
      <c r="AK42" s="113"/>
      <c r="AL42" s="14"/>
      <c r="AM42" s="113"/>
      <c r="AN42" s="14"/>
      <c r="AO42" s="105"/>
      <c r="AP42" s="109"/>
    </row>
    <row r="43" spans="3:42" x14ac:dyDescent="0.25">
      <c r="C43" s="7"/>
      <c r="D43" s="8"/>
      <c r="E43" s="8"/>
      <c r="F43" s="8"/>
      <c r="G43" s="9"/>
      <c r="H43" s="7"/>
      <c r="I43" s="8"/>
      <c r="J43" s="8"/>
      <c r="K43" s="9"/>
      <c r="L43" s="7"/>
      <c r="M43" s="8"/>
      <c r="N43" s="8"/>
      <c r="O43" s="8"/>
      <c r="P43" s="8"/>
      <c r="Q43" s="8"/>
      <c r="R43" s="8"/>
      <c r="S43" s="205"/>
      <c r="T43" s="9"/>
      <c r="U43" s="8"/>
      <c r="V43" s="9"/>
      <c r="W43" s="7"/>
      <c r="X43" s="8"/>
      <c r="Y43" s="8"/>
      <c r="Z43" s="8"/>
      <c r="AA43" s="8"/>
      <c r="AB43" s="8"/>
      <c r="AC43" s="9"/>
      <c r="AD43" s="7"/>
      <c r="AE43" s="8"/>
      <c r="AF43" s="8"/>
      <c r="AG43" s="8"/>
      <c r="AH43" s="8"/>
      <c r="AI43" s="8"/>
      <c r="AJ43" s="10"/>
      <c r="AK43" s="113"/>
      <c r="AL43" s="14"/>
      <c r="AM43" s="113"/>
      <c r="AN43" s="14"/>
      <c r="AO43" s="105"/>
      <c r="AP43" s="109"/>
    </row>
    <row r="44" spans="3:42" x14ac:dyDescent="0.25">
      <c r="C44" s="7"/>
      <c r="D44" s="8"/>
      <c r="E44" s="8"/>
      <c r="F44" s="8"/>
      <c r="G44" s="9"/>
      <c r="H44" s="7"/>
      <c r="I44" s="8"/>
      <c r="J44" s="8"/>
      <c r="K44" s="9"/>
      <c r="L44" s="7"/>
      <c r="M44" s="8"/>
      <c r="N44" s="8"/>
      <c r="O44" s="8"/>
      <c r="P44" s="8"/>
      <c r="Q44" s="8"/>
      <c r="R44" s="8"/>
      <c r="S44" s="205"/>
      <c r="T44" s="9"/>
      <c r="U44" s="8"/>
      <c r="V44" s="9"/>
      <c r="W44" s="7"/>
      <c r="X44" s="8"/>
      <c r="Y44" s="8"/>
      <c r="Z44" s="8"/>
      <c r="AA44" s="8"/>
      <c r="AB44" s="8"/>
      <c r="AC44" s="9"/>
      <c r="AD44" s="7"/>
      <c r="AE44" s="8"/>
      <c r="AF44" s="8"/>
      <c r="AG44" s="8"/>
      <c r="AH44" s="8"/>
      <c r="AI44" s="8"/>
      <c r="AJ44" s="10"/>
      <c r="AK44" s="113"/>
      <c r="AL44" s="14"/>
      <c r="AM44" s="113"/>
      <c r="AN44" s="14"/>
      <c r="AO44" s="105"/>
      <c r="AP44" s="109"/>
    </row>
    <row r="45" spans="3:42" x14ac:dyDescent="0.25">
      <c r="C45" s="7"/>
      <c r="D45" s="8"/>
      <c r="E45" s="8"/>
      <c r="F45" s="8"/>
      <c r="G45" s="9"/>
      <c r="H45" s="7"/>
      <c r="I45" s="8"/>
      <c r="J45" s="8"/>
      <c r="K45" s="9"/>
      <c r="L45" s="7"/>
      <c r="M45" s="8"/>
      <c r="N45" s="8"/>
      <c r="O45" s="8"/>
      <c r="P45" s="8"/>
      <c r="Q45" s="8"/>
      <c r="R45" s="8"/>
      <c r="S45" s="205"/>
      <c r="T45" s="9"/>
      <c r="U45" s="8"/>
      <c r="V45" s="9"/>
      <c r="W45" s="7"/>
      <c r="X45" s="8"/>
      <c r="Y45" s="8"/>
      <c r="Z45" s="8"/>
      <c r="AA45" s="8"/>
      <c r="AB45" s="8"/>
      <c r="AC45" s="9"/>
      <c r="AD45" s="7"/>
      <c r="AE45" s="8"/>
      <c r="AF45" s="8"/>
      <c r="AG45" s="8"/>
      <c r="AH45" s="8"/>
      <c r="AI45" s="8"/>
      <c r="AJ45" s="10"/>
      <c r="AK45" s="113"/>
      <c r="AL45" s="14"/>
      <c r="AM45" s="113"/>
      <c r="AN45" s="14"/>
      <c r="AO45" s="105"/>
      <c r="AP45" s="109"/>
    </row>
    <row r="46" spans="3:42" x14ac:dyDescent="0.25">
      <c r="C46" s="7"/>
      <c r="D46" s="8"/>
      <c r="E46" s="8"/>
      <c r="F46" s="8"/>
      <c r="G46" s="9"/>
      <c r="H46" s="7"/>
      <c r="I46" s="8"/>
      <c r="J46" s="8"/>
      <c r="K46" s="9"/>
      <c r="L46" s="7"/>
      <c r="M46" s="8"/>
      <c r="N46" s="8"/>
      <c r="O46" s="8"/>
      <c r="P46" s="8"/>
      <c r="Q46" s="8"/>
      <c r="R46" s="8"/>
      <c r="S46" s="205"/>
      <c r="T46" s="9"/>
      <c r="U46" s="8"/>
      <c r="V46" s="9"/>
      <c r="W46" s="7"/>
      <c r="X46" s="8"/>
      <c r="Y46" s="8"/>
      <c r="Z46" s="8"/>
      <c r="AA46" s="8"/>
      <c r="AB46" s="8"/>
      <c r="AC46" s="9"/>
      <c r="AD46" s="7"/>
      <c r="AE46" s="8"/>
      <c r="AF46" s="8"/>
      <c r="AG46" s="8"/>
      <c r="AH46" s="8"/>
      <c r="AI46" s="8"/>
      <c r="AJ46" s="10"/>
      <c r="AK46" s="113"/>
      <c r="AL46" s="14"/>
      <c r="AM46" s="113"/>
      <c r="AN46" s="14"/>
      <c r="AO46" s="105"/>
      <c r="AP46" s="109"/>
    </row>
    <row r="47" spans="3:42" x14ac:dyDescent="0.25">
      <c r="C47" s="7"/>
      <c r="D47" s="8"/>
      <c r="E47" s="8"/>
      <c r="F47" s="8"/>
      <c r="G47" s="9"/>
      <c r="H47" s="7"/>
      <c r="I47" s="8"/>
      <c r="J47" s="8"/>
      <c r="K47" s="9"/>
      <c r="L47" s="7"/>
      <c r="M47" s="8"/>
      <c r="N47" s="8"/>
      <c r="O47" s="8"/>
      <c r="P47" s="8"/>
      <c r="Q47" s="8"/>
      <c r="R47" s="8"/>
      <c r="S47" s="205"/>
      <c r="T47" s="9"/>
      <c r="U47" s="8"/>
      <c r="V47" s="9"/>
      <c r="W47" s="7"/>
      <c r="X47" s="8"/>
      <c r="Y47" s="8"/>
      <c r="Z47" s="8"/>
      <c r="AA47" s="8"/>
      <c r="AB47" s="8"/>
      <c r="AC47" s="9"/>
      <c r="AD47" s="7"/>
      <c r="AE47" s="8"/>
      <c r="AF47" s="8"/>
      <c r="AG47" s="8"/>
      <c r="AH47" s="8"/>
      <c r="AI47" s="8"/>
      <c r="AJ47" s="10"/>
      <c r="AK47" s="113"/>
      <c r="AL47" s="14"/>
      <c r="AM47" s="113"/>
      <c r="AN47" s="14"/>
      <c r="AO47" s="105"/>
      <c r="AP47" s="109"/>
    </row>
    <row r="48" spans="3:42" x14ac:dyDescent="0.25">
      <c r="C48" s="7"/>
      <c r="D48" s="8"/>
      <c r="E48" s="8"/>
      <c r="F48" s="8"/>
      <c r="G48" s="9"/>
      <c r="H48" s="7"/>
      <c r="I48" s="8"/>
      <c r="J48" s="8"/>
      <c r="K48" s="9"/>
      <c r="L48" s="7"/>
      <c r="M48" s="8"/>
      <c r="N48" s="8"/>
      <c r="O48" s="8"/>
      <c r="P48" s="8"/>
      <c r="Q48" s="8"/>
      <c r="R48" s="8"/>
      <c r="S48" s="205"/>
      <c r="T48" s="9"/>
      <c r="U48" s="8"/>
      <c r="V48" s="9"/>
      <c r="W48" s="7"/>
      <c r="X48" s="8"/>
      <c r="Y48" s="8"/>
      <c r="Z48" s="8"/>
      <c r="AA48" s="8"/>
      <c r="AB48" s="8"/>
      <c r="AC48" s="9"/>
      <c r="AD48" s="7"/>
      <c r="AE48" s="8"/>
      <c r="AF48" s="8"/>
      <c r="AG48" s="8"/>
      <c r="AH48" s="8"/>
      <c r="AI48" s="8"/>
      <c r="AJ48" s="10"/>
      <c r="AK48" s="113"/>
      <c r="AL48" s="14"/>
      <c r="AM48" s="113"/>
      <c r="AN48" s="14"/>
      <c r="AO48" s="105"/>
      <c r="AP48" s="109"/>
    </row>
    <row r="49" spans="3:42" x14ac:dyDescent="0.25">
      <c r="C49" s="7"/>
      <c r="D49" s="8"/>
      <c r="E49" s="8"/>
      <c r="F49" s="8"/>
      <c r="G49" s="8"/>
      <c r="H49" s="8"/>
      <c r="I49" s="8"/>
      <c r="J49" s="8"/>
      <c r="K49" s="9"/>
      <c r="L49" s="7"/>
      <c r="M49" s="8"/>
      <c r="N49" s="8"/>
      <c r="O49" s="8"/>
      <c r="P49" s="8"/>
      <c r="Q49" s="8"/>
      <c r="R49" s="8"/>
      <c r="S49" s="205"/>
      <c r="T49" s="9"/>
      <c r="U49" s="8"/>
      <c r="V49" s="9"/>
      <c r="W49" s="7"/>
      <c r="X49" s="8"/>
      <c r="Y49" s="8"/>
      <c r="Z49" s="8"/>
      <c r="AA49" s="8"/>
      <c r="AB49" s="8"/>
      <c r="AC49" s="9"/>
      <c r="AD49" s="7"/>
      <c r="AE49" s="8"/>
      <c r="AF49" s="8"/>
      <c r="AG49" s="8"/>
      <c r="AH49" s="8"/>
      <c r="AI49" s="8"/>
      <c r="AJ49" s="10"/>
      <c r="AK49" s="113"/>
      <c r="AL49" s="14"/>
      <c r="AM49" s="113"/>
      <c r="AN49" s="14"/>
      <c r="AO49" s="105"/>
      <c r="AP49" s="109"/>
    </row>
    <row r="50" spans="3:42" x14ac:dyDescent="0.25">
      <c r="C50" s="7"/>
      <c r="D50" s="8"/>
      <c r="E50" s="8"/>
      <c r="F50" s="8"/>
      <c r="G50" s="8"/>
      <c r="H50" s="8"/>
      <c r="I50" s="8"/>
      <c r="J50" s="8"/>
      <c r="K50" s="9"/>
      <c r="L50" s="7"/>
      <c r="M50" s="8"/>
      <c r="N50" s="8"/>
      <c r="O50" s="8"/>
      <c r="P50" s="8"/>
      <c r="Q50" s="8"/>
      <c r="R50" s="8"/>
      <c r="S50" s="205"/>
      <c r="T50" s="9"/>
      <c r="U50" s="8"/>
      <c r="V50" s="9"/>
      <c r="W50" s="7"/>
      <c r="X50" s="8"/>
      <c r="Y50" s="8"/>
      <c r="Z50" s="8"/>
      <c r="AA50" s="8"/>
      <c r="AB50" s="8"/>
      <c r="AC50" s="9"/>
      <c r="AD50" s="7"/>
      <c r="AE50" s="8"/>
      <c r="AF50" s="8"/>
      <c r="AG50" s="8"/>
      <c r="AH50" s="8"/>
      <c r="AI50" s="8"/>
      <c r="AJ50" s="10"/>
      <c r="AK50" s="113"/>
      <c r="AL50" s="14"/>
      <c r="AM50" s="113"/>
      <c r="AN50" s="14"/>
      <c r="AO50" s="105"/>
      <c r="AP50" s="109"/>
    </row>
    <row r="51" spans="3:42" x14ac:dyDescent="0.25">
      <c r="C51" s="7"/>
      <c r="D51" s="8"/>
      <c r="E51" s="8"/>
      <c r="F51" s="8"/>
      <c r="G51" s="8"/>
      <c r="H51" s="8"/>
      <c r="I51" s="8"/>
      <c r="J51" s="8"/>
      <c r="K51" s="9"/>
      <c r="L51" s="7"/>
      <c r="M51" s="8"/>
      <c r="N51" s="8"/>
      <c r="O51" s="8"/>
      <c r="P51" s="8"/>
      <c r="Q51" s="8"/>
      <c r="R51" s="8"/>
      <c r="S51" s="205"/>
      <c r="T51" s="9"/>
      <c r="U51" s="8"/>
      <c r="V51" s="9"/>
      <c r="W51" s="7"/>
      <c r="X51" s="8"/>
      <c r="Y51" s="8"/>
      <c r="Z51" s="8"/>
      <c r="AA51" s="8"/>
      <c r="AB51" s="8"/>
      <c r="AC51" s="9"/>
      <c r="AD51" s="7"/>
      <c r="AE51" s="8"/>
      <c r="AF51" s="8"/>
      <c r="AG51" s="8"/>
      <c r="AH51" s="8"/>
      <c r="AI51" s="8"/>
      <c r="AJ51" s="10"/>
      <c r="AK51" s="113"/>
      <c r="AL51" s="14"/>
      <c r="AM51" s="113"/>
      <c r="AN51" s="14"/>
      <c r="AO51" s="105"/>
      <c r="AP51" s="109"/>
    </row>
    <row r="52" spans="3:42" x14ac:dyDescent="0.25">
      <c r="C52" s="7"/>
      <c r="D52" s="8"/>
      <c r="E52" s="8"/>
      <c r="F52" s="8"/>
      <c r="G52" s="8"/>
      <c r="H52" s="8"/>
      <c r="I52" s="8"/>
      <c r="J52" s="8"/>
      <c r="K52" s="9"/>
      <c r="L52" s="7"/>
      <c r="M52" s="8"/>
      <c r="N52" s="8"/>
      <c r="O52" s="8"/>
      <c r="P52" s="8"/>
      <c r="Q52" s="8"/>
      <c r="R52" s="8"/>
      <c r="S52" s="205"/>
      <c r="T52" s="9"/>
      <c r="U52" s="8"/>
      <c r="V52" s="9"/>
      <c r="W52" s="7"/>
      <c r="X52" s="8"/>
      <c r="Y52" s="8"/>
      <c r="Z52" s="8"/>
      <c r="AA52" s="8"/>
      <c r="AB52" s="8"/>
      <c r="AC52" s="9"/>
      <c r="AD52" s="7"/>
      <c r="AE52" s="8"/>
      <c r="AF52" s="8"/>
      <c r="AG52" s="8"/>
      <c r="AH52" s="8"/>
      <c r="AI52" s="8"/>
      <c r="AJ52" s="10"/>
      <c r="AK52" s="113"/>
      <c r="AL52" s="14"/>
      <c r="AM52" s="113"/>
      <c r="AN52" s="14"/>
      <c r="AO52" s="105"/>
      <c r="AP52" s="109"/>
    </row>
    <row r="53" spans="3:42" x14ac:dyDescent="0.25">
      <c r="C53" s="7"/>
      <c r="D53" s="8"/>
      <c r="E53" s="8"/>
      <c r="F53" s="8"/>
      <c r="G53" s="8"/>
      <c r="H53" s="8"/>
      <c r="I53" s="8"/>
      <c r="J53" s="8"/>
      <c r="K53" s="9"/>
      <c r="L53" s="7"/>
      <c r="M53" s="8"/>
      <c r="N53" s="8"/>
      <c r="O53" s="8"/>
      <c r="P53" s="8"/>
      <c r="Q53" s="8"/>
      <c r="R53" s="8"/>
      <c r="S53" s="205"/>
      <c r="T53" s="9"/>
      <c r="U53" s="8"/>
      <c r="V53" s="9"/>
      <c r="W53" s="7"/>
      <c r="X53" s="8"/>
      <c r="Y53" s="8"/>
      <c r="Z53" s="8"/>
      <c r="AA53" s="8"/>
      <c r="AB53" s="8"/>
      <c r="AC53" s="9"/>
      <c r="AD53" s="7"/>
      <c r="AE53" s="8"/>
      <c r="AF53" s="8"/>
      <c r="AG53" s="8"/>
      <c r="AH53" s="8"/>
      <c r="AI53" s="8"/>
      <c r="AJ53" s="10"/>
      <c r="AK53" s="113"/>
      <c r="AL53" s="14"/>
      <c r="AM53" s="113"/>
      <c r="AN53" s="14"/>
      <c r="AO53" s="105"/>
      <c r="AP53" s="109"/>
    </row>
    <row r="54" spans="3:42" x14ac:dyDescent="0.25">
      <c r="C54" s="7"/>
      <c r="D54" s="8"/>
      <c r="E54" s="8"/>
      <c r="F54" s="8"/>
      <c r="G54" s="8"/>
      <c r="H54" s="8"/>
      <c r="I54" s="8"/>
      <c r="J54" s="8"/>
      <c r="K54" s="9"/>
      <c r="L54" s="7"/>
      <c r="M54" s="8"/>
      <c r="N54" s="8"/>
      <c r="O54" s="8"/>
      <c r="P54" s="8"/>
      <c r="Q54" s="8"/>
      <c r="R54" s="8"/>
      <c r="S54" s="205"/>
      <c r="T54" s="9"/>
      <c r="U54" s="8"/>
      <c r="V54" s="9"/>
      <c r="W54" s="7"/>
      <c r="X54" s="8"/>
      <c r="Y54" s="8"/>
      <c r="Z54" s="8"/>
      <c r="AA54" s="8"/>
      <c r="AB54" s="8"/>
      <c r="AC54" s="9"/>
      <c r="AD54" s="7"/>
      <c r="AE54" s="8"/>
      <c r="AF54" s="8"/>
      <c r="AG54" s="8"/>
      <c r="AH54" s="8"/>
      <c r="AI54" s="8"/>
      <c r="AJ54" s="10"/>
      <c r="AK54" s="113"/>
      <c r="AL54" s="14"/>
      <c r="AM54" s="113"/>
      <c r="AN54" s="14"/>
      <c r="AO54" s="105"/>
      <c r="AP54" s="109"/>
    </row>
    <row r="55" spans="3:42" x14ac:dyDescent="0.25">
      <c r="C55" s="7"/>
      <c r="D55" s="8"/>
      <c r="E55" s="8"/>
      <c r="F55" s="8"/>
      <c r="G55" s="8"/>
      <c r="H55" s="8"/>
      <c r="I55" s="8"/>
      <c r="J55" s="8"/>
      <c r="K55" s="8"/>
      <c r="L55" s="8"/>
      <c r="M55" s="8"/>
      <c r="N55" s="8"/>
      <c r="O55" s="8"/>
      <c r="P55" s="8"/>
      <c r="Q55" s="8"/>
      <c r="R55" s="8"/>
      <c r="S55" s="205"/>
      <c r="T55" s="9"/>
      <c r="U55" s="8"/>
      <c r="V55" s="8"/>
      <c r="W55" s="8"/>
      <c r="X55" s="8"/>
      <c r="Y55" s="8"/>
      <c r="Z55" s="8"/>
      <c r="AA55" s="8"/>
      <c r="AB55" s="8"/>
      <c r="AC55" s="9"/>
      <c r="AD55" s="7"/>
      <c r="AE55" s="8"/>
      <c r="AF55" s="8"/>
      <c r="AG55" s="8"/>
      <c r="AH55" s="8"/>
      <c r="AI55" s="8"/>
      <c r="AJ55" s="10"/>
      <c r="AK55" s="113"/>
      <c r="AL55" s="14"/>
      <c r="AM55" s="113"/>
      <c r="AN55" s="14"/>
      <c r="AO55" s="105"/>
      <c r="AP55" s="109"/>
    </row>
    <row r="56" spans="3:42" x14ac:dyDescent="0.25">
      <c r="C56" s="7"/>
      <c r="D56" s="8"/>
      <c r="E56" s="8"/>
      <c r="F56" s="8"/>
      <c r="G56" s="8"/>
      <c r="H56" s="8"/>
      <c r="I56" s="8"/>
      <c r="J56" s="8"/>
      <c r="K56" s="8"/>
      <c r="L56" s="8"/>
      <c r="M56" s="8"/>
      <c r="N56" s="8"/>
      <c r="O56" s="8"/>
      <c r="P56" s="8"/>
      <c r="Q56" s="8"/>
      <c r="R56" s="8"/>
      <c r="S56" s="205"/>
      <c r="T56" s="9"/>
      <c r="U56" s="8"/>
      <c r="V56" s="8"/>
      <c r="W56" s="8"/>
      <c r="X56" s="8"/>
      <c r="Y56" s="8"/>
      <c r="Z56" s="8"/>
      <c r="AA56" s="8"/>
      <c r="AB56" s="8"/>
      <c r="AC56" s="9"/>
      <c r="AD56" s="7"/>
      <c r="AE56" s="8"/>
      <c r="AF56" s="8"/>
      <c r="AG56" s="8"/>
      <c r="AH56" s="8"/>
      <c r="AI56" s="8"/>
      <c r="AJ56" s="10"/>
      <c r="AK56" s="113"/>
      <c r="AL56" s="14"/>
      <c r="AM56" s="113"/>
      <c r="AN56" s="14"/>
      <c r="AO56" s="105"/>
      <c r="AP56" s="109"/>
    </row>
    <row r="57" spans="3:42" x14ac:dyDescent="0.25">
      <c r="C57" s="7"/>
      <c r="D57" s="8"/>
      <c r="E57" s="8"/>
      <c r="F57" s="8"/>
      <c r="G57" s="8"/>
      <c r="H57" s="8"/>
      <c r="I57" s="8"/>
      <c r="J57" s="8"/>
      <c r="K57" s="8"/>
      <c r="L57" s="8"/>
      <c r="M57" s="8"/>
      <c r="N57" s="8"/>
      <c r="O57" s="8"/>
      <c r="P57" s="8"/>
      <c r="Q57" s="8"/>
      <c r="R57" s="8"/>
      <c r="S57" s="205"/>
      <c r="T57" s="9"/>
      <c r="U57" s="8"/>
      <c r="V57" s="8"/>
      <c r="W57" s="8"/>
      <c r="X57" s="8"/>
      <c r="Y57" s="8"/>
      <c r="Z57" s="8"/>
      <c r="AA57" s="8"/>
      <c r="AB57" s="8"/>
      <c r="AC57" s="9"/>
      <c r="AD57" s="7"/>
      <c r="AE57" s="8"/>
      <c r="AF57" s="8"/>
      <c r="AG57" s="8"/>
      <c r="AH57" s="8"/>
      <c r="AI57" s="8"/>
      <c r="AJ57" s="10"/>
      <c r="AK57" s="113"/>
      <c r="AL57" s="14"/>
      <c r="AM57" s="113"/>
      <c r="AN57" s="14"/>
      <c r="AO57" s="105"/>
      <c r="AP57" s="109"/>
    </row>
    <row r="58" spans="3:42" x14ac:dyDescent="0.25">
      <c r="C58" s="7"/>
      <c r="D58" s="8"/>
      <c r="E58" s="8"/>
      <c r="F58" s="8"/>
      <c r="G58" s="8"/>
      <c r="H58" s="8"/>
      <c r="I58" s="8"/>
      <c r="J58" s="8"/>
      <c r="K58" s="8"/>
      <c r="L58" s="8"/>
      <c r="M58" s="8"/>
      <c r="N58" s="8"/>
      <c r="O58" s="8"/>
      <c r="P58" s="8"/>
      <c r="Q58" s="8"/>
      <c r="R58" s="8"/>
      <c r="S58" s="205"/>
      <c r="T58" s="9"/>
      <c r="U58" s="8"/>
      <c r="V58" s="8"/>
      <c r="W58" s="8"/>
      <c r="X58" s="8"/>
      <c r="Y58" s="8"/>
      <c r="Z58" s="8"/>
      <c r="AA58" s="8"/>
      <c r="AB58" s="8"/>
      <c r="AC58" s="9"/>
      <c r="AD58" s="7"/>
      <c r="AE58" s="8"/>
      <c r="AF58" s="8"/>
      <c r="AG58" s="8"/>
      <c r="AH58" s="8"/>
      <c r="AI58" s="8"/>
      <c r="AJ58" s="10"/>
      <c r="AK58" s="113"/>
      <c r="AL58" s="14"/>
      <c r="AM58" s="113"/>
      <c r="AN58" s="14"/>
      <c r="AO58" s="105"/>
      <c r="AP58" s="109"/>
    </row>
    <row r="59" spans="3:42" x14ac:dyDescent="0.25">
      <c r="C59" s="7"/>
      <c r="D59" s="8"/>
      <c r="E59" s="8"/>
      <c r="F59" s="8"/>
      <c r="G59" s="8"/>
      <c r="H59" s="8"/>
      <c r="I59" s="8"/>
      <c r="J59" s="8"/>
      <c r="K59" s="8"/>
      <c r="L59" s="8"/>
      <c r="M59" s="8"/>
      <c r="N59" s="8"/>
      <c r="O59" s="8"/>
      <c r="P59" s="8"/>
      <c r="Q59" s="8"/>
      <c r="R59" s="8"/>
      <c r="S59" s="205"/>
      <c r="T59" s="9"/>
      <c r="U59" s="8"/>
      <c r="V59" s="8"/>
      <c r="W59" s="8"/>
      <c r="X59" s="8"/>
      <c r="Y59" s="8"/>
      <c r="Z59" s="8"/>
      <c r="AA59" s="8"/>
      <c r="AB59" s="8"/>
      <c r="AC59" s="9"/>
      <c r="AD59" s="7"/>
      <c r="AE59" s="8"/>
      <c r="AF59" s="8"/>
      <c r="AG59" s="8"/>
      <c r="AH59" s="8"/>
      <c r="AI59" s="8"/>
      <c r="AJ59" s="10"/>
      <c r="AK59" s="113"/>
      <c r="AL59" s="14"/>
      <c r="AM59" s="113"/>
      <c r="AN59" s="14"/>
      <c r="AO59" s="105"/>
      <c r="AP59" s="109"/>
    </row>
    <row r="60" spans="3:42" x14ac:dyDescent="0.25">
      <c r="C60" s="7"/>
      <c r="D60" s="8"/>
      <c r="E60" s="8"/>
      <c r="F60" s="8"/>
      <c r="G60" s="8"/>
      <c r="H60" s="8"/>
      <c r="I60" s="8"/>
      <c r="J60" s="8"/>
      <c r="K60" s="8"/>
      <c r="L60" s="8"/>
      <c r="M60" s="8"/>
      <c r="N60" s="8"/>
      <c r="O60" s="8"/>
      <c r="P60" s="8"/>
      <c r="Q60" s="8"/>
      <c r="R60" s="8"/>
      <c r="S60" s="205"/>
      <c r="T60" s="9"/>
      <c r="U60" s="8"/>
      <c r="V60" s="8"/>
      <c r="W60" s="8"/>
      <c r="X60" s="8"/>
      <c r="Y60" s="8"/>
      <c r="Z60" s="8"/>
      <c r="AA60" s="8"/>
      <c r="AB60" s="8"/>
      <c r="AC60" s="9"/>
      <c r="AD60" s="7"/>
      <c r="AE60" s="8"/>
      <c r="AF60" s="8"/>
      <c r="AG60" s="8"/>
      <c r="AH60" s="8"/>
      <c r="AI60" s="8"/>
      <c r="AJ60" s="10"/>
      <c r="AK60" s="113"/>
      <c r="AL60" s="14"/>
      <c r="AM60" s="113"/>
      <c r="AN60" s="14"/>
      <c r="AO60" s="105"/>
      <c r="AP60" s="109"/>
    </row>
    <row r="61" spans="3:42" x14ac:dyDescent="0.25">
      <c r="C61" s="7"/>
      <c r="D61" s="8"/>
      <c r="E61" s="8"/>
      <c r="F61" s="8"/>
      <c r="G61" s="8"/>
      <c r="H61" s="8"/>
      <c r="I61" s="8"/>
      <c r="J61" s="8"/>
      <c r="K61" s="8"/>
      <c r="L61" s="8"/>
      <c r="M61" s="8"/>
      <c r="N61" s="8"/>
      <c r="O61" s="8"/>
      <c r="P61" s="8"/>
      <c r="Q61" s="8"/>
      <c r="R61" s="8"/>
      <c r="S61" s="205"/>
      <c r="T61" s="9"/>
      <c r="U61" s="8"/>
      <c r="V61" s="8"/>
      <c r="W61" s="8"/>
      <c r="X61" s="8"/>
      <c r="Y61" s="8"/>
      <c r="Z61" s="8"/>
      <c r="AA61" s="8"/>
      <c r="AB61" s="8"/>
      <c r="AC61" s="9"/>
      <c r="AD61" s="7"/>
      <c r="AE61" s="8"/>
      <c r="AF61" s="8"/>
      <c r="AG61" s="8"/>
      <c r="AH61" s="8"/>
      <c r="AI61" s="8"/>
      <c r="AJ61" s="10"/>
      <c r="AK61" s="113"/>
      <c r="AL61" s="14"/>
      <c r="AM61" s="113"/>
      <c r="AN61" s="14"/>
      <c r="AO61" s="105"/>
      <c r="AP61" s="109"/>
    </row>
    <row r="62" spans="3:42" x14ac:dyDescent="0.25">
      <c r="C62" s="7"/>
      <c r="D62" s="8"/>
      <c r="E62" s="8"/>
      <c r="F62" s="8"/>
      <c r="G62" s="8"/>
      <c r="H62" s="8"/>
      <c r="I62" s="8"/>
      <c r="J62" s="8"/>
      <c r="K62" s="8"/>
      <c r="L62" s="8"/>
      <c r="M62" s="8"/>
      <c r="N62" s="8"/>
      <c r="O62" s="8"/>
      <c r="P62" s="8"/>
      <c r="Q62" s="8"/>
      <c r="R62" s="8"/>
      <c r="S62" s="205"/>
      <c r="T62" s="9"/>
      <c r="U62" s="8"/>
      <c r="V62" s="8"/>
      <c r="W62" s="8"/>
      <c r="X62" s="8"/>
      <c r="Y62" s="8"/>
      <c r="Z62" s="8"/>
      <c r="AA62" s="8"/>
      <c r="AB62" s="8"/>
      <c r="AC62" s="9"/>
      <c r="AD62" s="7"/>
      <c r="AE62" s="8"/>
      <c r="AF62" s="8"/>
      <c r="AG62" s="8"/>
      <c r="AH62" s="8"/>
      <c r="AI62" s="8"/>
      <c r="AJ62" s="10"/>
      <c r="AK62" s="113"/>
      <c r="AL62" s="14"/>
      <c r="AM62" s="113"/>
      <c r="AN62" s="14"/>
      <c r="AO62" s="105"/>
      <c r="AP62" s="109"/>
    </row>
    <row r="63" spans="3:42" x14ac:dyDescent="0.25">
      <c r="C63" s="7"/>
      <c r="D63" s="8"/>
      <c r="E63" s="8"/>
      <c r="F63" s="8"/>
      <c r="G63" s="8"/>
      <c r="H63" s="8"/>
      <c r="I63" s="8"/>
      <c r="J63" s="8"/>
      <c r="K63" s="8"/>
      <c r="L63" s="8"/>
      <c r="M63" s="8"/>
      <c r="N63" s="8"/>
      <c r="O63" s="8"/>
      <c r="P63" s="8"/>
      <c r="Q63" s="8"/>
      <c r="R63" s="8"/>
      <c r="S63" s="205"/>
      <c r="T63" s="9"/>
      <c r="U63" s="8"/>
      <c r="V63" s="8"/>
      <c r="W63" s="8"/>
      <c r="X63" s="8"/>
      <c r="Y63" s="8"/>
      <c r="Z63" s="8"/>
      <c r="AA63" s="8"/>
      <c r="AB63" s="8"/>
      <c r="AC63" s="9"/>
      <c r="AD63" s="7"/>
      <c r="AE63" s="8"/>
      <c r="AF63" s="8"/>
      <c r="AG63" s="8"/>
      <c r="AH63" s="8"/>
      <c r="AI63" s="8"/>
      <c r="AJ63" s="10"/>
      <c r="AK63" s="113"/>
      <c r="AL63" s="14"/>
      <c r="AM63" s="113"/>
      <c r="AN63" s="14"/>
      <c r="AO63" s="105"/>
      <c r="AP63" s="109"/>
    </row>
    <row r="64" spans="3:42" x14ac:dyDescent="0.25">
      <c r="C64" s="7"/>
      <c r="D64" s="8"/>
      <c r="E64" s="8"/>
      <c r="F64" s="8"/>
      <c r="G64" s="8"/>
      <c r="H64" s="8"/>
      <c r="I64" s="8"/>
      <c r="J64" s="8"/>
      <c r="K64" s="8"/>
      <c r="L64" s="8"/>
      <c r="M64" s="8"/>
      <c r="N64" s="8"/>
      <c r="O64" s="8"/>
      <c r="P64" s="8"/>
      <c r="Q64" s="8"/>
      <c r="R64" s="8"/>
      <c r="S64" s="205"/>
      <c r="T64" s="9"/>
      <c r="U64" s="8"/>
      <c r="V64" s="8"/>
      <c r="W64" s="8"/>
      <c r="X64" s="8"/>
      <c r="Y64" s="8"/>
      <c r="Z64" s="8"/>
      <c r="AA64" s="8"/>
      <c r="AB64" s="8"/>
      <c r="AC64" s="9"/>
      <c r="AD64" s="7"/>
      <c r="AE64" s="8"/>
      <c r="AF64" s="8"/>
      <c r="AG64" s="8"/>
      <c r="AH64" s="8"/>
      <c r="AI64" s="8"/>
      <c r="AJ64" s="10"/>
      <c r="AK64" s="113"/>
      <c r="AL64" s="14"/>
      <c r="AM64" s="113"/>
      <c r="AN64" s="14"/>
      <c r="AO64" s="105"/>
      <c r="AP64" s="109"/>
    </row>
    <row r="65" spans="3:42" x14ac:dyDescent="0.25">
      <c r="C65" s="7"/>
      <c r="D65" s="8"/>
      <c r="E65" s="8"/>
      <c r="F65" s="8"/>
      <c r="G65" s="8"/>
      <c r="H65" s="8"/>
      <c r="I65" s="8"/>
      <c r="J65" s="8"/>
      <c r="K65" s="8"/>
      <c r="L65" s="8"/>
      <c r="M65" s="8"/>
      <c r="N65" s="8"/>
      <c r="O65" s="8"/>
      <c r="P65" s="8"/>
      <c r="Q65" s="8"/>
      <c r="R65" s="8"/>
      <c r="S65" s="205"/>
      <c r="T65" s="9"/>
      <c r="U65" s="8"/>
      <c r="V65" s="8"/>
      <c r="W65" s="8"/>
      <c r="X65" s="8"/>
      <c r="Y65" s="8"/>
      <c r="Z65" s="8"/>
      <c r="AA65" s="8"/>
      <c r="AB65" s="8"/>
      <c r="AC65" s="9"/>
      <c r="AD65" s="7"/>
      <c r="AE65" s="8"/>
      <c r="AF65" s="8"/>
      <c r="AG65" s="8"/>
      <c r="AH65" s="8"/>
      <c r="AI65" s="8"/>
      <c r="AJ65" s="10"/>
      <c r="AK65" s="113"/>
      <c r="AL65" s="14"/>
      <c r="AM65" s="113"/>
      <c r="AN65" s="14"/>
      <c r="AO65" s="105"/>
      <c r="AP65" s="109"/>
    </row>
    <row r="66" spans="3:42" x14ac:dyDescent="0.25">
      <c r="C66" s="7"/>
      <c r="D66" s="8"/>
      <c r="E66" s="8"/>
      <c r="F66" s="8"/>
      <c r="G66" s="8"/>
      <c r="H66" s="8"/>
      <c r="I66" s="8"/>
      <c r="J66" s="8"/>
      <c r="K66" s="8"/>
      <c r="L66" s="8"/>
      <c r="M66" s="8"/>
      <c r="N66" s="8"/>
      <c r="O66" s="8"/>
      <c r="P66" s="8"/>
      <c r="Q66" s="8"/>
      <c r="R66" s="8"/>
      <c r="S66" s="205"/>
      <c r="T66" s="9"/>
      <c r="U66" s="8"/>
      <c r="V66" s="8"/>
      <c r="W66" s="8"/>
      <c r="X66" s="8"/>
      <c r="Y66" s="8"/>
      <c r="Z66" s="8"/>
      <c r="AA66" s="8"/>
      <c r="AB66" s="8"/>
      <c r="AC66" s="9"/>
      <c r="AD66" s="7"/>
      <c r="AE66" s="8"/>
      <c r="AF66" s="8"/>
      <c r="AG66" s="8"/>
      <c r="AH66" s="8"/>
      <c r="AI66" s="8"/>
      <c r="AJ66" s="10"/>
      <c r="AK66" s="113"/>
      <c r="AL66" s="14"/>
      <c r="AM66" s="113"/>
      <c r="AN66" s="14"/>
      <c r="AO66" s="105"/>
      <c r="AP66" s="109"/>
    </row>
    <row r="67" spans="3:42" x14ac:dyDescent="0.25">
      <c r="C67" s="7"/>
      <c r="D67" s="8"/>
      <c r="E67" s="8"/>
      <c r="F67" s="8"/>
      <c r="G67" s="8"/>
      <c r="H67" s="8"/>
      <c r="I67" s="8"/>
      <c r="J67" s="8"/>
      <c r="K67" s="8"/>
      <c r="L67" s="8"/>
      <c r="M67" s="8"/>
      <c r="N67" s="8"/>
      <c r="O67" s="8"/>
      <c r="P67" s="8"/>
      <c r="Q67" s="8"/>
      <c r="R67" s="8"/>
      <c r="S67" s="205"/>
      <c r="T67" s="9"/>
      <c r="U67" s="8"/>
      <c r="V67" s="8"/>
      <c r="W67" s="8"/>
      <c r="X67" s="8"/>
      <c r="Y67" s="8"/>
      <c r="Z67" s="8"/>
      <c r="AA67" s="8"/>
      <c r="AB67" s="8"/>
      <c r="AC67" s="9"/>
      <c r="AD67" s="7"/>
      <c r="AE67" s="8"/>
      <c r="AF67" s="8"/>
      <c r="AG67" s="8"/>
      <c r="AH67" s="8"/>
      <c r="AI67" s="8"/>
      <c r="AJ67" s="10"/>
      <c r="AK67" s="113"/>
      <c r="AL67" s="14"/>
      <c r="AM67" s="113"/>
      <c r="AN67" s="14"/>
      <c r="AO67" s="105"/>
      <c r="AP67" s="109"/>
    </row>
    <row r="68" spans="3:42" x14ac:dyDescent="0.25">
      <c r="C68" s="7"/>
      <c r="D68" s="8"/>
      <c r="E68" s="8"/>
      <c r="F68" s="8"/>
      <c r="G68" s="8"/>
      <c r="H68" s="8"/>
      <c r="I68" s="8"/>
      <c r="J68" s="8"/>
      <c r="K68" s="8"/>
      <c r="L68" s="8"/>
      <c r="M68" s="8"/>
      <c r="N68" s="8"/>
      <c r="O68" s="8"/>
      <c r="P68" s="8"/>
      <c r="Q68" s="8"/>
      <c r="R68" s="8"/>
      <c r="S68" s="205"/>
      <c r="T68" s="9"/>
      <c r="U68" s="8"/>
      <c r="V68" s="8"/>
      <c r="W68" s="8"/>
      <c r="X68" s="8"/>
      <c r="Y68" s="8"/>
      <c r="Z68" s="8"/>
      <c r="AA68" s="8"/>
      <c r="AB68" s="8"/>
      <c r="AC68" s="9"/>
      <c r="AD68" s="7"/>
      <c r="AE68" s="8"/>
      <c r="AF68" s="8"/>
      <c r="AG68" s="8"/>
      <c r="AH68" s="8"/>
      <c r="AI68" s="8"/>
      <c r="AJ68" s="10"/>
      <c r="AK68" s="113"/>
      <c r="AL68" s="14"/>
      <c r="AM68" s="113"/>
      <c r="AN68" s="14"/>
      <c r="AO68" s="105"/>
      <c r="AP68" s="109"/>
    </row>
    <row r="69" spans="3:42" x14ac:dyDescent="0.25">
      <c r="C69" s="7"/>
      <c r="D69" s="8"/>
      <c r="E69" s="8"/>
      <c r="F69" s="8"/>
      <c r="G69" s="8"/>
      <c r="H69" s="8"/>
      <c r="I69" s="8"/>
      <c r="J69" s="8"/>
      <c r="K69" s="8"/>
      <c r="L69" s="8"/>
      <c r="M69" s="8"/>
      <c r="N69" s="8"/>
      <c r="O69" s="8"/>
      <c r="P69" s="8"/>
      <c r="Q69" s="8"/>
      <c r="R69" s="8"/>
      <c r="S69" s="205"/>
      <c r="T69" s="9"/>
      <c r="U69" s="8"/>
      <c r="V69" s="8"/>
      <c r="W69" s="8"/>
      <c r="X69" s="8"/>
      <c r="Y69" s="8"/>
      <c r="Z69" s="8"/>
      <c r="AA69" s="8"/>
      <c r="AB69" s="8"/>
      <c r="AC69" s="9"/>
      <c r="AD69" s="7"/>
      <c r="AE69" s="8"/>
      <c r="AF69" s="8"/>
      <c r="AG69" s="8"/>
      <c r="AH69" s="8"/>
      <c r="AI69" s="8"/>
      <c r="AJ69" s="10"/>
      <c r="AK69" s="113"/>
      <c r="AL69" s="14"/>
      <c r="AM69" s="113"/>
      <c r="AN69" s="14"/>
      <c r="AO69" s="105"/>
      <c r="AP69" s="109"/>
    </row>
    <row r="70" spans="3:42" x14ac:dyDescent="0.25">
      <c r="C70" s="7"/>
      <c r="D70" s="8"/>
      <c r="E70" s="8"/>
      <c r="F70" s="8"/>
      <c r="G70" s="8"/>
      <c r="H70" s="8"/>
      <c r="I70" s="8"/>
      <c r="J70" s="8"/>
      <c r="K70" s="8"/>
      <c r="L70" s="8"/>
      <c r="M70" s="8"/>
      <c r="N70" s="8"/>
      <c r="O70" s="8"/>
      <c r="P70" s="8"/>
      <c r="Q70" s="8"/>
      <c r="R70" s="8"/>
      <c r="S70" s="205"/>
      <c r="T70" s="9"/>
      <c r="U70" s="8"/>
      <c r="V70" s="8"/>
      <c r="W70" s="8"/>
      <c r="X70" s="8"/>
      <c r="Y70" s="8"/>
      <c r="Z70" s="8"/>
      <c r="AA70" s="8"/>
      <c r="AB70" s="8"/>
      <c r="AC70" s="9"/>
      <c r="AD70" s="7"/>
      <c r="AE70" s="8"/>
      <c r="AF70" s="8"/>
      <c r="AG70" s="8"/>
      <c r="AH70" s="8"/>
      <c r="AI70" s="8"/>
      <c r="AJ70" s="10"/>
      <c r="AK70" s="113"/>
      <c r="AL70" s="14"/>
      <c r="AM70" s="113"/>
      <c r="AN70" s="14"/>
      <c r="AO70" s="105"/>
      <c r="AP70" s="109"/>
    </row>
    <row r="71" spans="3:42" x14ac:dyDescent="0.25">
      <c r="C71" s="7"/>
      <c r="D71" s="8"/>
      <c r="E71" s="8"/>
      <c r="F71" s="8"/>
      <c r="G71" s="8"/>
      <c r="H71" s="8"/>
      <c r="I71" s="8"/>
      <c r="J71" s="8"/>
      <c r="K71" s="8"/>
      <c r="L71" s="8"/>
      <c r="M71" s="8"/>
      <c r="N71" s="8"/>
      <c r="O71" s="8"/>
      <c r="P71" s="8"/>
      <c r="Q71" s="8"/>
      <c r="R71" s="8"/>
      <c r="S71" s="205"/>
      <c r="T71" s="9"/>
      <c r="U71" s="8"/>
      <c r="V71" s="8"/>
      <c r="W71" s="8"/>
      <c r="X71" s="8"/>
      <c r="Y71" s="8"/>
      <c r="Z71" s="8"/>
      <c r="AA71" s="8"/>
      <c r="AB71" s="8"/>
      <c r="AC71" s="9"/>
      <c r="AD71" s="7"/>
      <c r="AE71" s="8"/>
      <c r="AF71" s="8"/>
      <c r="AG71" s="8"/>
      <c r="AH71" s="8"/>
      <c r="AI71" s="8"/>
      <c r="AJ71" s="10"/>
      <c r="AK71" s="113"/>
      <c r="AL71" s="14"/>
      <c r="AM71" s="113"/>
      <c r="AN71" s="14"/>
      <c r="AO71" s="105"/>
      <c r="AP71" s="109"/>
    </row>
    <row r="72" spans="3:42" x14ac:dyDescent="0.25">
      <c r="C72" s="7"/>
      <c r="D72" s="8"/>
      <c r="E72" s="8"/>
      <c r="F72" s="8"/>
      <c r="G72" s="8"/>
      <c r="H72" s="8"/>
      <c r="I72" s="8"/>
      <c r="J72" s="8"/>
      <c r="K72" s="8"/>
      <c r="L72" s="8"/>
      <c r="M72" s="8"/>
      <c r="N72" s="8"/>
      <c r="O72" s="8"/>
      <c r="P72" s="8"/>
      <c r="Q72" s="8"/>
      <c r="R72" s="8"/>
      <c r="S72" s="205"/>
      <c r="T72" s="9"/>
      <c r="U72" s="8"/>
      <c r="V72" s="8"/>
      <c r="W72" s="8"/>
      <c r="X72" s="8"/>
      <c r="Y72" s="8"/>
      <c r="Z72" s="8"/>
      <c r="AA72" s="8"/>
      <c r="AB72" s="8"/>
      <c r="AC72" s="9"/>
      <c r="AD72" s="7"/>
      <c r="AE72" s="8"/>
      <c r="AF72" s="8"/>
      <c r="AG72" s="8"/>
      <c r="AH72" s="8"/>
      <c r="AI72" s="8"/>
      <c r="AJ72" s="10"/>
      <c r="AK72" s="113"/>
      <c r="AL72" s="14"/>
      <c r="AM72" s="113"/>
      <c r="AN72" s="14"/>
      <c r="AO72" s="105"/>
      <c r="AP72" s="109"/>
    </row>
    <row r="73" spans="3:42" x14ac:dyDescent="0.25">
      <c r="C73" s="7"/>
      <c r="D73" s="8"/>
      <c r="E73" s="8"/>
      <c r="F73" s="8"/>
      <c r="G73" s="8"/>
      <c r="H73" s="8"/>
      <c r="I73" s="8"/>
      <c r="J73" s="8"/>
      <c r="K73" s="8"/>
      <c r="L73" s="8"/>
      <c r="M73" s="8"/>
      <c r="N73" s="8"/>
      <c r="O73" s="8"/>
      <c r="P73" s="8"/>
      <c r="Q73" s="8"/>
      <c r="R73" s="8"/>
      <c r="S73" s="205"/>
      <c r="T73" s="9"/>
      <c r="U73" s="8"/>
      <c r="V73" s="8"/>
      <c r="W73" s="8"/>
      <c r="X73" s="8"/>
      <c r="Y73" s="8"/>
      <c r="Z73" s="8"/>
      <c r="AA73" s="8"/>
      <c r="AB73" s="8"/>
      <c r="AC73" s="9"/>
      <c r="AD73" s="7"/>
      <c r="AE73" s="8"/>
      <c r="AF73" s="8"/>
      <c r="AG73" s="8"/>
      <c r="AH73" s="8"/>
      <c r="AI73" s="8"/>
      <c r="AJ73" s="10"/>
      <c r="AK73" s="113"/>
      <c r="AL73" s="14"/>
      <c r="AM73" s="113"/>
      <c r="AN73" s="14"/>
      <c r="AO73" s="105"/>
      <c r="AP73" s="109"/>
    </row>
    <row r="74" spans="3:42" x14ac:dyDescent="0.25">
      <c r="C74" s="7"/>
      <c r="D74" s="8"/>
      <c r="E74" s="8"/>
      <c r="F74" s="8"/>
      <c r="G74" s="8"/>
      <c r="H74" s="8"/>
      <c r="I74" s="8"/>
      <c r="J74" s="8"/>
      <c r="K74" s="8"/>
      <c r="L74" s="8"/>
      <c r="M74" s="8"/>
      <c r="N74" s="8"/>
      <c r="O74" s="8"/>
      <c r="P74" s="8"/>
      <c r="Q74" s="8"/>
      <c r="R74" s="8"/>
      <c r="S74" s="205"/>
      <c r="T74" s="9"/>
      <c r="U74" s="8"/>
      <c r="V74" s="8"/>
      <c r="W74" s="8"/>
      <c r="X74" s="8"/>
      <c r="Y74" s="8"/>
      <c r="Z74" s="8"/>
      <c r="AA74" s="8"/>
      <c r="AB74" s="8"/>
      <c r="AC74" s="9"/>
      <c r="AD74" s="7"/>
      <c r="AE74" s="8"/>
      <c r="AF74" s="8"/>
      <c r="AG74" s="8"/>
      <c r="AH74" s="8"/>
      <c r="AI74" s="8"/>
      <c r="AJ74" s="10"/>
      <c r="AK74" s="113"/>
      <c r="AL74" s="14"/>
      <c r="AM74" s="113"/>
      <c r="AN74" s="14"/>
      <c r="AO74" s="105"/>
      <c r="AP74" s="109"/>
    </row>
    <row r="75" spans="3:42" x14ac:dyDescent="0.25">
      <c r="C75" s="7"/>
      <c r="D75" s="8"/>
      <c r="E75" s="8"/>
      <c r="F75" s="8"/>
      <c r="G75" s="8"/>
      <c r="H75" s="8"/>
      <c r="I75" s="8"/>
      <c r="J75" s="8"/>
      <c r="K75" s="8"/>
      <c r="L75" s="8"/>
      <c r="M75" s="8"/>
      <c r="N75" s="8"/>
      <c r="O75" s="8"/>
      <c r="P75" s="8"/>
      <c r="Q75" s="8"/>
      <c r="R75" s="8"/>
      <c r="S75" s="205"/>
      <c r="T75" s="9"/>
      <c r="U75" s="8"/>
      <c r="V75" s="8"/>
      <c r="W75" s="8"/>
      <c r="X75" s="8"/>
      <c r="Y75" s="8"/>
      <c r="Z75" s="8"/>
      <c r="AA75" s="8"/>
      <c r="AB75" s="8"/>
      <c r="AC75" s="9"/>
      <c r="AD75" s="7"/>
      <c r="AE75" s="8"/>
      <c r="AF75" s="8"/>
      <c r="AG75" s="8"/>
      <c r="AH75" s="8"/>
      <c r="AI75" s="8"/>
      <c r="AJ75" s="10"/>
      <c r="AK75" s="113"/>
      <c r="AL75" s="14"/>
      <c r="AM75" s="113"/>
      <c r="AN75" s="14"/>
      <c r="AO75" s="105"/>
      <c r="AP75" s="109"/>
    </row>
    <row r="76" spans="3:42" x14ac:dyDescent="0.25">
      <c r="C76" s="7"/>
      <c r="D76" s="8"/>
      <c r="E76" s="8"/>
      <c r="F76" s="8"/>
      <c r="G76" s="8"/>
      <c r="H76" s="8"/>
      <c r="I76" s="8"/>
      <c r="J76" s="8"/>
      <c r="K76" s="8"/>
      <c r="L76" s="8"/>
      <c r="M76" s="8"/>
      <c r="N76" s="8"/>
      <c r="O76" s="8"/>
      <c r="P76" s="8"/>
      <c r="Q76" s="8"/>
      <c r="R76" s="8"/>
      <c r="S76" s="205"/>
      <c r="T76" s="9"/>
      <c r="U76" s="8"/>
      <c r="V76" s="8"/>
      <c r="W76" s="8"/>
      <c r="X76" s="8"/>
      <c r="Y76" s="8"/>
      <c r="Z76" s="8"/>
      <c r="AA76" s="8"/>
      <c r="AB76" s="8"/>
      <c r="AC76" s="9"/>
      <c r="AD76" s="7"/>
      <c r="AE76" s="8"/>
      <c r="AF76" s="8"/>
      <c r="AG76" s="8"/>
      <c r="AH76" s="8"/>
      <c r="AI76" s="8"/>
      <c r="AJ76" s="10"/>
      <c r="AK76" s="113"/>
      <c r="AL76" s="14"/>
      <c r="AM76" s="113"/>
      <c r="AN76" s="14"/>
      <c r="AO76" s="105"/>
      <c r="AP76" s="109"/>
    </row>
    <row r="77" spans="3:42" x14ac:dyDescent="0.25">
      <c r="C77" s="7"/>
      <c r="D77" s="8"/>
      <c r="E77" s="8"/>
      <c r="F77" s="8"/>
      <c r="G77" s="8"/>
      <c r="H77" s="8"/>
      <c r="I77" s="8"/>
      <c r="J77" s="8"/>
      <c r="K77" s="8"/>
      <c r="L77" s="8"/>
      <c r="M77" s="8"/>
      <c r="N77" s="8"/>
      <c r="O77" s="8"/>
      <c r="P77" s="8"/>
      <c r="Q77" s="8"/>
      <c r="R77" s="8"/>
      <c r="S77" s="205"/>
      <c r="T77" s="9"/>
      <c r="U77" s="8"/>
      <c r="V77" s="8"/>
      <c r="W77" s="8"/>
      <c r="X77" s="8"/>
      <c r="Y77" s="8"/>
      <c r="Z77" s="8"/>
      <c r="AA77" s="8"/>
      <c r="AB77" s="8"/>
      <c r="AC77" s="9"/>
      <c r="AD77" s="7"/>
      <c r="AE77" s="8"/>
      <c r="AF77" s="8"/>
      <c r="AG77" s="8"/>
      <c r="AH77" s="8"/>
      <c r="AI77" s="8"/>
      <c r="AJ77" s="10"/>
      <c r="AK77" s="113"/>
      <c r="AL77" s="14"/>
      <c r="AM77" s="113"/>
      <c r="AN77" s="14"/>
      <c r="AO77" s="105"/>
      <c r="AP77" s="109"/>
    </row>
    <row r="78" spans="3:42" x14ac:dyDescent="0.25">
      <c r="C78" s="7"/>
      <c r="D78" s="8"/>
      <c r="E78" s="8"/>
      <c r="F78" s="8"/>
      <c r="G78" s="8"/>
      <c r="H78" s="8"/>
      <c r="I78" s="8"/>
      <c r="J78" s="8"/>
      <c r="K78" s="8"/>
      <c r="L78" s="8"/>
      <c r="M78" s="8"/>
      <c r="N78" s="8"/>
      <c r="O78" s="8"/>
      <c r="P78" s="8"/>
      <c r="Q78" s="8"/>
      <c r="R78" s="8"/>
      <c r="S78" s="205"/>
      <c r="T78" s="9"/>
      <c r="U78" s="8"/>
      <c r="V78" s="8"/>
      <c r="W78" s="8"/>
      <c r="X78" s="8"/>
      <c r="Y78" s="8"/>
      <c r="Z78" s="8"/>
      <c r="AA78" s="8"/>
      <c r="AB78" s="8"/>
      <c r="AC78" s="9"/>
      <c r="AD78" s="7"/>
      <c r="AE78" s="8"/>
      <c r="AF78" s="8"/>
      <c r="AG78" s="8"/>
      <c r="AH78" s="8"/>
      <c r="AI78" s="8"/>
      <c r="AJ78" s="10"/>
      <c r="AK78" s="113"/>
      <c r="AL78" s="14"/>
      <c r="AM78" s="113"/>
      <c r="AN78" s="14"/>
      <c r="AO78" s="105"/>
      <c r="AP78" s="109"/>
    </row>
    <row r="79" spans="3:42" x14ac:dyDescent="0.25">
      <c r="C79" s="7"/>
      <c r="D79" s="8"/>
      <c r="E79" s="8"/>
      <c r="F79" s="8"/>
      <c r="G79" s="8"/>
      <c r="H79" s="8"/>
      <c r="I79" s="8"/>
      <c r="J79" s="8"/>
      <c r="K79" s="8"/>
      <c r="L79" s="8"/>
      <c r="M79" s="8"/>
      <c r="N79" s="8"/>
      <c r="O79" s="8"/>
      <c r="P79" s="8"/>
      <c r="Q79" s="8"/>
      <c r="R79" s="8"/>
      <c r="S79" s="205"/>
      <c r="T79" s="9"/>
      <c r="U79" s="8"/>
      <c r="V79" s="8"/>
      <c r="W79" s="8"/>
      <c r="X79" s="8"/>
      <c r="Y79" s="8"/>
      <c r="Z79" s="8"/>
      <c r="AA79" s="8"/>
      <c r="AB79" s="8"/>
      <c r="AC79" s="9"/>
      <c r="AD79" s="7"/>
      <c r="AE79" s="8"/>
      <c r="AF79" s="8"/>
      <c r="AG79" s="8"/>
      <c r="AH79" s="8"/>
      <c r="AI79" s="8"/>
      <c r="AJ79" s="10"/>
      <c r="AK79" s="113"/>
      <c r="AL79" s="14"/>
      <c r="AM79" s="113"/>
      <c r="AN79" s="14"/>
      <c r="AO79" s="105"/>
      <c r="AP79" s="109"/>
    </row>
    <row r="80" spans="3:42" x14ac:dyDescent="0.25">
      <c r="C80" s="7"/>
      <c r="D80" s="8"/>
      <c r="E80" s="8"/>
      <c r="F80" s="8"/>
      <c r="G80" s="8"/>
      <c r="H80" s="8"/>
      <c r="I80" s="8"/>
      <c r="J80" s="8"/>
      <c r="K80" s="8"/>
      <c r="L80" s="8"/>
      <c r="M80" s="8"/>
      <c r="N80" s="8"/>
      <c r="O80" s="8"/>
      <c r="P80" s="8"/>
      <c r="Q80" s="8"/>
      <c r="R80" s="8"/>
      <c r="S80" s="205"/>
      <c r="T80" s="9"/>
      <c r="U80" s="8"/>
      <c r="V80" s="8"/>
      <c r="W80" s="8"/>
      <c r="X80" s="8"/>
      <c r="Y80" s="8"/>
      <c r="Z80" s="8"/>
      <c r="AA80" s="8"/>
      <c r="AB80" s="8"/>
      <c r="AC80" s="9"/>
      <c r="AD80" s="7"/>
      <c r="AE80" s="8"/>
      <c r="AF80" s="8"/>
      <c r="AG80" s="8"/>
      <c r="AH80" s="8"/>
      <c r="AI80" s="8"/>
      <c r="AJ80" s="10"/>
      <c r="AK80" s="113"/>
      <c r="AL80" s="14"/>
      <c r="AM80" s="113"/>
      <c r="AN80" s="14"/>
      <c r="AO80" s="105"/>
      <c r="AP80" s="109"/>
    </row>
    <row r="81" spans="3:42" x14ac:dyDescent="0.25">
      <c r="C81" s="7"/>
      <c r="D81" s="8"/>
      <c r="E81" s="8"/>
      <c r="F81" s="8"/>
      <c r="G81" s="8"/>
      <c r="H81" s="8"/>
      <c r="I81" s="8"/>
      <c r="J81" s="8"/>
      <c r="K81" s="8"/>
      <c r="L81" s="8"/>
      <c r="M81" s="8"/>
      <c r="N81" s="8"/>
      <c r="O81" s="8"/>
      <c r="P81" s="8"/>
      <c r="Q81" s="8"/>
      <c r="R81" s="8"/>
      <c r="S81" s="205"/>
      <c r="T81" s="9"/>
      <c r="U81" s="8"/>
      <c r="V81" s="8"/>
      <c r="W81" s="8"/>
      <c r="X81" s="8"/>
      <c r="Y81" s="8"/>
      <c r="Z81" s="8"/>
      <c r="AA81" s="8"/>
      <c r="AB81" s="8"/>
      <c r="AC81" s="9"/>
      <c r="AD81" s="7"/>
      <c r="AE81" s="8"/>
      <c r="AF81" s="8"/>
      <c r="AG81" s="8"/>
      <c r="AH81" s="8"/>
      <c r="AI81" s="8"/>
      <c r="AJ81" s="10"/>
      <c r="AK81" s="113"/>
      <c r="AL81" s="14"/>
      <c r="AM81" s="113"/>
      <c r="AN81" s="14"/>
      <c r="AO81" s="105"/>
      <c r="AP81" s="109"/>
    </row>
    <row r="82" spans="3:42" x14ac:dyDescent="0.25">
      <c r="C82" s="7"/>
      <c r="D82" s="8"/>
      <c r="E82" s="8"/>
      <c r="F82" s="8"/>
      <c r="G82" s="8"/>
      <c r="H82" s="8"/>
      <c r="I82" s="8"/>
      <c r="J82" s="8"/>
      <c r="K82" s="8"/>
      <c r="L82" s="8"/>
      <c r="M82" s="8"/>
      <c r="N82" s="8"/>
      <c r="O82" s="8"/>
      <c r="P82" s="8"/>
      <c r="Q82" s="8"/>
      <c r="R82" s="8"/>
      <c r="S82" s="205"/>
      <c r="T82" s="9"/>
      <c r="U82" s="8"/>
      <c r="V82" s="8"/>
      <c r="W82" s="8"/>
      <c r="X82" s="8"/>
      <c r="Y82" s="8"/>
      <c r="Z82" s="8"/>
      <c r="AA82" s="8"/>
      <c r="AB82" s="8"/>
      <c r="AC82" s="9"/>
      <c r="AD82" s="7"/>
      <c r="AE82" s="8"/>
      <c r="AF82" s="8"/>
      <c r="AG82" s="8"/>
      <c r="AH82" s="8"/>
      <c r="AI82" s="8"/>
      <c r="AJ82" s="10"/>
      <c r="AK82" s="113"/>
      <c r="AL82" s="14"/>
      <c r="AM82" s="113"/>
      <c r="AN82" s="14"/>
      <c r="AO82" s="105"/>
      <c r="AP82" s="109"/>
    </row>
    <row r="83" spans="3:42" x14ac:dyDescent="0.25">
      <c r="C83" s="7"/>
      <c r="D83" s="8"/>
      <c r="E83" s="8"/>
      <c r="F83" s="8"/>
      <c r="G83" s="8"/>
      <c r="H83" s="8"/>
      <c r="I83" s="8"/>
      <c r="J83" s="8"/>
      <c r="K83" s="8"/>
      <c r="L83" s="8"/>
      <c r="M83" s="8"/>
      <c r="N83" s="8"/>
      <c r="O83" s="8"/>
      <c r="P83" s="8"/>
      <c r="Q83" s="8"/>
      <c r="R83" s="8"/>
      <c r="S83" s="205"/>
      <c r="T83" s="9"/>
      <c r="U83" s="8"/>
      <c r="V83" s="8"/>
      <c r="W83" s="8"/>
      <c r="X83" s="8"/>
      <c r="Y83" s="8"/>
      <c r="Z83" s="8"/>
      <c r="AA83" s="8"/>
      <c r="AB83" s="8"/>
      <c r="AC83" s="9"/>
      <c r="AD83" s="7"/>
      <c r="AE83" s="8"/>
      <c r="AF83" s="8"/>
      <c r="AG83" s="8"/>
      <c r="AH83" s="8"/>
      <c r="AI83" s="8"/>
      <c r="AJ83" s="10"/>
      <c r="AK83" s="113"/>
      <c r="AL83" s="14"/>
      <c r="AM83" s="113"/>
      <c r="AN83" s="14"/>
      <c r="AO83" s="105"/>
      <c r="AP83" s="109"/>
    </row>
    <row r="84" spans="3:42" x14ac:dyDescent="0.25">
      <c r="C84" s="7"/>
      <c r="D84" s="8"/>
      <c r="E84" s="8"/>
      <c r="F84" s="8"/>
      <c r="G84" s="8"/>
      <c r="H84" s="8"/>
      <c r="I84" s="8"/>
      <c r="J84" s="8"/>
      <c r="K84" s="8"/>
      <c r="L84" s="8"/>
      <c r="M84" s="8"/>
      <c r="N84" s="8"/>
      <c r="O84" s="8"/>
      <c r="P84" s="8"/>
      <c r="Q84" s="8"/>
      <c r="R84" s="8"/>
      <c r="S84" s="205"/>
      <c r="T84" s="9"/>
      <c r="U84" s="8"/>
      <c r="V84" s="8"/>
      <c r="W84" s="8"/>
      <c r="X84" s="8"/>
      <c r="Y84" s="8"/>
      <c r="Z84" s="8"/>
      <c r="AA84" s="8"/>
      <c r="AB84" s="8"/>
      <c r="AC84" s="9"/>
      <c r="AD84" s="7"/>
      <c r="AE84" s="8"/>
      <c r="AF84" s="8"/>
      <c r="AG84" s="8"/>
      <c r="AH84" s="8"/>
      <c r="AI84" s="8"/>
      <c r="AJ84" s="10"/>
      <c r="AK84" s="113"/>
      <c r="AL84" s="14"/>
      <c r="AM84" s="113"/>
      <c r="AN84" s="14"/>
      <c r="AO84" s="105"/>
      <c r="AP84" s="109"/>
    </row>
    <row r="85" spans="3:42" x14ac:dyDescent="0.25">
      <c r="C85" s="7"/>
      <c r="D85" s="8"/>
      <c r="E85" s="8"/>
      <c r="F85" s="8"/>
      <c r="G85" s="8"/>
      <c r="H85" s="8"/>
      <c r="I85" s="8"/>
      <c r="J85" s="8"/>
      <c r="K85" s="8"/>
      <c r="L85" s="8"/>
      <c r="M85" s="8"/>
      <c r="N85" s="8"/>
      <c r="O85" s="8"/>
      <c r="P85" s="8"/>
      <c r="Q85" s="8"/>
      <c r="R85" s="8"/>
      <c r="S85" s="205"/>
      <c r="T85" s="9"/>
      <c r="U85" s="8"/>
      <c r="V85" s="8"/>
      <c r="W85" s="8"/>
      <c r="X85" s="8"/>
      <c r="Y85" s="8"/>
      <c r="Z85" s="8"/>
      <c r="AA85" s="8"/>
      <c r="AB85" s="8"/>
      <c r="AC85" s="9"/>
      <c r="AD85" s="7"/>
      <c r="AE85" s="8"/>
      <c r="AF85" s="8"/>
      <c r="AG85" s="8"/>
      <c r="AH85" s="8"/>
      <c r="AI85" s="8"/>
      <c r="AJ85" s="10"/>
      <c r="AK85" s="113"/>
      <c r="AL85" s="14"/>
      <c r="AM85" s="113"/>
      <c r="AN85" s="14"/>
      <c r="AO85" s="105"/>
      <c r="AP85" s="109"/>
    </row>
    <row r="86" spans="3:42" x14ac:dyDescent="0.25">
      <c r="C86" s="7"/>
      <c r="D86" s="8"/>
      <c r="E86" s="8"/>
      <c r="F86" s="8"/>
      <c r="G86" s="8"/>
      <c r="H86" s="8"/>
      <c r="I86" s="8"/>
      <c r="J86" s="8"/>
      <c r="K86" s="8"/>
      <c r="L86" s="8"/>
      <c r="M86" s="8"/>
      <c r="N86" s="8"/>
      <c r="O86" s="8"/>
      <c r="P86" s="8"/>
      <c r="Q86" s="8"/>
      <c r="R86" s="8"/>
      <c r="S86" s="205"/>
      <c r="T86" s="9"/>
      <c r="U86" s="8"/>
      <c r="V86" s="8"/>
      <c r="W86" s="8"/>
      <c r="X86" s="8"/>
      <c r="Y86" s="8"/>
      <c r="Z86" s="8"/>
      <c r="AA86" s="8"/>
      <c r="AB86" s="8"/>
      <c r="AC86" s="9"/>
      <c r="AD86" s="7"/>
      <c r="AE86" s="8"/>
      <c r="AF86" s="8"/>
      <c r="AG86" s="8"/>
      <c r="AH86" s="8"/>
      <c r="AI86" s="8"/>
      <c r="AJ86" s="10"/>
      <c r="AK86" s="113"/>
      <c r="AL86" s="14"/>
      <c r="AM86" s="113"/>
      <c r="AN86" s="14"/>
      <c r="AO86" s="105"/>
      <c r="AP86" s="109"/>
    </row>
    <row r="87" spans="3:42" x14ac:dyDescent="0.25">
      <c r="C87" s="7"/>
      <c r="D87" s="8"/>
      <c r="E87" s="8"/>
      <c r="F87" s="8"/>
      <c r="G87" s="8"/>
      <c r="H87" s="8"/>
      <c r="I87" s="8"/>
      <c r="J87" s="8"/>
      <c r="K87" s="8"/>
      <c r="L87" s="8"/>
      <c r="M87" s="8"/>
      <c r="N87" s="8"/>
      <c r="O87" s="8"/>
      <c r="P87" s="8"/>
      <c r="Q87" s="8"/>
      <c r="R87" s="8"/>
      <c r="S87" s="205"/>
      <c r="T87" s="9"/>
      <c r="U87" s="8"/>
      <c r="V87" s="8"/>
      <c r="W87" s="8"/>
      <c r="X87" s="8"/>
      <c r="Y87" s="8"/>
      <c r="Z87" s="8"/>
      <c r="AA87" s="8"/>
      <c r="AB87" s="8"/>
      <c r="AC87" s="9"/>
      <c r="AD87" s="7"/>
      <c r="AE87" s="8"/>
      <c r="AF87" s="8"/>
      <c r="AG87" s="8"/>
      <c r="AH87" s="8"/>
      <c r="AI87" s="8"/>
      <c r="AJ87" s="10"/>
      <c r="AK87" s="113"/>
      <c r="AL87" s="14"/>
      <c r="AM87" s="113"/>
      <c r="AN87" s="14"/>
      <c r="AO87" s="105"/>
      <c r="AP87" s="109"/>
    </row>
    <row r="88" spans="3:42" x14ac:dyDescent="0.25">
      <c r="C88" s="7"/>
      <c r="D88" s="8"/>
      <c r="E88" s="8"/>
      <c r="F88" s="8"/>
      <c r="G88" s="8"/>
      <c r="H88" s="8"/>
      <c r="I88" s="8"/>
      <c r="J88" s="8"/>
      <c r="K88" s="8"/>
      <c r="L88" s="8"/>
      <c r="M88" s="8"/>
      <c r="N88" s="8"/>
      <c r="O88" s="8"/>
      <c r="P88" s="8"/>
      <c r="Q88" s="8"/>
      <c r="R88" s="8"/>
      <c r="S88" s="205"/>
      <c r="T88" s="9"/>
      <c r="U88" s="8"/>
      <c r="V88" s="8"/>
      <c r="W88" s="8"/>
      <c r="X88" s="8"/>
      <c r="Y88" s="8"/>
      <c r="Z88" s="8"/>
      <c r="AA88" s="8"/>
      <c r="AB88" s="8"/>
      <c r="AC88" s="9"/>
      <c r="AD88" s="7"/>
      <c r="AE88" s="8"/>
      <c r="AF88" s="8"/>
      <c r="AG88" s="8"/>
      <c r="AH88" s="8"/>
      <c r="AI88" s="8"/>
      <c r="AJ88" s="10"/>
      <c r="AK88" s="113"/>
      <c r="AL88" s="14"/>
      <c r="AM88" s="113"/>
      <c r="AN88" s="14"/>
      <c r="AO88" s="105"/>
      <c r="AP88" s="109"/>
    </row>
    <row r="89" spans="3:42" x14ac:dyDescent="0.25">
      <c r="C89" s="7"/>
      <c r="D89" s="8"/>
      <c r="E89" s="8"/>
      <c r="F89" s="8"/>
      <c r="G89" s="8"/>
      <c r="H89" s="8"/>
      <c r="I89" s="8"/>
      <c r="J89" s="8"/>
      <c r="K89" s="8"/>
      <c r="L89" s="8"/>
      <c r="M89" s="8"/>
      <c r="N89" s="8"/>
      <c r="O89" s="8"/>
      <c r="P89" s="8"/>
      <c r="Q89" s="8"/>
      <c r="R89" s="8"/>
      <c r="S89" s="205"/>
      <c r="T89" s="9"/>
      <c r="U89" s="8"/>
      <c r="V89" s="8"/>
      <c r="W89" s="8"/>
      <c r="X89" s="8"/>
      <c r="Y89" s="8"/>
      <c r="Z89" s="8"/>
      <c r="AA89" s="8"/>
      <c r="AB89" s="8"/>
      <c r="AC89" s="9"/>
      <c r="AD89" s="7"/>
      <c r="AE89" s="8"/>
      <c r="AF89" s="8"/>
      <c r="AG89" s="8"/>
      <c r="AH89" s="8"/>
      <c r="AI89" s="8"/>
      <c r="AJ89" s="10"/>
      <c r="AK89" s="113"/>
      <c r="AL89" s="14"/>
      <c r="AM89" s="113"/>
      <c r="AN89" s="14"/>
      <c r="AO89" s="105"/>
      <c r="AP89" s="109"/>
    </row>
    <row r="90" spans="3:42" x14ac:dyDescent="0.25">
      <c r="C90" s="7"/>
      <c r="D90" s="8"/>
      <c r="E90" s="8"/>
      <c r="F90" s="8"/>
      <c r="G90" s="8"/>
      <c r="H90" s="8"/>
      <c r="I90" s="8"/>
      <c r="J90" s="8"/>
      <c r="K90" s="8"/>
      <c r="L90" s="8"/>
      <c r="M90" s="8"/>
      <c r="N90" s="8"/>
      <c r="O90" s="8"/>
      <c r="P90" s="8"/>
      <c r="Q90" s="8"/>
      <c r="R90" s="8"/>
      <c r="S90" s="205"/>
      <c r="T90" s="9"/>
      <c r="U90" s="8"/>
      <c r="V90" s="8"/>
      <c r="W90" s="8"/>
      <c r="X90" s="8"/>
      <c r="Y90" s="8"/>
      <c r="Z90" s="8"/>
      <c r="AA90" s="8"/>
      <c r="AB90" s="8"/>
      <c r="AC90" s="9"/>
      <c r="AD90" s="7"/>
      <c r="AE90" s="8"/>
      <c r="AF90" s="8"/>
      <c r="AG90" s="8"/>
      <c r="AH90" s="8"/>
      <c r="AI90" s="8"/>
      <c r="AJ90" s="10"/>
      <c r="AK90" s="113"/>
      <c r="AL90" s="14"/>
      <c r="AM90" s="113"/>
      <c r="AN90" s="14"/>
      <c r="AO90" s="105"/>
      <c r="AP90" s="109"/>
    </row>
    <row r="91" spans="3:42" x14ac:dyDescent="0.25">
      <c r="C91" s="7"/>
      <c r="D91" s="8"/>
      <c r="E91" s="8"/>
      <c r="F91" s="8"/>
      <c r="G91" s="8"/>
      <c r="H91" s="8"/>
      <c r="I91" s="8"/>
      <c r="J91" s="8"/>
      <c r="K91" s="8"/>
      <c r="L91" s="8"/>
      <c r="M91" s="8"/>
      <c r="N91" s="8"/>
      <c r="O91" s="8"/>
      <c r="P91" s="8"/>
      <c r="Q91" s="8"/>
      <c r="R91" s="8"/>
      <c r="S91" s="205"/>
      <c r="T91" s="9"/>
      <c r="U91" s="8"/>
      <c r="V91" s="8"/>
      <c r="W91" s="8"/>
      <c r="X91" s="8"/>
      <c r="Y91" s="8"/>
      <c r="Z91" s="8"/>
      <c r="AA91" s="8"/>
      <c r="AB91" s="8"/>
      <c r="AC91" s="9"/>
      <c r="AD91" s="7"/>
      <c r="AE91" s="8"/>
      <c r="AF91" s="8"/>
      <c r="AG91" s="8"/>
      <c r="AH91" s="8"/>
      <c r="AI91" s="8"/>
      <c r="AJ91" s="10"/>
      <c r="AK91" s="113"/>
      <c r="AL91" s="14"/>
      <c r="AM91" s="113"/>
      <c r="AN91" s="14"/>
      <c r="AO91" s="105"/>
      <c r="AP91" s="109"/>
    </row>
    <row r="92" spans="3:42" x14ac:dyDescent="0.25">
      <c r="C92" s="7"/>
      <c r="D92" s="8"/>
      <c r="E92" s="8"/>
      <c r="F92" s="8"/>
      <c r="G92" s="8"/>
      <c r="H92" s="8"/>
      <c r="I92" s="8"/>
      <c r="J92" s="8"/>
      <c r="K92" s="8"/>
      <c r="L92" s="8"/>
      <c r="M92" s="8"/>
      <c r="N92" s="8"/>
      <c r="O92" s="8"/>
      <c r="P92" s="8"/>
      <c r="Q92" s="8"/>
      <c r="R92" s="8"/>
      <c r="S92" s="205"/>
      <c r="T92" s="9"/>
      <c r="U92" s="8"/>
      <c r="V92" s="8"/>
      <c r="W92" s="8"/>
      <c r="X92" s="8"/>
      <c r="Y92" s="8"/>
      <c r="Z92" s="8"/>
      <c r="AA92" s="8"/>
      <c r="AB92" s="8"/>
      <c r="AC92" s="9"/>
      <c r="AD92" s="7"/>
      <c r="AE92" s="8"/>
      <c r="AF92" s="8"/>
      <c r="AG92" s="8"/>
      <c r="AH92" s="8"/>
      <c r="AI92" s="8"/>
      <c r="AJ92" s="10"/>
      <c r="AK92" s="113"/>
      <c r="AL92" s="14"/>
      <c r="AM92" s="113"/>
      <c r="AN92" s="14"/>
      <c r="AO92" s="105"/>
      <c r="AP92" s="109"/>
    </row>
    <row r="93" spans="3:42" x14ac:dyDescent="0.25">
      <c r="C93" s="7"/>
      <c r="D93" s="8"/>
      <c r="E93" s="8"/>
      <c r="F93" s="8"/>
      <c r="G93" s="8"/>
      <c r="H93" s="8"/>
      <c r="I93" s="8"/>
      <c r="J93" s="8"/>
      <c r="K93" s="8"/>
      <c r="L93" s="8"/>
      <c r="M93" s="8"/>
      <c r="N93" s="8"/>
      <c r="O93" s="8"/>
      <c r="P93" s="8"/>
      <c r="Q93" s="8"/>
      <c r="R93" s="8"/>
      <c r="S93" s="205"/>
      <c r="T93" s="9"/>
      <c r="U93" s="8"/>
      <c r="V93" s="8"/>
      <c r="W93" s="8"/>
      <c r="X93" s="8"/>
      <c r="Y93" s="8"/>
      <c r="Z93" s="8"/>
      <c r="AA93" s="8"/>
      <c r="AB93" s="8"/>
      <c r="AC93" s="9"/>
      <c r="AD93" s="7"/>
      <c r="AE93" s="8"/>
      <c r="AF93" s="8"/>
      <c r="AG93" s="8"/>
      <c r="AH93" s="8"/>
      <c r="AI93" s="8"/>
      <c r="AJ93" s="10"/>
      <c r="AK93" s="113"/>
      <c r="AL93" s="14"/>
      <c r="AM93" s="113"/>
      <c r="AN93" s="14"/>
      <c r="AO93" s="105"/>
      <c r="AP93" s="109"/>
    </row>
    <row r="94" spans="3:42" x14ac:dyDescent="0.25">
      <c r="C94" s="7"/>
      <c r="D94" s="8"/>
      <c r="E94" s="8"/>
      <c r="F94" s="8"/>
      <c r="G94" s="8"/>
      <c r="H94" s="8"/>
      <c r="I94" s="8"/>
      <c r="J94" s="8"/>
      <c r="K94" s="8"/>
      <c r="L94" s="8"/>
      <c r="M94" s="8"/>
      <c r="N94" s="8"/>
      <c r="O94" s="8"/>
      <c r="P94" s="8"/>
      <c r="Q94" s="8"/>
      <c r="R94" s="8"/>
      <c r="S94" s="205"/>
      <c r="T94" s="9"/>
      <c r="U94" s="8"/>
      <c r="V94" s="8"/>
      <c r="W94" s="8"/>
      <c r="X94" s="8"/>
      <c r="Y94" s="8"/>
      <c r="Z94" s="8"/>
      <c r="AA94" s="8"/>
      <c r="AB94" s="8"/>
      <c r="AC94" s="9"/>
      <c r="AD94" s="7"/>
      <c r="AE94" s="8"/>
      <c r="AF94" s="8"/>
      <c r="AG94" s="8"/>
      <c r="AH94" s="8"/>
      <c r="AI94" s="8"/>
      <c r="AJ94" s="10"/>
      <c r="AK94" s="113"/>
      <c r="AL94" s="14"/>
      <c r="AM94" s="113"/>
      <c r="AN94" s="14"/>
      <c r="AO94" s="105"/>
      <c r="AP94" s="109"/>
    </row>
    <row r="95" spans="3:42" x14ac:dyDescent="0.25">
      <c r="C95" s="7"/>
      <c r="D95" s="8"/>
      <c r="E95" s="8"/>
      <c r="F95" s="8"/>
      <c r="G95" s="8"/>
      <c r="H95" s="8"/>
      <c r="I95" s="8"/>
      <c r="J95" s="8"/>
      <c r="K95" s="8"/>
      <c r="L95" s="8"/>
      <c r="M95" s="8"/>
      <c r="N95" s="8"/>
      <c r="O95" s="8"/>
      <c r="P95" s="8"/>
      <c r="Q95" s="8"/>
      <c r="R95" s="8"/>
      <c r="S95" s="205"/>
      <c r="T95" s="9"/>
      <c r="U95" s="8"/>
      <c r="V95" s="8"/>
      <c r="W95" s="8"/>
      <c r="X95" s="8"/>
      <c r="Y95" s="8"/>
      <c r="Z95" s="8"/>
      <c r="AA95" s="8"/>
      <c r="AB95" s="8"/>
      <c r="AC95" s="9"/>
      <c r="AD95" s="7"/>
      <c r="AE95" s="8"/>
      <c r="AF95" s="8"/>
      <c r="AG95" s="8"/>
      <c r="AH95" s="8"/>
      <c r="AI95" s="8"/>
      <c r="AJ95" s="10"/>
      <c r="AK95" s="113"/>
      <c r="AL95" s="14"/>
      <c r="AM95" s="113"/>
      <c r="AN95" s="14"/>
      <c r="AO95" s="105"/>
      <c r="AP95" s="109"/>
    </row>
    <row r="96" spans="3:42" x14ac:dyDescent="0.25">
      <c r="C96" s="7"/>
      <c r="D96" s="8"/>
      <c r="E96" s="8"/>
      <c r="F96" s="8"/>
      <c r="G96" s="8"/>
      <c r="H96" s="8"/>
      <c r="I96" s="8"/>
      <c r="J96" s="8"/>
      <c r="K96" s="8"/>
      <c r="L96" s="8"/>
      <c r="M96" s="8"/>
      <c r="N96" s="8"/>
      <c r="O96" s="8"/>
      <c r="P96" s="8"/>
      <c r="Q96" s="8"/>
      <c r="R96" s="8"/>
      <c r="S96" s="205"/>
      <c r="T96" s="9"/>
      <c r="U96" s="8"/>
      <c r="V96" s="8"/>
      <c r="W96" s="8"/>
      <c r="X96" s="8"/>
      <c r="Y96" s="8"/>
      <c r="Z96" s="8"/>
      <c r="AA96" s="8"/>
      <c r="AB96" s="8"/>
      <c r="AC96" s="9"/>
      <c r="AD96" s="7"/>
      <c r="AE96" s="8"/>
      <c r="AF96" s="8"/>
      <c r="AG96" s="8"/>
      <c r="AH96" s="8"/>
      <c r="AI96" s="8"/>
      <c r="AJ96" s="10"/>
      <c r="AK96" s="113"/>
      <c r="AL96" s="14"/>
      <c r="AM96" s="113"/>
      <c r="AN96" s="14"/>
      <c r="AO96" s="105"/>
      <c r="AP96" s="109"/>
    </row>
    <row r="97" spans="3:42" x14ac:dyDescent="0.25">
      <c r="C97" s="12"/>
      <c r="D97" s="13"/>
      <c r="E97" s="13"/>
      <c r="F97" s="13"/>
      <c r="G97" s="13"/>
      <c r="H97" s="13"/>
      <c r="I97" s="13"/>
      <c r="J97" s="13"/>
      <c r="K97" s="13"/>
      <c r="L97" s="13"/>
      <c r="M97" s="13"/>
      <c r="N97" s="13"/>
      <c r="O97" s="13"/>
      <c r="P97" s="13"/>
      <c r="Q97" s="13"/>
      <c r="R97" s="13"/>
      <c r="S97" s="206"/>
      <c r="T97" s="14"/>
      <c r="U97" s="13"/>
      <c r="V97" s="13"/>
      <c r="W97" s="13"/>
      <c r="X97" s="13"/>
      <c r="Y97" s="13"/>
      <c r="Z97" s="13"/>
      <c r="AA97" s="13"/>
      <c r="AB97" s="13"/>
      <c r="AC97" s="14"/>
      <c r="AD97" s="12"/>
      <c r="AE97" s="13"/>
      <c r="AF97" s="13"/>
      <c r="AG97" s="13"/>
      <c r="AH97" s="13"/>
      <c r="AI97" s="13"/>
      <c r="AJ97" s="15"/>
      <c r="AK97" s="113"/>
      <c r="AL97" s="14"/>
      <c r="AM97" s="113"/>
      <c r="AN97" s="14"/>
      <c r="AO97" s="105"/>
      <c r="AP97" s="109"/>
    </row>
    <row r="98" spans="3:42" x14ac:dyDescent="0.25">
      <c r="C98" s="12"/>
      <c r="D98" s="13"/>
      <c r="E98" s="13"/>
      <c r="F98" s="13"/>
      <c r="G98" s="13"/>
      <c r="H98" s="13"/>
      <c r="I98" s="13"/>
      <c r="J98" s="13"/>
      <c r="K98" s="13"/>
      <c r="L98" s="13"/>
      <c r="M98" s="13"/>
      <c r="N98" s="13"/>
      <c r="O98" s="13"/>
      <c r="P98" s="13"/>
      <c r="Q98" s="13"/>
      <c r="R98" s="13"/>
      <c r="S98" s="206"/>
      <c r="T98" s="14"/>
      <c r="U98" s="13"/>
      <c r="V98" s="13"/>
      <c r="W98" s="13"/>
      <c r="X98" s="13"/>
      <c r="Y98" s="13"/>
      <c r="Z98" s="13"/>
      <c r="AA98" s="13"/>
      <c r="AB98" s="13"/>
      <c r="AC98" s="14"/>
      <c r="AD98" s="12"/>
      <c r="AE98" s="13"/>
      <c r="AF98" s="13"/>
      <c r="AG98" s="13"/>
      <c r="AH98" s="13"/>
      <c r="AI98" s="13"/>
      <c r="AJ98" s="15"/>
      <c r="AK98" s="113"/>
      <c r="AL98" s="14"/>
      <c r="AM98" s="113"/>
      <c r="AN98" s="14"/>
      <c r="AO98" s="105"/>
      <c r="AP98" s="109"/>
    </row>
    <row r="99" spans="3:42" x14ac:dyDescent="0.25">
      <c r="C99" s="12"/>
      <c r="D99" s="13"/>
      <c r="E99" s="13"/>
      <c r="F99" s="13"/>
      <c r="G99" s="13"/>
      <c r="H99" s="13"/>
      <c r="I99" s="13"/>
      <c r="J99" s="13"/>
      <c r="K99" s="13"/>
      <c r="L99" s="13"/>
      <c r="M99" s="13"/>
      <c r="N99" s="13"/>
      <c r="O99" s="13"/>
      <c r="P99" s="13"/>
      <c r="Q99" s="13"/>
      <c r="R99" s="13"/>
      <c r="S99" s="206"/>
      <c r="T99" s="14"/>
      <c r="U99" s="13"/>
      <c r="V99" s="13"/>
      <c r="W99" s="13"/>
      <c r="X99" s="13"/>
      <c r="Y99" s="13"/>
      <c r="Z99" s="13"/>
      <c r="AA99" s="13"/>
      <c r="AB99" s="13"/>
      <c r="AC99" s="14"/>
      <c r="AD99" s="12"/>
      <c r="AE99" s="13"/>
      <c r="AF99" s="13"/>
      <c r="AG99" s="13"/>
      <c r="AH99" s="13"/>
      <c r="AI99" s="13"/>
      <c r="AJ99" s="15"/>
      <c r="AK99" s="113"/>
      <c r="AL99" s="14"/>
      <c r="AM99" s="113"/>
      <c r="AN99" s="14"/>
      <c r="AO99" s="105"/>
      <c r="AP99" s="109"/>
    </row>
    <row r="100" spans="3:42" x14ac:dyDescent="0.25">
      <c r="C100" s="12"/>
      <c r="D100" s="13"/>
      <c r="E100" s="13"/>
      <c r="F100" s="13"/>
      <c r="G100" s="13"/>
      <c r="H100" s="13"/>
      <c r="I100" s="13"/>
      <c r="J100" s="13"/>
      <c r="K100" s="13"/>
      <c r="L100" s="13"/>
      <c r="M100" s="13"/>
      <c r="N100" s="13"/>
      <c r="O100" s="13"/>
      <c r="P100" s="13"/>
      <c r="Q100" s="13"/>
      <c r="R100" s="13"/>
      <c r="S100" s="206"/>
      <c r="T100" s="14"/>
      <c r="U100" s="13"/>
      <c r="V100" s="13"/>
      <c r="W100" s="13"/>
      <c r="X100" s="13"/>
      <c r="Y100" s="13"/>
      <c r="Z100" s="13"/>
      <c r="AA100" s="13"/>
      <c r="AB100" s="13"/>
      <c r="AC100" s="14"/>
      <c r="AD100" s="12"/>
      <c r="AE100" s="13"/>
      <c r="AF100" s="13"/>
      <c r="AG100" s="13"/>
      <c r="AH100" s="13"/>
      <c r="AI100" s="13"/>
      <c r="AJ100" s="15"/>
      <c r="AK100" s="113"/>
      <c r="AL100" s="14"/>
      <c r="AM100" s="113"/>
      <c r="AN100" s="14"/>
      <c r="AO100" s="105"/>
      <c r="AP100" s="109"/>
    </row>
    <row r="101" spans="3:42" x14ac:dyDescent="0.25">
      <c r="C101" s="12"/>
      <c r="D101" s="13"/>
      <c r="E101" s="13"/>
      <c r="F101" s="13"/>
      <c r="G101" s="13"/>
      <c r="H101" s="13"/>
      <c r="I101" s="13"/>
      <c r="J101" s="13"/>
      <c r="K101" s="13"/>
      <c r="L101" s="13"/>
      <c r="M101" s="13"/>
      <c r="N101" s="13"/>
      <c r="O101" s="13"/>
      <c r="P101" s="13"/>
      <c r="Q101" s="13"/>
      <c r="R101" s="13"/>
      <c r="S101" s="206"/>
      <c r="T101" s="14"/>
      <c r="U101" s="13"/>
      <c r="V101" s="13"/>
      <c r="W101" s="13"/>
      <c r="X101" s="13"/>
      <c r="Y101" s="13"/>
      <c r="Z101" s="13"/>
      <c r="AA101" s="13"/>
      <c r="AB101" s="13"/>
      <c r="AC101" s="14"/>
      <c r="AD101" s="12"/>
      <c r="AE101" s="13"/>
      <c r="AF101" s="13"/>
      <c r="AG101" s="13"/>
      <c r="AH101" s="13"/>
      <c r="AI101" s="13"/>
      <c r="AJ101" s="15"/>
      <c r="AK101" s="113"/>
      <c r="AL101" s="14"/>
      <c r="AM101" s="113"/>
      <c r="AN101" s="14"/>
      <c r="AO101" s="105"/>
      <c r="AP101" s="109"/>
    </row>
    <row r="102" spans="3:42" x14ac:dyDescent="0.25">
      <c r="C102" s="12"/>
      <c r="D102" s="13"/>
      <c r="E102" s="13"/>
      <c r="F102" s="13"/>
      <c r="G102" s="13"/>
      <c r="H102" s="13"/>
      <c r="I102" s="13"/>
      <c r="J102" s="13"/>
      <c r="K102" s="13"/>
      <c r="L102" s="13"/>
      <c r="M102" s="13"/>
      <c r="N102" s="13"/>
      <c r="O102" s="13"/>
      <c r="P102" s="13"/>
      <c r="Q102" s="13"/>
      <c r="R102" s="13"/>
      <c r="S102" s="206"/>
      <c r="T102" s="14"/>
      <c r="U102" s="13"/>
      <c r="V102" s="13"/>
      <c r="W102" s="13"/>
      <c r="X102" s="13"/>
      <c r="Y102" s="13"/>
      <c r="Z102" s="13"/>
      <c r="AA102" s="13"/>
      <c r="AB102" s="13"/>
      <c r="AC102" s="14"/>
      <c r="AD102" s="12"/>
      <c r="AE102" s="13"/>
      <c r="AF102" s="13"/>
      <c r="AG102" s="13"/>
      <c r="AH102" s="13"/>
      <c r="AI102" s="13"/>
      <c r="AJ102" s="15"/>
      <c r="AK102" s="113"/>
      <c r="AL102" s="14"/>
      <c r="AM102" s="113"/>
      <c r="AN102" s="14"/>
      <c r="AO102" s="105"/>
      <c r="AP102" s="109"/>
    </row>
    <row r="103" spans="3:42" x14ac:dyDescent="0.25">
      <c r="C103" s="12"/>
      <c r="D103" s="13"/>
      <c r="E103" s="13"/>
      <c r="F103" s="13"/>
      <c r="G103" s="13"/>
      <c r="H103" s="13"/>
      <c r="I103" s="13"/>
      <c r="J103" s="13"/>
      <c r="K103" s="13"/>
      <c r="L103" s="13"/>
      <c r="M103" s="13"/>
      <c r="N103" s="13"/>
      <c r="O103" s="13"/>
      <c r="P103" s="13"/>
      <c r="Q103" s="13"/>
      <c r="R103" s="13"/>
      <c r="S103" s="206"/>
      <c r="T103" s="14"/>
      <c r="U103" s="13"/>
      <c r="V103" s="13"/>
      <c r="W103" s="13"/>
      <c r="X103" s="13"/>
      <c r="Y103" s="13"/>
      <c r="Z103" s="13"/>
      <c r="AA103" s="13"/>
      <c r="AB103" s="13"/>
      <c r="AC103" s="14"/>
      <c r="AD103" s="12"/>
      <c r="AE103" s="13"/>
      <c r="AF103" s="13"/>
      <c r="AG103" s="13"/>
      <c r="AH103" s="13"/>
      <c r="AI103" s="13"/>
      <c r="AJ103" s="15"/>
      <c r="AK103" s="113"/>
      <c r="AL103" s="14"/>
      <c r="AM103" s="113"/>
      <c r="AN103" s="14"/>
      <c r="AO103" s="105"/>
      <c r="AP103" s="109"/>
    </row>
    <row r="104" spans="3:42" x14ac:dyDescent="0.25">
      <c r="C104" s="12"/>
      <c r="D104" s="13"/>
      <c r="E104" s="13"/>
      <c r="F104" s="13"/>
      <c r="G104" s="13"/>
      <c r="H104" s="13"/>
      <c r="I104" s="13"/>
      <c r="J104" s="13"/>
      <c r="K104" s="13"/>
      <c r="L104" s="13"/>
      <c r="M104" s="13"/>
      <c r="N104" s="13"/>
      <c r="O104" s="13"/>
      <c r="P104" s="13"/>
      <c r="Q104" s="13"/>
      <c r="R104" s="13"/>
      <c r="S104" s="206"/>
      <c r="T104" s="14"/>
      <c r="U104" s="13"/>
      <c r="V104" s="13"/>
      <c r="W104" s="13"/>
      <c r="X104" s="13"/>
      <c r="Y104" s="13"/>
      <c r="Z104" s="13"/>
      <c r="AA104" s="13"/>
      <c r="AB104" s="13"/>
      <c r="AC104" s="14"/>
      <c r="AD104" s="12"/>
      <c r="AE104" s="13"/>
      <c r="AF104" s="13"/>
      <c r="AG104" s="13"/>
      <c r="AH104" s="13"/>
      <c r="AI104" s="13"/>
      <c r="AJ104" s="15"/>
      <c r="AK104" s="113"/>
      <c r="AL104" s="14"/>
      <c r="AM104" s="113"/>
      <c r="AN104" s="14"/>
      <c r="AO104" s="105"/>
      <c r="AP104" s="109"/>
    </row>
    <row r="105" spans="3:42" x14ac:dyDescent="0.25">
      <c r="C105" s="12"/>
      <c r="D105" s="13"/>
      <c r="E105" s="13"/>
      <c r="F105" s="13"/>
      <c r="G105" s="13"/>
      <c r="H105" s="13"/>
      <c r="I105" s="13"/>
      <c r="J105" s="13"/>
      <c r="K105" s="13"/>
      <c r="L105" s="13"/>
      <c r="M105" s="13"/>
      <c r="N105" s="13"/>
      <c r="O105" s="13"/>
      <c r="P105" s="13"/>
      <c r="Q105" s="13"/>
      <c r="R105" s="13"/>
      <c r="S105" s="206"/>
      <c r="T105" s="14"/>
      <c r="U105" s="13"/>
      <c r="V105" s="13"/>
      <c r="W105" s="13"/>
      <c r="X105" s="13"/>
      <c r="Y105" s="13"/>
      <c r="Z105" s="13"/>
      <c r="AA105" s="13"/>
      <c r="AB105" s="13"/>
      <c r="AC105" s="14"/>
      <c r="AD105" s="12"/>
      <c r="AE105" s="13"/>
      <c r="AF105" s="13"/>
      <c r="AG105" s="13"/>
      <c r="AH105" s="13"/>
      <c r="AI105" s="13"/>
      <c r="AJ105" s="15"/>
      <c r="AK105" s="113"/>
      <c r="AL105" s="14"/>
      <c r="AM105" s="113"/>
      <c r="AN105" s="14"/>
      <c r="AO105" s="105"/>
      <c r="AP105" s="109"/>
    </row>
    <row r="106" spans="3:42" x14ac:dyDescent="0.25">
      <c r="C106" s="12"/>
      <c r="D106" s="13"/>
      <c r="E106" s="13"/>
      <c r="F106" s="13"/>
      <c r="G106" s="13"/>
      <c r="H106" s="13"/>
      <c r="I106" s="13"/>
      <c r="J106" s="13"/>
      <c r="K106" s="13"/>
      <c r="L106" s="13"/>
      <c r="M106" s="13"/>
      <c r="N106" s="13"/>
      <c r="O106" s="13"/>
      <c r="P106" s="13"/>
      <c r="Q106" s="13"/>
      <c r="R106" s="13"/>
      <c r="S106" s="206"/>
      <c r="T106" s="14"/>
      <c r="U106" s="13"/>
      <c r="V106" s="13"/>
      <c r="W106" s="13"/>
      <c r="X106" s="13"/>
      <c r="Y106" s="13"/>
      <c r="Z106" s="13"/>
      <c r="AA106" s="13"/>
      <c r="AB106" s="13"/>
      <c r="AC106" s="14"/>
      <c r="AD106" s="12"/>
      <c r="AE106" s="13"/>
      <c r="AF106" s="13"/>
      <c r="AG106" s="13"/>
      <c r="AH106" s="13"/>
      <c r="AI106" s="13"/>
      <c r="AJ106" s="15"/>
      <c r="AK106" s="113"/>
      <c r="AL106" s="14"/>
      <c r="AM106" s="113"/>
      <c r="AN106" s="14"/>
      <c r="AO106" s="105"/>
      <c r="AP106" s="109"/>
    </row>
    <row r="107" spans="3:42" x14ac:dyDescent="0.25">
      <c r="C107" s="12"/>
      <c r="D107" s="13"/>
      <c r="E107" s="13"/>
      <c r="F107" s="13"/>
      <c r="G107" s="13"/>
      <c r="H107" s="13"/>
      <c r="I107" s="13"/>
      <c r="J107" s="13"/>
      <c r="K107" s="13"/>
      <c r="L107" s="13"/>
      <c r="M107" s="13"/>
      <c r="N107" s="13"/>
      <c r="O107" s="13"/>
      <c r="P107" s="13"/>
      <c r="Q107" s="13"/>
      <c r="R107" s="13"/>
      <c r="S107" s="206"/>
      <c r="T107" s="14"/>
      <c r="U107" s="13"/>
      <c r="V107" s="13"/>
      <c r="W107" s="13"/>
      <c r="X107" s="13"/>
      <c r="Y107" s="13"/>
      <c r="Z107" s="13"/>
      <c r="AA107" s="13"/>
      <c r="AB107" s="13"/>
      <c r="AC107" s="14"/>
      <c r="AD107" s="12"/>
      <c r="AE107" s="13"/>
      <c r="AF107" s="13"/>
      <c r="AG107" s="13"/>
      <c r="AH107" s="13"/>
      <c r="AI107" s="13"/>
      <c r="AJ107" s="15"/>
      <c r="AK107" s="113"/>
      <c r="AL107" s="14"/>
      <c r="AM107" s="113"/>
      <c r="AN107" s="14"/>
      <c r="AO107" s="105"/>
      <c r="AP107" s="109"/>
    </row>
    <row r="108" spans="3:42" x14ac:dyDescent="0.25">
      <c r="C108" s="12"/>
      <c r="D108" s="13"/>
      <c r="E108" s="13"/>
      <c r="F108" s="13"/>
      <c r="G108" s="13"/>
      <c r="H108" s="13"/>
      <c r="I108" s="13"/>
      <c r="J108" s="13"/>
      <c r="K108" s="13"/>
      <c r="L108" s="13"/>
      <c r="M108" s="13"/>
      <c r="N108" s="13"/>
      <c r="O108" s="13"/>
      <c r="P108" s="13"/>
      <c r="Q108" s="13"/>
      <c r="R108" s="13"/>
      <c r="S108" s="206"/>
      <c r="T108" s="14"/>
      <c r="U108" s="13"/>
      <c r="V108" s="13"/>
      <c r="W108" s="13"/>
      <c r="X108" s="13"/>
      <c r="Y108" s="13"/>
      <c r="Z108" s="13"/>
      <c r="AA108" s="13"/>
      <c r="AB108" s="13"/>
      <c r="AC108" s="14"/>
      <c r="AD108" s="12"/>
      <c r="AE108" s="13"/>
      <c r="AF108" s="13"/>
      <c r="AG108" s="13"/>
      <c r="AH108" s="13"/>
      <c r="AI108" s="13"/>
      <c r="AJ108" s="15"/>
      <c r="AK108" s="113"/>
      <c r="AL108" s="14"/>
      <c r="AM108" s="113"/>
      <c r="AN108" s="14"/>
      <c r="AO108" s="105"/>
      <c r="AP108" s="109"/>
    </row>
    <row r="109" spans="3:42" x14ac:dyDescent="0.25">
      <c r="C109" s="12"/>
      <c r="D109" s="13"/>
      <c r="E109" s="13"/>
      <c r="F109" s="13"/>
      <c r="G109" s="13"/>
      <c r="H109" s="13"/>
      <c r="I109" s="13"/>
      <c r="J109" s="13"/>
      <c r="K109" s="13"/>
      <c r="L109" s="13"/>
      <c r="M109" s="13"/>
      <c r="N109" s="13"/>
      <c r="O109" s="13"/>
      <c r="P109" s="13"/>
      <c r="Q109" s="13"/>
      <c r="R109" s="13"/>
      <c r="S109" s="206"/>
      <c r="T109" s="14"/>
      <c r="U109" s="13"/>
      <c r="V109" s="13"/>
      <c r="W109" s="13"/>
      <c r="X109" s="13"/>
      <c r="Y109" s="13"/>
      <c r="Z109" s="13"/>
      <c r="AA109" s="13"/>
      <c r="AB109" s="13"/>
      <c r="AC109" s="14"/>
      <c r="AD109" s="12"/>
      <c r="AE109" s="13"/>
      <c r="AF109" s="13"/>
      <c r="AG109" s="13"/>
      <c r="AH109" s="13"/>
      <c r="AI109" s="13"/>
      <c r="AJ109" s="15"/>
      <c r="AK109" s="113"/>
      <c r="AL109" s="14"/>
      <c r="AM109" s="113"/>
      <c r="AN109" s="14"/>
      <c r="AO109" s="105"/>
      <c r="AP109" s="109"/>
    </row>
    <row r="110" spans="3:42" x14ac:dyDescent="0.25">
      <c r="C110" s="12"/>
      <c r="D110" s="13"/>
      <c r="E110" s="13"/>
      <c r="F110" s="13"/>
      <c r="G110" s="13"/>
      <c r="H110" s="13"/>
      <c r="I110" s="13"/>
      <c r="J110" s="13"/>
      <c r="K110" s="13"/>
      <c r="L110" s="13"/>
      <c r="M110" s="13"/>
      <c r="N110" s="13"/>
      <c r="O110" s="13"/>
      <c r="P110" s="13"/>
      <c r="Q110" s="13"/>
      <c r="R110" s="13"/>
      <c r="S110" s="206"/>
      <c r="T110" s="14"/>
      <c r="U110" s="13"/>
      <c r="V110" s="13"/>
      <c r="W110" s="13"/>
      <c r="X110" s="13"/>
      <c r="Y110" s="13"/>
      <c r="Z110" s="13"/>
      <c r="AA110" s="13"/>
      <c r="AB110" s="13"/>
      <c r="AC110" s="14"/>
      <c r="AD110" s="12"/>
      <c r="AE110" s="13"/>
      <c r="AF110" s="13"/>
      <c r="AG110" s="13"/>
      <c r="AH110" s="13"/>
      <c r="AI110" s="13"/>
      <c r="AJ110" s="15"/>
      <c r="AK110" s="113"/>
      <c r="AL110" s="14"/>
      <c r="AM110" s="113"/>
      <c r="AN110" s="14"/>
      <c r="AO110" s="105"/>
      <c r="AP110" s="109"/>
    </row>
    <row r="111" spans="3:42" x14ac:dyDescent="0.25">
      <c r="C111" s="12"/>
      <c r="D111" s="13"/>
      <c r="E111" s="13"/>
      <c r="F111" s="13"/>
      <c r="G111" s="13"/>
      <c r="H111" s="13"/>
      <c r="I111" s="13"/>
      <c r="J111" s="13"/>
      <c r="K111" s="13"/>
      <c r="L111" s="13"/>
      <c r="M111" s="13"/>
      <c r="N111" s="13"/>
      <c r="O111" s="13"/>
      <c r="P111" s="13"/>
      <c r="Q111" s="13"/>
      <c r="R111" s="13"/>
      <c r="S111" s="206"/>
      <c r="T111" s="14"/>
      <c r="U111" s="13"/>
      <c r="V111" s="13"/>
      <c r="W111" s="13"/>
      <c r="X111" s="13"/>
      <c r="Y111" s="13"/>
      <c r="Z111" s="13"/>
      <c r="AA111" s="13"/>
      <c r="AB111" s="13"/>
      <c r="AC111" s="14"/>
      <c r="AD111" s="12"/>
      <c r="AE111" s="13"/>
      <c r="AF111" s="13"/>
      <c r="AG111" s="13"/>
      <c r="AH111" s="13"/>
      <c r="AI111" s="13"/>
      <c r="AJ111" s="15"/>
      <c r="AK111" s="113"/>
      <c r="AL111" s="14"/>
      <c r="AM111" s="113"/>
      <c r="AN111" s="14"/>
      <c r="AO111" s="105"/>
      <c r="AP111" s="109"/>
    </row>
    <row r="112" spans="3:42" x14ac:dyDescent="0.25">
      <c r="C112" s="12"/>
      <c r="D112" s="13"/>
      <c r="E112" s="13"/>
      <c r="F112" s="13"/>
      <c r="G112" s="13"/>
      <c r="H112" s="13"/>
      <c r="I112" s="13"/>
      <c r="J112" s="13"/>
      <c r="K112" s="13"/>
      <c r="L112" s="13"/>
      <c r="M112" s="13"/>
      <c r="N112" s="13"/>
      <c r="O112" s="13"/>
      <c r="P112" s="13"/>
      <c r="Q112" s="13"/>
      <c r="R112" s="13"/>
      <c r="S112" s="206"/>
      <c r="T112" s="14"/>
      <c r="U112" s="13"/>
      <c r="V112" s="13"/>
      <c r="W112" s="13"/>
      <c r="X112" s="13"/>
      <c r="Y112" s="13"/>
      <c r="Z112" s="13"/>
      <c r="AA112" s="13"/>
      <c r="AB112" s="13"/>
      <c r="AC112" s="14"/>
      <c r="AD112" s="12"/>
      <c r="AE112" s="13"/>
      <c r="AF112" s="13"/>
      <c r="AG112" s="13"/>
      <c r="AH112" s="13"/>
      <c r="AI112" s="13"/>
      <c r="AJ112" s="15"/>
      <c r="AK112" s="113"/>
      <c r="AL112" s="14"/>
      <c r="AM112" s="113"/>
      <c r="AN112" s="14"/>
      <c r="AO112" s="105"/>
      <c r="AP112" s="109"/>
    </row>
    <row r="113" spans="3:42" x14ac:dyDescent="0.25">
      <c r="C113" s="12"/>
      <c r="D113" s="13"/>
      <c r="E113" s="13"/>
      <c r="F113" s="13"/>
      <c r="G113" s="13"/>
      <c r="H113" s="13"/>
      <c r="I113" s="13"/>
      <c r="J113" s="13"/>
      <c r="K113" s="13"/>
      <c r="L113" s="13"/>
      <c r="M113" s="13"/>
      <c r="N113" s="13"/>
      <c r="O113" s="13"/>
      <c r="P113" s="13"/>
      <c r="Q113" s="13"/>
      <c r="R113" s="13"/>
      <c r="S113" s="206"/>
      <c r="T113" s="14"/>
      <c r="U113" s="13"/>
      <c r="V113" s="13"/>
      <c r="W113" s="13"/>
      <c r="X113" s="13"/>
      <c r="Y113" s="13"/>
      <c r="Z113" s="13"/>
      <c r="AA113" s="13"/>
      <c r="AB113" s="13"/>
      <c r="AC113" s="14"/>
      <c r="AD113" s="12"/>
      <c r="AE113" s="13"/>
      <c r="AF113" s="13"/>
      <c r="AG113" s="13"/>
      <c r="AH113" s="13"/>
      <c r="AI113" s="13"/>
      <c r="AJ113" s="15"/>
      <c r="AK113" s="113"/>
      <c r="AL113" s="14"/>
      <c r="AM113" s="113"/>
      <c r="AN113" s="14"/>
      <c r="AO113" s="105"/>
      <c r="AP113" s="109"/>
    </row>
    <row r="114" spans="3:42" x14ac:dyDescent="0.25">
      <c r="C114" s="12"/>
      <c r="D114" s="13"/>
      <c r="E114" s="13"/>
      <c r="F114" s="13"/>
      <c r="G114" s="13"/>
      <c r="H114" s="13"/>
      <c r="I114" s="13"/>
      <c r="J114" s="13"/>
      <c r="K114" s="13"/>
      <c r="L114" s="13"/>
      <c r="M114" s="13"/>
      <c r="N114" s="13"/>
      <c r="O114" s="13"/>
      <c r="P114" s="13"/>
      <c r="Q114" s="13"/>
      <c r="R114" s="13"/>
      <c r="S114" s="206"/>
      <c r="T114" s="14"/>
      <c r="U114" s="13"/>
      <c r="V114" s="13"/>
      <c r="W114" s="13"/>
      <c r="X114" s="13"/>
      <c r="Y114" s="13"/>
      <c r="Z114" s="13"/>
      <c r="AA114" s="13"/>
      <c r="AB114" s="13"/>
      <c r="AC114" s="14"/>
      <c r="AD114" s="12"/>
      <c r="AE114" s="13"/>
      <c r="AF114" s="13"/>
      <c r="AG114" s="13"/>
      <c r="AH114" s="13"/>
      <c r="AI114" s="13"/>
      <c r="AJ114" s="15"/>
      <c r="AK114" s="113"/>
      <c r="AL114" s="14"/>
      <c r="AM114" s="113"/>
      <c r="AN114" s="14"/>
      <c r="AO114" s="105"/>
      <c r="AP114" s="109"/>
    </row>
    <row r="115" spans="3:42" x14ac:dyDescent="0.25">
      <c r="C115" s="12"/>
      <c r="D115" s="13"/>
      <c r="E115" s="13"/>
      <c r="F115" s="13"/>
      <c r="G115" s="13"/>
      <c r="H115" s="13"/>
      <c r="I115" s="13"/>
      <c r="J115" s="13"/>
      <c r="K115" s="13"/>
      <c r="L115" s="13"/>
      <c r="M115" s="13"/>
      <c r="N115" s="13"/>
      <c r="O115" s="13"/>
      <c r="P115" s="13"/>
      <c r="Q115" s="13"/>
      <c r="R115" s="13"/>
      <c r="S115" s="206"/>
      <c r="T115" s="14"/>
      <c r="U115" s="13"/>
      <c r="V115" s="13"/>
      <c r="W115" s="13"/>
      <c r="X115" s="13"/>
      <c r="Y115" s="13"/>
      <c r="Z115" s="13"/>
      <c r="AA115" s="13"/>
      <c r="AB115" s="13"/>
      <c r="AC115" s="14"/>
      <c r="AD115" s="12"/>
      <c r="AE115" s="13"/>
      <c r="AF115" s="13"/>
      <c r="AG115" s="13"/>
      <c r="AH115" s="13"/>
      <c r="AI115" s="13"/>
      <c r="AJ115" s="15"/>
      <c r="AK115" s="113"/>
      <c r="AL115" s="14"/>
      <c r="AM115" s="113"/>
      <c r="AN115" s="14"/>
      <c r="AO115" s="105"/>
      <c r="AP115" s="109"/>
    </row>
    <row r="116" spans="3:42" x14ac:dyDescent="0.25">
      <c r="C116" s="12"/>
      <c r="D116" s="13"/>
      <c r="E116" s="13"/>
      <c r="F116" s="13"/>
      <c r="G116" s="13"/>
      <c r="H116" s="13"/>
      <c r="I116" s="13"/>
      <c r="J116" s="13"/>
      <c r="K116" s="13"/>
      <c r="L116" s="13"/>
      <c r="M116" s="13"/>
      <c r="N116" s="13"/>
      <c r="O116" s="13"/>
      <c r="P116" s="13"/>
      <c r="Q116" s="13"/>
      <c r="R116" s="13"/>
      <c r="S116" s="206"/>
      <c r="T116" s="14"/>
      <c r="U116" s="13"/>
      <c r="V116" s="13"/>
      <c r="W116" s="13"/>
      <c r="X116" s="13"/>
      <c r="Y116" s="13"/>
      <c r="Z116" s="13"/>
      <c r="AA116" s="13"/>
      <c r="AB116" s="13"/>
      <c r="AC116" s="14"/>
      <c r="AD116" s="12"/>
      <c r="AE116" s="13"/>
      <c r="AF116" s="13"/>
      <c r="AG116" s="13"/>
      <c r="AH116" s="13"/>
      <c r="AI116" s="13"/>
      <c r="AJ116" s="15"/>
      <c r="AK116" s="113"/>
      <c r="AL116" s="14"/>
      <c r="AM116" s="113"/>
      <c r="AN116" s="14"/>
      <c r="AO116" s="105"/>
      <c r="AP116" s="109"/>
    </row>
    <row r="117" spans="3:42" x14ac:dyDescent="0.25">
      <c r="AK117" s="113"/>
      <c r="AL117" s="14"/>
      <c r="AM117" s="113"/>
      <c r="AN117" s="14"/>
      <c r="AO117" s="105"/>
      <c r="AP117" s="109"/>
    </row>
    <row r="118" spans="3:42" x14ac:dyDescent="0.25">
      <c r="AK118" s="113"/>
      <c r="AL118" s="14"/>
      <c r="AM118" s="113"/>
      <c r="AN118" s="14"/>
      <c r="AO118" s="105"/>
      <c r="AP118" s="109"/>
    </row>
    <row r="119" spans="3:42" x14ac:dyDescent="0.25">
      <c r="AK119" s="113"/>
      <c r="AL119" s="14"/>
      <c r="AM119" s="113"/>
      <c r="AN119" s="14"/>
      <c r="AO119" s="105"/>
      <c r="AP119" s="109"/>
    </row>
    <row r="120" spans="3:42" x14ac:dyDescent="0.25">
      <c r="AK120" s="113"/>
      <c r="AL120" s="14"/>
      <c r="AM120" s="113"/>
      <c r="AN120" s="14"/>
      <c r="AO120" s="105"/>
      <c r="AP120" s="109"/>
    </row>
    <row r="121" spans="3:42" x14ac:dyDescent="0.25">
      <c r="AK121" s="113"/>
      <c r="AL121" s="14"/>
      <c r="AM121" s="113"/>
      <c r="AN121" s="14"/>
      <c r="AO121" s="105"/>
      <c r="AP121" s="109"/>
    </row>
    <row r="122" spans="3:42" x14ac:dyDescent="0.25">
      <c r="AK122" s="113"/>
      <c r="AL122" s="14"/>
      <c r="AM122" s="113"/>
      <c r="AN122" s="14"/>
      <c r="AO122" s="105"/>
      <c r="AP122" s="109"/>
    </row>
    <row r="123" spans="3:42" x14ac:dyDescent="0.25">
      <c r="AK123" s="113"/>
      <c r="AL123" s="14"/>
      <c r="AM123" s="113"/>
      <c r="AN123" s="14"/>
      <c r="AO123" s="105"/>
      <c r="AP123" s="109"/>
    </row>
    <row r="124" spans="3:42" x14ac:dyDescent="0.25">
      <c r="AK124" s="113"/>
      <c r="AL124" s="14"/>
      <c r="AM124" s="113"/>
      <c r="AN124" s="14"/>
      <c r="AO124" s="105"/>
      <c r="AP124" s="109"/>
    </row>
    <row r="125" spans="3:42" x14ac:dyDescent="0.25">
      <c r="AK125" s="113"/>
      <c r="AL125" s="14"/>
      <c r="AM125" s="113"/>
      <c r="AN125" s="14"/>
      <c r="AO125" s="105"/>
      <c r="AP125" s="109"/>
    </row>
    <row r="126" spans="3:42" x14ac:dyDescent="0.25">
      <c r="AK126" s="113"/>
      <c r="AL126" s="14"/>
      <c r="AM126" s="113"/>
      <c r="AN126" s="14"/>
      <c r="AO126" s="105"/>
      <c r="AP126" s="109"/>
    </row>
    <row r="127" spans="3:42" x14ac:dyDescent="0.25">
      <c r="AK127" s="113"/>
      <c r="AL127" s="14"/>
      <c r="AM127" s="113"/>
      <c r="AN127" s="14"/>
      <c r="AO127" s="105"/>
      <c r="AP127" s="109"/>
    </row>
    <row r="128" spans="3:42" x14ac:dyDescent="0.25">
      <c r="AK128" s="113"/>
      <c r="AL128" s="14"/>
      <c r="AM128" s="113"/>
      <c r="AN128" s="14"/>
      <c r="AO128" s="105"/>
      <c r="AP128" s="109"/>
    </row>
    <row r="129" spans="37:42" x14ac:dyDescent="0.25">
      <c r="AK129" s="113"/>
      <c r="AL129" s="14"/>
      <c r="AM129" s="113"/>
      <c r="AN129" s="14"/>
      <c r="AO129" s="105"/>
      <c r="AP129" s="109"/>
    </row>
    <row r="130" spans="37:42" x14ac:dyDescent="0.25">
      <c r="AK130" s="111"/>
      <c r="AL130" s="112"/>
      <c r="AM130" s="123"/>
      <c r="AN130" s="124"/>
      <c r="AO130" s="110"/>
      <c r="AP130" s="112"/>
    </row>
    <row r="131" spans="37:42" x14ac:dyDescent="0.25">
      <c r="AM131" s="125"/>
      <c r="AN131" s="126"/>
    </row>
    <row r="132" spans="37:42" x14ac:dyDescent="0.25">
      <c r="AM132" s="125"/>
      <c r="AN132" s="126"/>
    </row>
    <row r="133" spans="37:42" x14ac:dyDescent="0.25">
      <c r="AM133" s="125"/>
      <c r="AN133" s="126"/>
    </row>
    <row r="134" spans="37:42" x14ac:dyDescent="0.25">
      <c r="AM134" s="125"/>
      <c r="AN134" s="126"/>
    </row>
    <row r="135" spans="37:42" x14ac:dyDescent="0.25">
      <c r="AM135" s="125"/>
      <c r="AN135" s="126"/>
    </row>
    <row r="136" spans="37:42" x14ac:dyDescent="0.25">
      <c r="AM136" s="125"/>
      <c r="AN136" s="126"/>
    </row>
    <row r="137" spans="37:42" x14ac:dyDescent="0.25">
      <c r="AM137" s="125"/>
      <c r="AN137" s="126"/>
    </row>
    <row r="138" spans="37:42" x14ac:dyDescent="0.25">
      <c r="AM138" s="125"/>
      <c r="AN138" s="126"/>
    </row>
    <row r="139" spans="37:42" x14ac:dyDescent="0.25">
      <c r="AM139" s="125"/>
      <c r="AN139" s="126"/>
    </row>
    <row r="140" spans="37:42" x14ac:dyDescent="0.25">
      <c r="AM140" s="125"/>
      <c r="AN140" s="126"/>
    </row>
    <row r="141" spans="37:42" x14ac:dyDescent="0.25">
      <c r="AM141" s="125"/>
      <c r="AN141" s="126"/>
    </row>
    <row r="142" spans="37:42" x14ac:dyDescent="0.25">
      <c r="AM142" s="125"/>
      <c r="AN142" s="126"/>
    </row>
    <row r="143" spans="37:42" x14ac:dyDescent="0.25">
      <c r="AM143" s="125"/>
      <c r="AN143" s="126"/>
    </row>
    <row r="144" spans="37:42" x14ac:dyDescent="0.25">
      <c r="AM144" s="125"/>
      <c r="AN144" s="126"/>
    </row>
    <row r="145" spans="39:40" x14ac:dyDescent="0.25">
      <c r="AM145" s="125"/>
      <c r="AN145" s="126"/>
    </row>
    <row r="146" spans="39:40" x14ac:dyDescent="0.25">
      <c r="AM146" s="125"/>
      <c r="AN146" s="126"/>
    </row>
    <row r="147" spans="39:40" x14ac:dyDescent="0.25">
      <c r="AM147" s="125"/>
      <c r="AN147" s="126"/>
    </row>
    <row r="148" spans="39:40" x14ac:dyDescent="0.25">
      <c r="AM148" s="125"/>
      <c r="AN148" s="126"/>
    </row>
    <row r="149" spans="39:40" x14ac:dyDescent="0.25">
      <c r="AM149" s="125"/>
      <c r="AN149" s="126"/>
    </row>
    <row r="150" spans="39:40" x14ac:dyDescent="0.25">
      <c r="AM150" s="125"/>
      <c r="AN150" s="126"/>
    </row>
    <row r="151" spans="39:40" x14ac:dyDescent="0.25">
      <c r="AM151" s="125"/>
      <c r="AN151" s="126"/>
    </row>
    <row r="152" spans="39:40" x14ac:dyDescent="0.25">
      <c r="AM152" s="125"/>
      <c r="AN152" s="126"/>
    </row>
    <row r="153" spans="39:40" x14ac:dyDescent="0.25">
      <c r="AM153" s="125"/>
      <c r="AN153" s="126"/>
    </row>
    <row r="154" spans="39:40" x14ac:dyDescent="0.25">
      <c r="AM154" s="125"/>
      <c r="AN154" s="126"/>
    </row>
    <row r="155" spans="39:40" x14ac:dyDescent="0.25">
      <c r="AM155" s="125"/>
      <c r="AN155" s="126"/>
    </row>
    <row r="156" spans="39:40" x14ac:dyDescent="0.25">
      <c r="AM156" s="125"/>
      <c r="AN156" s="126"/>
    </row>
    <row r="157" spans="39:40" x14ac:dyDescent="0.25">
      <c r="AM157" s="125"/>
      <c r="AN157" s="126"/>
    </row>
    <row r="158" spans="39:40" x14ac:dyDescent="0.25">
      <c r="AM158" s="125"/>
      <c r="AN158" s="126"/>
    </row>
    <row r="159" spans="39:40" x14ac:dyDescent="0.25">
      <c r="AM159" s="125"/>
      <c r="AN159" s="126"/>
    </row>
    <row r="160" spans="39:40" x14ac:dyDescent="0.25">
      <c r="AM160" s="125"/>
      <c r="AN160" s="126"/>
    </row>
    <row r="161" spans="39:40" x14ac:dyDescent="0.25">
      <c r="AM161" s="125"/>
      <c r="AN161" s="126"/>
    </row>
    <row r="162" spans="39:40" x14ac:dyDescent="0.25">
      <c r="AM162" s="125"/>
      <c r="AN162" s="126"/>
    </row>
    <row r="163" spans="39:40" x14ac:dyDescent="0.25">
      <c r="AM163" s="125"/>
      <c r="AN163" s="126"/>
    </row>
    <row r="164" spans="39:40" x14ac:dyDescent="0.25">
      <c r="AM164" s="125"/>
      <c r="AN164" s="126"/>
    </row>
    <row r="165" spans="39:40" x14ac:dyDescent="0.25">
      <c r="AM165" s="125"/>
      <c r="AN165" s="126"/>
    </row>
    <row r="166" spans="39:40" x14ac:dyDescent="0.25">
      <c r="AM166" s="125"/>
      <c r="AN166" s="126"/>
    </row>
    <row r="167" spans="39:40" x14ac:dyDescent="0.25">
      <c r="AM167" s="125"/>
      <c r="AN167" s="126"/>
    </row>
    <row r="168" spans="39:40" x14ac:dyDescent="0.25">
      <c r="AM168" s="125"/>
      <c r="AN168" s="126"/>
    </row>
    <row r="169" spans="39:40" x14ac:dyDescent="0.25">
      <c r="AM169" s="125"/>
      <c r="AN169" s="126"/>
    </row>
    <row r="170" spans="39:40" x14ac:dyDescent="0.25">
      <c r="AM170" s="125"/>
      <c r="AN170" s="126"/>
    </row>
    <row r="171" spans="39:40" x14ac:dyDescent="0.25">
      <c r="AM171" s="125"/>
      <c r="AN171" s="126"/>
    </row>
    <row r="172" spans="39:40" x14ac:dyDescent="0.25">
      <c r="AM172" s="125"/>
      <c r="AN172" s="126"/>
    </row>
    <row r="173" spans="39:40" x14ac:dyDescent="0.25">
      <c r="AM173" s="125"/>
      <c r="AN173" s="126"/>
    </row>
    <row r="174" spans="39:40" x14ac:dyDescent="0.25">
      <c r="AM174" s="125"/>
      <c r="AN174" s="126"/>
    </row>
    <row r="175" spans="39:40" x14ac:dyDescent="0.25">
      <c r="AM175" s="125"/>
      <c r="AN175" s="126"/>
    </row>
    <row r="176" spans="39:40" x14ac:dyDescent="0.25">
      <c r="AM176" s="125"/>
      <c r="AN176" s="126"/>
    </row>
    <row r="177" spans="39:40" x14ac:dyDescent="0.25">
      <c r="AM177" s="125"/>
      <c r="AN177" s="126"/>
    </row>
    <row r="178" spans="39:40" x14ac:dyDescent="0.25">
      <c r="AM178" s="125"/>
      <c r="AN178" s="126"/>
    </row>
    <row r="179" spans="39:40" x14ac:dyDescent="0.25">
      <c r="AM179" s="125"/>
      <c r="AN179" s="126"/>
    </row>
    <row r="180" spans="39:40" x14ac:dyDescent="0.25">
      <c r="AM180" s="125"/>
      <c r="AN180" s="126"/>
    </row>
    <row r="181" spans="39:40" x14ac:dyDescent="0.25">
      <c r="AM181" s="125"/>
      <c r="AN181" s="126"/>
    </row>
    <row r="182" spans="39:40" x14ac:dyDescent="0.25">
      <c r="AM182" s="125"/>
      <c r="AN182" s="126"/>
    </row>
    <row r="183" spans="39:40" x14ac:dyDescent="0.25">
      <c r="AM183" s="125"/>
      <c r="AN183" s="126"/>
    </row>
    <row r="184" spans="39:40" x14ac:dyDescent="0.25">
      <c r="AM184" s="125"/>
      <c r="AN184" s="126"/>
    </row>
    <row r="185" spans="39:40" x14ac:dyDescent="0.25">
      <c r="AM185" s="125"/>
      <c r="AN185" s="126"/>
    </row>
    <row r="186" spans="39:40" x14ac:dyDescent="0.25">
      <c r="AM186" s="125"/>
      <c r="AN186" s="126"/>
    </row>
  </sheetData>
  <mergeCells count="7">
    <mergeCell ref="AK1:AN1"/>
    <mergeCell ref="C1:G1"/>
    <mergeCell ref="H1:K1"/>
    <mergeCell ref="AD1:AJ1"/>
    <mergeCell ref="L1:T1"/>
    <mergeCell ref="W1:AC1"/>
    <mergeCell ref="U1:V1"/>
  </mergeCells>
  <hyperlinks>
    <hyperlink ref="A1" location="Contents!A1" display="CONTENTS"/>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33"/>
  <sheetViews>
    <sheetView workbookViewId="0">
      <pane xSplit="2" ySplit="1" topLeftCell="C118" activePane="bottomRight" state="frozen"/>
      <selection pane="topRight" activeCell="C1" sqref="C1"/>
      <selection pane="bottomLeft" activeCell="A2" sqref="A2"/>
      <selection pane="bottomRight" activeCell="H120" sqref="H120"/>
    </sheetView>
  </sheetViews>
  <sheetFormatPr defaultRowHeight="15" x14ac:dyDescent="0.25"/>
  <cols>
    <col min="1" max="1" width="30.7109375" style="208" customWidth="1"/>
    <col min="2" max="2" width="38.140625" style="126" customWidth="1"/>
    <col min="4" max="4" width="10" style="53" customWidth="1"/>
    <col min="5" max="5" width="9.85546875" style="2" customWidth="1"/>
    <col min="8" max="8" width="11.140625" style="2" bestFit="1" customWidth="1"/>
  </cols>
  <sheetData>
    <row r="1" spans="1:26" ht="20.25" thickBot="1" x14ac:dyDescent="0.35">
      <c r="A1" s="207" t="s">
        <v>0</v>
      </c>
      <c r="B1" s="210" t="s">
        <v>158</v>
      </c>
      <c r="C1" s="1"/>
      <c r="D1" s="209"/>
      <c r="E1" s="77"/>
      <c r="F1" s="209"/>
      <c r="G1" s="209"/>
      <c r="H1" s="77"/>
      <c r="I1" s="209"/>
      <c r="J1" s="209"/>
      <c r="K1" s="209"/>
      <c r="L1" s="209"/>
      <c r="M1" s="209"/>
      <c r="N1" s="209"/>
      <c r="O1" s="209"/>
      <c r="P1" s="209"/>
      <c r="Q1" s="209"/>
      <c r="R1" s="209"/>
      <c r="S1" s="209"/>
      <c r="T1" s="209"/>
      <c r="U1" s="209"/>
    </row>
    <row r="2" spans="1:26" ht="20.25" thickTop="1" x14ac:dyDescent="0.3">
      <c r="A2" s="225"/>
      <c r="B2" s="227"/>
      <c r="C2" s="226"/>
      <c r="D2" s="226"/>
      <c r="E2" s="226"/>
      <c r="F2" s="226"/>
      <c r="G2" s="226"/>
      <c r="H2" s="226"/>
      <c r="I2" s="226"/>
      <c r="J2" s="226"/>
      <c r="K2" s="226"/>
      <c r="L2" s="226"/>
      <c r="M2" s="226"/>
      <c r="N2" s="226"/>
      <c r="O2" s="226"/>
      <c r="P2" s="226"/>
      <c r="Q2" s="226"/>
      <c r="R2" s="226"/>
      <c r="S2" s="226"/>
      <c r="T2" s="226"/>
      <c r="U2" s="226"/>
      <c r="V2" s="226"/>
      <c r="W2" s="226"/>
      <c r="X2" s="226"/>
      <c r="Y2" s="53"/>
      <c r="Z2" s="53"/>
    </row>
    <row r="3" spans="1:26" ht="20.25" thickBot="1" x14ac:dyDescent="0.35">
      <c r="A3" s="232" t="s">
        <v>163</v>
      </c>
      <c r="B3" s="1" t="s">
        <v>163</v>
      </c>
      <c r="C3" s="50"/>
      <c r="D3" s="1"/>
      <c r="E3" s="1"/>
      <c r="F3" s="1"/>
      <c r="G3" s="1"/>
      <c r="H3" s="1"/>
      <c r="I3" s="1"/>
      <c r="J3" s="1"/>
      <c r="K3" s="1"/>
      <c r="L3" s="1"/>
      <c r="M3" s="1"/>
      <c r="N3" s="1"/>
      <c r="O3" s="1"/>
      <c r="P3" s="1"/>
      <c r="Q3" s="1"/>
      <c r="R3" s="1"/>
      <c r="S3" s="1"/>
      <c r="T3" s="1"/>
      <c r="U3" s="1"/>
      <c r="V3" s="1"/>
    </row>
    <row r="4" spans="1:26" ht="20.25" customHeight="1" thickTop="1" thickBot="1" x14ac:dyDescent="0.3">
      <c r="A4" s="231" t="s">
        <v>164</v>
      </c>
      <c r="B4" s="650" t="s">
        <v>166</v>
      </c>
      <c r="C4" s="641" t="s">
        <v>159</v>
      </c>
      <c r="D4" s="642"/>
      <c r="E4" s="643"/>
      <c r="F4" s="641" t="s">
        <v>162</v>
      </c>
      <c r="G4" s="642"/>
      <c r="H4" s="643"/>
    </row>
    <row r="5" spans="1:26" ht="21" thickTop="1" thickBot="1" x14ac:dyDescent="0.35">
      <c r="A5" s="649" t="s">
        <v>168</v>
      </c>
      <c r="B5" s="651"/>
      <c r="C5" s="228" t="s">
        <v>160</v>
      </c>
      <c r="D5" s="211" t="s">
        <v>161</v>
      </c>
      <c r="E5" s="211">
        <v>2016</v>
      </c>
      <c r="F5" s="228" t="s">
        <v>160</v>
      </c>
      <c r="G5" s="211" t="s">
        <v>161</v>
      </c>
      <c r="H5" s="212">
        <v>2017</v>
      </c>
      <c r="I5" s="209"/>
      <c r="J5" s="209"/>
      <c r="K5" s="209"/>
      <c r="L5" s="209"/>
      <c r="M5" s="209"/>
      <c r="N5" s="209"/>
      <c r="O5" s="209"/>
      <c r="P5" s="209"/>
      <c r="Q5" s="209"/>
      <c r="R5" s="209"/>
      <c r="S5" s="209"/>
      <c r="T5" s="209"/>
      <c r="U5" s="209"/>
      <c r="V5" s="209"/>
    </row>
    <row r="6" spans="1:26" ht="17.25" customHeight="1" thickTop="1" x14ac:dyDescent="0.25">
      <c r="A6" s="649"/>
      <c r="B6" s="216" t="s">
        <v>46</v>
      </c>
      <c r="C6" s="215">
        <f t="shared" ref="C6:H6" si="0">SUM(C7:C40)-C9-C15-C28-C35</f>
        <v>243</v>
      </c>
      <c r="D6" s="215">
        <f t="shared" si="0"/>
        <v>471</v>
      </c>
      <c r="E6" s="223">
        <f t="shared" si="0"/>
        <v>714</v>
      </c>
      <c r="F6" s="215">
        <f t="shared" si="0"/>
        <v>513</v>
      </c>
      <c r="G6" s="215">
        <f t="shared" si="0"/>
        <v>665</v>
      </c>
      <c r="H6" s="223">
        <f t="shared" si="0"/>
        <v>1178</v>
      </c>
      <c r="I6" s="213"/>
      <c r="J6" s="213"/>
      <c r="K6" s="213"/>
      <c r="L6" s="213"/>
      <c r="M6" s="213"/>
      <c r="N6" s="213"/>
      <c r="O6" s="213"/>
      <c r="P6" s="213"/>
      <c r="Q6" s="213"/>
      <c r="R6" s="213"/>
      <c r="S6" s="213"/>
      <c r="T6" s="213"/>
      <c r="U6" s="213"/>
      <c r="V6" s="213"/>
      <c r="W6" s="213"/>
    </row>
    <row r="7" spans="1:26" x14ac:dyDescent="0.25">
      <c r="A7" s="649" t="s">
        <v>169</v>
      </c>
      <c r="B7" s="217" t="s">
        <v>76</v>
      </c>
      <c r="C7" s="63">
        <f>'Bas-Saint-Laurent-01'!I4</f>
        <v>5</v>
      </c>
      <c r="D7" s="63">
        <f>'Bas-Saint-Laurent-01'!I5</f>
        <v>9</v>
      </c>
      <c r="E7" s="83">
        <f>'AllSSS-2016'!I4</f>
        <v>14</v>
      </c>
      <c r="F7" s="63">
        <f>'Bas-Saint-Laurent-01'!I8</f>
        <v>18</v>
      </c>
      <c r="G7" s="63">
        <f>'Bas-Saint-Laurent-01'!I9</f>
        <v>33</v>
      </c>
      <c r="H7" s="83">
        <f>'AllSSS-2017'!I4</f>
        <v>51</v>
      </c>
    </row>
    <row r="8" spans="1:26" x14ac:dyDescent="0.25">
      <c r="A8" s="649"/>
      <c r="B8" s="217" t="s">
        <v>77</v>
      </c>
      <c r="C8" s="63">
        <f>'Saguenay Lac-Saint-Jean-02'!I4</f>
        <v>1</v>
      </c>
      <c r="D8" s="63">
        <f>'Saguenay Lac-Saint-Jean-02'!I5</f>
        <v>15</v>
      </c>
      <c r="E8" s="83">
        <f>'AllSSS-2016'!I5</f>
        <v>16</v>
      </c>
      <c r="F8" s="63">
        <f>'Saguenay Lac-Saint-Jean-02'!I8</f>
        <v>15</v>
      </c>
      <c r="G8" s="63">
        <f>'Saguenay Lac-Saint-Jean-02'!I9</f>
        <v>17</v>
      </c>
      <c r="H8" s="83">
        <f>'AllSSS-2017'!I5</f>
        <v>32</v>
      </c>
    </row>
    <row r="9" spans="1:26" x14ac:dyDescent="0.25">
      <c r="A9" s="247" t="s">
        <v>170</v>
      </c>
      <c r="B9" s="218" t="s">
        <v>119</v>
      </c>
      <c r="C9" s="229">
        <f>SUM(C10:C12)</f>
        <v>45</v>
      </c>
      <c r="D9" s="229">
        <f>SUM(D10:D12)</f>
        <v>84</v>
      </c>
      <c r="E9" s="230">
        <f>'AllSSS-2016'!I6</f>
        <v>129</v>
      </c>
      <c r="F9" s="229">
        <f>SUM(F10:F12)</f>
        <v>85</v>
      </c>
      <c r="G9" s="229">
        <f>SUM(G10:G12)</f>
        <v>99</v>
      </c>
      <c r="H9" s="230">
        <f>'AllSSS-2017'!I6</f>
        <v>184</v>
      </c>
    </row>
    <row r="10" spans="1:26" x14ac:dyDescent="0.25">
      <c r="B10" s="219" t="s">
        <v>117</v>
      </c>
      <c r="C10" s="69">
        <f>'Capitale-Nationale-03'!I4</f>
        <v>9</v>
      </c>
      <c r="D10" s="69">
        <f>'Capitale-Nationale-03'!I5</f>
        <v>20</v>
      </c>
      <c r="E10" s="230">
        <f>'AllSSS-2016'!I7</f>
        <v>29</v>
      </c>
      <c r="F10" s="69">
        <f>'Capitale-Nationale-03'!I8</f>
        <v>22</v>
      </c>
      <c r="G10" s="69">
        <f>'Capitale-Nationale-03'!I9</f>
        <v>29</v>
      </c>
      <c r="H10" s="230">
        <f>'AllSSS-2017'!I7</f>
        <v>51</v>
      </c>
    </row>
    <row r="11" spans="1:26" x14ac:dyDescent="0.25">
      <c r="A11" s="254" t="s">
        <v>172</v>
      </c>
      <c r="B11" s="219" t="s">
        <v>121</v>
      </c>
      <c r="C11" s="72">
        <f>'CHU de Quebéc-03'!I4</f>
        <v>26</v>
      </c>
      <c r="D11" s="72">
        <f>'CHU de Quebéc-03'!I5</f>
        <v>48</v>
      </c>
      <c r="E11" s="230">
        <f>'AllSSS-2016'!I8</f>
        <v>74</v>
      </c>
      <c r="F11" s="72">
        <f>'CHU de Quebéc-03'!I8</f>
        <v>41</v>
      </c>
      <c r="G11" s="72">
        <f>'CHU de Quebéc-03'!I9</f>
        <v>51</v>
      </c>
      <c r="H11" s="230">
        <f>'AllSSS-2017'!I8</f>
        <v>92</v>
      </c>
    </row>
    <row r="12" spans="1:26" x14ac:dyDescent="0.25">
      <c r="A12" s="252" t="s">
        <v>60</v>
      </c>
      <c r="B12" s="220" t="s">
        <v>120</v>
      </c>
      <c r="C12" s="72">
        <f>'IUCPQ-03'!I4</f>
        <v>10</v>
      </c>
      <c r="D12" s="72">
        <f>'IUCPQ-03'!I5</f>
        <v>16</v>
      </c>
      <c r="E12" s="230">
        <f>'AllSSS-2016'!I9</f>
        <v>26</v>
      </c>
      <c r="F12" s="72">
        <f>'IUCPQ-03'!I8</f>
        <v>22</v>
      </c>
      <c r="G12" s="72">
        <f>'IUCPQ-03'!I9</f>
        <v>19</v>
      </c>
      <c r="H12" s="230">
        <f>'AllSSS-2017'!I9</f>
        <v>41</v>
      </c>
    </row>
    <row r="13" spans="1:26" x14ac:dyDescent="0.25">
      <c r="A13" s="646" t="s">
        <v>26</v>
      </c>
      <c r="B13" s="217" t="s">
        <v>79</v>
      </c>
      <c r="C13" s="63">
        <f>'Mauricie-et-Centre-du-Québec-04'!I4</f>
        <v>11</v>
      </c>
      <c r="D13" s="63">
        <f>'Mauricie-et-Centre-du-Québec-04'!I5</f>
        <v>24</v>
      </c>
      <c r="E13" s="83">
        <f>'AllSSS-2016'!I10</f>
        <v>35</v>
      </c>
      <c r="F13" s="63">
        <f>'Mauricie-et-Centre-du-Québec-04'!I8</f>
        <v>24</v>
      </c>
      <c r="G13" s="63">
        <f>'Mauricie-et-Centre-du-Québec-04'!I9</f>
        <v>31</v>
      </c>
      <c r="H13" s="83">
        <f>'AllSSS-2017'!I10</f>
        <v>55</v>
      </c>
    </row>
    <row r="14" spans="1:26" x14ac:dyDescent="0.25">
      <c r="A14" s="646"/>
      <c r="B14" s="217" t="s">
        <v>80</v>
      </c>
      <c r="C14" s="63">
        <f>'Estrie-05'!I4</f>
        <v>16</v>
      </c>
      <c r="D14" s="63">
        <f>'Estrie-05'!I5</f>
        <v>21</v>
      </c>
      <c r="E14" s="83">
        <f>'AllSSS-2016'!I11</f>
        <v>37</v>
      </c>
      <c r="F14" s="63">
        <f>'Estrie-05'!I8</f>
        <v>30</v>
      </c>
      <c r="G14" s="63">
        <f>'Estrie-05'!I9</f>
        <v>44</v>
      </c>
      <c r="H14" s="83">
        <f>'AllSSS-2017'!I11</f>
        <v>74</v>
      </c>
    </row>
    <row r="15" spans="1:26" x14ac:dyDescent="0.25">
      <c r="A15" s="646" t="s">
        <v>27</v>
      </c>
      <c r="B15" s="218" t="s">
        <v>81</v>
      </c>
      <c r="C15" s="229">
        <f>SUM(C16:C23)</f>
        <v>54</v>
      </c>
      <c r="D15" s="229">
        <f>SUM(D16:D23)</f>
        <v>115</v>
      </c>
      <c r="E15" s="230">
        <f>'AllSSS-2016'!I12</f>
        <v>169</v>
      </c>
      <c r="F15" s="229">
        <f>SUM(F16:F23)</f>
        <v>89</v>
      </c>
      <c r="G15" s="229">
        <f>SUM(G16:G23)</f>
        <v>136</v>
      </c>
      <c r="H15" s="230">
        <f>'AllSSS-2017'!I12</f>
        <v>225</v>
      </c>
    </row>
    <row r="16" spans="1:26" x14ac:dyDescent="0.25">
      <c r="A16" s="646"/>
      <c r="B16" s="219" t="s">
        <v>132</v>
      </c>
      <c r="C16" s="72">
        <f>'Centre-Ouest-de-Montréal-06'!I4</f>
        <v>7</v>
      </c>
      <c r="D16" s="72">
        <f>'Centre-Ouest-de-Montréal-06'!I5</f>
        <v>7</v>
      </c>
      <c r="E16" s="230">
        <f>'AllSSS-2016'!I13</f>
        <v>14</v>
      </c>
      <c r="F16" s="72">
        <f>'Centre-Ouest-de-Montréal-06'!I8</f>
        <v>9</v>
      </c>
      <c r="G16" s="72">
        <f>'Centre-Ouest-de-Montréal-06'!I9</f>
        <v>15</v>
      </c>
      <c r="H16" s="230">
        <f>'AllSSS-2017'!I13</f>
        <v>24</v>
      </c>
    </row>
    <row r="17" spans="1:8" x14ac:dyDescent="0.25">
      <c r="A17" s="252" t="s">
        <v>174</v>
      </c>
      <c r="B17" s="219" t="s">
        <v>133</v>
      </c>
      <c r="C17" s="72">
        <f>'Centre-Sud-De-Montréal-06'!I4</f>
        <v>3</v>
      </c>
      <c r="D17" s="72">
        <f>'Centre-Sud-De-Montréal-06'!I5</f>
        <v>8</v>
      </c>
      <c r="E17" s="230">
        <f>'AllSSS-2016'!I14</f>
        <v>11</v>
      </c>
      <c r="F17" s="72">
        <f>'Centre-Sud-De-Montréal-06'!I8</f>
        <v>7</v>
      </c>
      <c r="G17" s="72">
        <f>'Centre-Sud-De-Montréal-06'!I9</f>
        <v>13</v>
      </c>
      <c r="H17" s="230">
        <f>'AllSSS-2017'!I14</f>
        <v>20</v>
      </c>
    </row>
    <row r="18" spans="1:8" x14ac:dyDescent="0.25">
      <c r="B18" s="219" t="s">
        <v>134</v>
      </c>
      <c r="C18" s="72">
        <f>'CHU Montreal-06'!I4</f>
        <v>12</v>
      </c>
      <c r="D18" s="72">
        <f>'CHU Montreal-06'!I5</f>
        <v>25</v>
      </c>
      <c r="E18" s="230">
        <f>'AllSSS-2016'!I15</f>
        <v>37</v>
      </c>
      <c r="F18" s="72">
        <f>'CHU Montreal-06'!I8</f>
        <v>23</v>
      </c>
      <c r="G18" s="72">
        <f>'CHU Montreal-06'!I9</f>
        <v>26</v>
      </c>
      <c r="H18" s="230">
        <f>'AllSSS-2017'!I15</f>
        <v>49</v>
      </c>
    </row>
    <row r="19" spans="1:8" x14ac:dyDescent="0.25">
      <c r="A19" s="254" t="s">
        <v>183</v>
      </c>
      <c r="B19" s="219" t="s">
        <v>135</v>
      </c>
      <c r="C19" s="72">
        <f>'Est-de-Montréal-06'!I4</f>
        <v>19</v>
      </c>
      <c r="D19" s="72">
        <f>'Est-de-Montréal-06'!I5</f>
        <v>42</v>
      </c>
      <c r="E19" s="230">
        <f>'AllSSS-2016'!I16</f>
        <v>61</v>
      </c>
      <c r="F19" s="72">
        <f>'Est-de-Montréal-06'!I8</f>
        <v>27</v>
      </c>
      <c r="G19" s="72">
        <f>'Est-de-Montréal-06'!I9</f>
        <v>41</v>
      </c>
      <c r="H19" s="230">
        <f>'AllSSS-2017'!I16</f>
        <v>68</v>
      </c>
    </row>
    <row r="20" spans="1:8" x14ac:dyDescent="0.25">
      <c r="A20" s="647" t="s">
        <v>187</v>
      </c>
      <c r="B20" s="219" t="s">
        <v>136</v>
      </c>
      <c r="C20" s="72">
        <f>'Inst de Card de Montréal-06'!I4</f>
        <v>0</v>
      </c>
      <c r="D20" s="72">
        <f>'Inst de Card de Montréal-06'!I5</f>
        <v>2</v>
      </c>
      <c r="E20" s="230">
        <f>'AllSSS-2016'!I17</f>
        <v>2</v>
      </c>
      <c r="F20" s="72">
        <f>'Inst de Card de Montréal-06'!I8</f>
        <v>0</v>
      </c>
      <c r="G20" s="72">
        <f>'Inst de Card de Montréal-06'!I9</f>
        <v>2</v>
      </c>
      <c r="H20" s="230">
        <f>'AllSSS-2017'!I17</f>
        <v>2</v>
      </c>
    </row>
    <row r="21" spans="1:8" x14ac:dyDescent="0.25">
      <c r="A21" s="647"/>
      <c r="B21" s="219" t="s">
        <v>137</v>
      </c>
      <c r="C21" s="72">
        <f>'McGill Univ Health Centre-06'!I4</f>
        <v>5</v>
      </c>
      <c r="D21" s="72">
        <f>'McGill Univ Health Centre-06'!I5</f>
        <v>11</v>
      </c>
      <c r="E21" s="230">
        <f>'AllSSS-2016'!I18</f>
        <v>16</v>
      </c>
      <c r="F21" s="72">
        <f>'McGill Univ Health Centre-06'!I8</f>
        <v>10</v>
      </c>
      <c r="G21" s="72">
        <f>'McGill Univ Health Centre-06'!I9</f>
        <v>15</v>
      </c>
      <c r="H21" s="230">
        <f>'AllSSS-2017'!I18</f>
        <v>25</v>
      </c>
    </row>
    <row r="22" spans="1:8" x14ac:dyDescent="0.25">
      <c r="A22" s="648" t="s">
        <v>188</v>
      </c>
      <c r="B22" s="219" t="s">
        <v>141</v>
      </c>
      <c r="C22" s="72">
        <f>'Nord-de-MontréaL-06'!I4</f>
        <v>5</v>
      </c>
      <c r="D22" s="72">
        <f>'Nord-de-MontréaL-06'!I5</f>
        <v>9</v>
      </c>
      <c r="E22" s="230">
        <f>'AllSSS-2016'!I19</f>
        <v>14</v>
      </c>
      <c r="F22" s="72">
        <f>'Nord-de-MontréaL-06'!I8</f>
        <v>8</v>
      </c>
      <c r="G22" s="72">
        <f>'Nord-de-MontréaL-06'!I9</f>
        <v>14</v>
      </c>
      <c r="H22" s="230">
        <f>'AllSSS-2017'!I19</f>
        <v>22</v>
      </c>
    </row>
    <row r="23" spans="1:8" x14ac:dyDescent="0.25">
      <c r="A23" s="648"/>
      <c r="B23" s="219" t="s">
        <v>138</v>
      </c>
      <c r="C23" s="72">
        <f>'Ouest-de-Montréal-06'!I4</f>
        <v>3</v>
      </c>
      <c r="D23" s="72">
        <f>'Ouest-de-Montréal-06'!I5</f>
        <v>11</v>
      </c>
      <c r="E23" s="230">
        <f>'AllSSS-2016'!I20</f>
        <v>14</v>
      </c>
      <c r="F23" s="72">
        <f>'Ouest-de-Montréal-06'!I8</f>
        <v>5</v>
      </c>
      <c r="G23" s="72">
        <f>'Ouest-de-Montréal-06'!I9</f>
        <v>10</v>
      </c>
      <c r="H23" s="230">
        <f>'AllSSS-2017'!I20</f>
        <v>15</v>
      </c>
    </row>
    <row r="24" spans="1:8" x14ac:dyDescent="0.25">
      <c r="B24" s="217" t="s">
        <v>82</v>
      </c>
      <c r="C24" s="245">
        <f>'Outaouais-07'!I4</f>
        <v>8</v>
      </c>
      <c r="D24" s="245">
        <f>'Outaouais-07'!I5</f>
        <v>10</v>
      </c>
      <c r="E24" s="83">
        <f>'AllSSS-2016'!I21</f>
        <v>18</v>
      </c>
      <c r="F24" s="245">
        <f>'Outaouais-07'!I8</f>
        <v>17</v>
      </c>
      <c r="G24" s="245">
        <f>'Outaouais-07'!I9</f>
        <v>12</v>
      </c>
      <c r="H24" s="83">
        <f>'AllSSS-2017'!I21</f>
        <v>29</v>
      </c>
    </row>
    <row r="25" spans="1:8" x14ac:dyDescent="0.25">
      <c r="B25" s="217" t="s">
        <v>83</v>
      </c>
      <c r="C25" s="245">
        <f>'Abitibi-Témiscamingue-08'!I4</f>
        <v>1</v>
      </c>
      <c r="D25" s="245">
        <f>'Abitibi-Témiscamingue-08'!I5</f>
        <v>3</v>
      </c>
      <c r="E25" s="83">
        <f>'AllSSS-2016'!I22</f>
        <v>4</v>
      </c>
      <c r="F25" s="245">
        <f>'Abitibi-Témiscamingue-08'!I8</f>
        <v>5</v>
      </c>
      <c r="G25" s="245">
        <f>'Abitibi-Témiscamingue-08'!I9</f>
        <v>13</v>
      </c>
      <c r="H25" s="83">
        <f>'AllSSS-2017'!I22</f>
        <v>18</v>
      </c>
    </row>
    <row r="26" spans="1:8" x14ac:dyDescent="0.25">
      <c r="B26" s="217" t="s">
        <v>84</v>
      </c>
      <c r="C26" s="245">
        <f>'Côte-Nord-09'!I4</f>
        <v>1</v>
      </c>
      <c r="D26" s="245">
        <f>'Côte-Nord-09'!I5</f>
        <v>1</v>
      </c>
      <c r="E26" s="83">
        <f>'AllSSS-2016'!I23</f>
        <v>2</v>
      </c>
      <c r="F26" s="245">
        <f>'Côte-Nord-09'!I8</f>
        <v>1</v>
      </c>
      <c r="G26" s="245">
        <f>'Côte-Nord-09'!I9</f>
        <v>9</v>
      </c>
      <c r="H26" s="83">
        <f>'AllSSS-2017'!I23</f>
        <v>10</v>
      </c>
    </row>
    <row r="27" spans="1:8" x14ac:dyDescent="0.25">
      <c r="B27" s="217" t="s">
        <v>85</v>
      </c>
      <c r="C27" s="245">
        <f>'Nord du Quebec -10'!I4</f>
        <v>0</v>
      </c>
      <c r="D27" s="245">
        <f>'Nord du Quebec -10'!I5</f>
        <v>0</v>
      </c>
      <c r="E27" s="83">
        <f>'AllSSS-2016'!I24</f>
        <v>0</v>
      </c>
      <c r="F27" s="245">
        <f>'Nord du Quebec -10'!I8</f>
        <v>0</v>
      </c>
      <c r="G27" s="245">
        <f>'Nord du Quebec -10'!I9</f>
        <v>0</v>
      </c>
      <c r="H27" s="83">
        <f>'AllSSS-2017'!I24</f>
        <v>0</v>
      </c>
    </row>
    <row r="28" spans="1:8" x14ac:dyDescent="0.25">
      <c r="B28" s="218" t="s">
        <v>112</v>
      </c>
      <c r="C28" s="229">
        <f>SUM(C29:C30)</f>
        <v>2</v>
      </c>
      <c r="D28" s="229">
        <f>SUM(D29:D30)</f>
        <v>3</v>
      </c>
      <c r="E28" s="230">
        <f>'AllSSS-2016'!I25</f>
        <v>5</v>
      </c>
      <c r="F28" s="229">
        <f>SUM(F29:F30)</f>
        <v>3</v>
      </c>
      <c r="G28" s="229">
        <f>SUM(G29:G30)</f>
        <v>3</v>
      </c>
      <c r="H28" s="230">
        <f>'AllSSS-2017'!I25</f>
        <v>6</v>
      </c>
    </row>
    <row r="29" spans="1:8" x14ac:dyDescent="0.25">
      <c r="B29" s="219" t="s">
        <v>145</v>
      </c>
      <c r="C29" s="72">
        <f>'Gaspésie-11'!I4</f>
        <v>2</v>
      </c>
      <c r="D29" s="72">
        <f>'Gaspésie-11'!I5</f>
        <v>3</v>
      </c>
      <c r="E29" s="230">
        <f>'AllSSS-2016'!I26</f>
        <v>5</v>
      </c>
      <c r="F29" s="72">
        <f>'Gaspésie-11'!I8</f>
        <v>3</v>
      </c>
      <c r="G29" s="72">
        <f>'Gaspésie-11'!I9</f>
        <v>3</v>
      </c>
      <c r="H29" s="230">
        <f>'AllSSS-2017'!I26</f>
        <v>6</v>
      </c>
    </row>
    <row r="30" spans="1:8" x14ac:dyDescent="0.25">
      <c r="B30" s="219" t="s">
        <v>146</v>
      </c>
      <c r="C30" s="72">
        <f>'Iles-11'!I4</f>
        <v>0</v>
      </c>
      <c r="D30" s="72">
        <f>'Iles-11'!I5</f>
        <v>0</v>
      </c>
      <c r="E30" s="230">
        <f>'AllSSS-2016'!I27</f>
        <v>0</v>
      </c>
      <c r="F30" s="72">
        <f>'Iles-11'!I8</f>
        <v>0</v>
      </c>
      <c r="G30" s="72">
        <f>'Iles-11'!I9</f>
        <v>0</v>
      </c>
      <c r="H30" s="230">
        <f>'AllSSS-2017'!I27</f>
        <v>0</v>
      </c>
    </row>
    <row r="31" spans="1:8" x14ac:dyDescent="0.25">
      <c r="B31" s="221" t="s">
        <v>87</v>
      </c>
      <c r="C31" s="245">
        <f>'Chaudière-Appalaches-12'!I4</f>
        <v>6</v>
      </c>
      <c r="D31" s="245">
        <f>'Chaudière-Appalaches-12'!I5</f>
        <v>21</v>
      </c>
      <c r="E31" s="83">
        <f>'AllSSS-2016'!I28</f>
        <v>27</v>
      </c>
      <c r="F31" s="245">
        <f>'Chaudière-Appalaches-12'!I8</f>
        <v>22</v>
      </c>
      <c r="G31" s="245">
        <f>'Chaudière-Appalaches-12'!I9</f>
        <v>24</v>
      </c>
      <c r="H31" s="83">
        <f>'AllSSS-2017'!I28</f>
        <v>46</v>
      </c>
    </row>
    <row r="32" spans="1:8" x14ac:dyDescent="0.25">
      <c r="B32" s="221" t="s">
        <v>88</v>
      </c>
      <c r="C32" s="245">
        <f>' Laval-13'!I4</f>
        <v>14</v>
      </c>
      <c r="D32" s="245">
        <f>' Laval-13'!I5</f>
        <v>33</v>
      </c>
      <c r="E32" s="83">
        <f>'AllSSS-2016'!I29</f>
        <v>47</v>
      </c>
      <c r="F32" s="245">
        <f>' Laval-13'!I8</f>
        <v>38</v>
      </c>
      <c r="G32" s="245">
        <f>' Laval-13'!I9</f>
        <v>44</v>
      </c>
      <c r="H32" s="83">
        <f>'AllSSS-2017'!I29</f>
        <v>82</v>
      </c>
    </row>
    <row r="33" spans="1:13" x14ac:dyDescent="0.25">
      <c r="B33" s="221" t="s">
        <v>89</v>
      </c>
      <c r="C33" s="245">
        <f>'Lanaudière-14'!I4</f>
        <v>25</v>
      </c>
      <c r="D33" s="245">
        <f>'Lanaudière-14'!I5</f>
        <v>38</v>
      </c>
      <c r="E33" s="83">
        <f>'AllSSS-2016'!I30</f>
        <v>63</v>
      </c>
      <c r="F33" s="245">
        <f>'Lanaudière-14'!I8</f>
        <v>43</v>
      </c>
      <c r="G33" s="245">
        <f>'Lanaudière-14'!I9</f>
        <v>55</v>
      </c>
      <c r="H33" s="83">
        <f>'AllSSS-2017'!I30</f>
        <v>98</v>
      </c>
    </row>
    <row r="34" spans="1:13" x14ac:dyDescent="0.25">
      <c r="B34" s="221" t="s">
        <v>90</v>
      </c>
      <c r="C34" s="245">
        <f>'Laurentides-15'!I4</f>
        <v>20</v>
      </c>
      <c r="D34" s="245">
        <f>'Laurentides-15'!I5</f>
        <v>24</v>
      </c>
      <c r="E34" s="83">
        <f>'AllSSS-2016'!I31</f>
        <v>44</v>
      </c>
      <c r="F34" s="245">
        <f>'Laurentides-15'!I8</f>
        <v>21</v>
      </c>
      <c r="G34" s="245">
        <f>'Laurentides-15'!I9</f>
        <v>38</v>
      </c>
      <c r="H34" s="83">
        <f>'AllSSS-2017'!I31</f>
        <v>59</v>
      </c>
    </row>
    <row r="35" spans="1:13" x14ac:dyDescent="0.25">
      <c r="B35" s="218" t="s">
        <v>114</v>
      </c>
      <c r="C35" s="229">
        <f>SUM(C36:C38)</f>
        <v>34</v>
      </c>
      <c r="D35" s="229">
        <f>SUM(D36:D38)</f>
        <v>70</v>
      </c>
      <c r="E35" s="230">
        <f>'AllSSS-2016'!I32</f>
        <v>104</v>
      </c>
      <c r="F35" s="229">
        <f>SUM(F36:F38)</f>
        <v>102</v>
      </c>
      <c r="G35" s="229">
        <f>SUM(G36:G38)</f>
        <v>107</v>
      </c>
      <c r="H35" s="230">
        <f>'AllSSS-2017'!I32</f>
        <v>209</v>
      </c>
    </row>
    <row r="36" spans="1:13" x14ac:dyDescent="0.25">
      <c r="B36" s="219" t="s">
        <v>154</v>
      </c>
      <c r="C36" s="72">
        <f>'Montérégie-Centre-16'!I4</f>
        <v>7</v>
      </c>
      <c r="D36" s="72">
        <f>'Montérégie-Centre-16'!I5</f>
        <v>18</v>
      </c>
      <c r="E36" s="230">
        <f>'AllSSS-2016'!I33</f>
        <v>25</v>
      </c>
      <c r="F36" s="72">
        <f>'Montérégie-Centre-16'!I8</f>
        <v>28</v>
      </c>
      <c r="G36" s="72">
        <f>'Montérégie-Centre-16'!I9</f>
        <v>31</v>
      </c>
      <c r="H36" s="230">
        <f>'AllSSS-2017'!I33</f>
        <v>59</v>
      </c>
    </row>
    <row r="37" spans="1:13" x14ac:dyDescent="0.25">
      <c r="B37" s="219" t="s">
        <v>152</v>
      </c>
      <c r="C37" s="72">
        <f>'Montérégie-Est-16'!I4</f>
        <v>21</v>
      </c>
      <c r="D37" s="72">
        <f>'Montérégie-Est-16'!I5</f>
        <v>34</v>
      </c>
      <c r="E37" s="230">
        <f>'AllSSS-2016'!I34</f>
        <v>55</v>
      </c>
      <c r="F37" s="72">
        <f>'Montérégie-Est-16'!I8</f>
        <v>63</v>
      </c>
      <c r="G37" s="72">
        <f>'Montérégie-Est-16'!I9</f>
        <v>65</v>
      </c>
      <c r="H37" s="230">
        <f>'AllSSS-2017'!I34</f>
        <v>128</v>
      </c>
    </row>
    <row r="38" spans="1:13" x14ac:dyDescent="0.25">
      <c r="B38" s="219" t="s">
        <v>153</v>
      </c>
      <c r="C38" s="72">
        <f>'Montérégie-Ouest-16'!I4</f>
        <v>6</v>
      </c>
      <c r="D38" s="72">
        <f>'Montérégie-Ouest-16'!I5</f>
        <v>18</v>
      </c>
      <c r="E38" s="230">
        <f>'AllSSS-2016'!I35</f>
        <v>24</v>
      </c>
      <c r="F38" s="72">
        <f>'Montérégie-Ouest-16'!I8</f>
        <v>11</v>
      </c>
      <c r="G38" s="72">
        <f>'Montérégie-Ouest-16'!I9</f>
        <v>11</v>
      </c>
      <c r="H38" s="230">
        <f>'AllSSS-2017'!I35</f>
        <v>22</v>
      </c>
    </row>
    <row r="39" spans="1:13" x14ac:dyDescent="0.25">
      <c r="B39" s="221" t="s">
        <v>92</v>
      </c>
      <c r="C39" s="245">
        <f>'Nunavik -17'!I4</f>
        <v>0</v>
      </c>
      <c r="D39" s="245">
        <f>'Nunavik -17'!I5</f>
        <v>0</v>
      </c>
      <c r="E39" s="83">
        <f>'AllSSS-2016'!I36</f>
        <v>0</v>
      </c>
      <c r="F39" s="245">
        <f>'Nunavik -17'!I8</f>
        <v>0</v>
      </c>
      <c r="G39" s="245">
        <f>'Nunavik -17'!I9</f>
        <v>0</v>
      </c>
      <c r="H39" s="83">
        <f>'AllSSS-2017'!I36</f>
        <v>0</v>
      </c>
    </row>
    <row r="40" spans="1:13" s="214" customFormat="1" ht="15.75" thickBot="1" x14ac:dyDescent="0.3">
      <c r="A40" s="208"/>
      <c r="B40" s="222" t="s">
        <v>157</v>
      </c>
      <c r="C40" s="246">
        <f>'T-Cries-de-la-Baie-James-18'!I4</f>
        <v>0</v>
      </c>
      <c r="D40" s="246">
        <f>'T-Cries-de-la-Baie-James-18'!I5</f>
        <v>0</v>
      </c>
      <c r="E40" s="224">
        <f>'AllSSS-2016'!I37</f>
        <v>0</v>
      </c>
      <c r="F40" s="246">
        <f>'T-Cries-de-la-Baie-James-18'!I8</f>
        <v>0</v>
      </c>
      <c r="G40" s="246">
        <f>'T-Cries-de-la-Baie-James-18'!I9</f>
        <v>0</v>
      </c>
      <c r="H40" s="224">
        <f>'AllSSS-2017'!I37</f>
        <v>0</v>
      </c>
    </row>
    <row r="41" spans="1:13" ht="21" thickTop="1" thickBot="1" x14ac:dyDescent="0.35">
      <c r="B41" s="1"/>
      <c r="C41" s="1"/>
      <c r="D41" s="1"/>
      <c r="E41" s="1"/>
      <c r="F41" s="1"/>
      <c r="G41" s="1"/>
      <c r="H41" s="1"/>
      <c r="I41" s="1"/>
    </row>
    <row r="42" spans="1:13" ht="18.75" customHeight="1" thickTop="1" thickBot="1" x14ac:dyDescent="0.3">
      <c r="A42" s="232" t="s">
        <v>163</v>
      </c>
      <c r="B42" s="644" t="s">
        <v>165</v>
      </c>
      <c r="C42" s="641" t="s">
        <v>159</v>
      </c>
      <c r="D42" s="642"/>
      <c r="E42" s="643"/>
      <c r="F42" s="641" t="s">
        <v>162</v>
      </c>
      <c r="G42" s="642"/>
      <c r="H42" s="643"/>
      <c r="I42" s="255"/>
    </row>
    <row r="43" spans="1:13" ht="16.5" thickTop="1" thickBot="1" x14ac:dyDescent="0.3">
      <c r="A43" s="231" t="s">
        <v>164</v>
      </c>
      <c r="B43" s="645"/>
      <c r="C43" s="228" t="s">
        <v>160</v>
      </c>
      <c r="D43" s="211" t="s">
        <v>161</v>
      </c>
      <c r="E43" s="211">
        <v>2016</v>
      </c>
      <c r="F43" s="228" t="s">
        <v>160</v>
      </c>
      <c r="G43" s="211" t="s">
        <v>161</v>
      </c>
      <c r="H43" s="212">
        <v>2017</v>
      </c>
      <c r="I43" s="255"/>
    </row>
    <row r="44" spans="1:13" ht="15.75" customHeight="1" thickTop="1" x14ac:dyDescent="0.25">
      <c r="A44" s="649" t="s">
        <v>168</v>
      </c>
      <c r="B44" s="216" t="s">
        <v>46</v>
      </c>
      <c r="C44" s="270"/>
      <c r="D44" s="270"/>
      <c r="E44" s="223">
        <f>'AllSSS-2016'!AH3</f>
        <v>1207.5293003433171</v>
      </c>
      <c r="F44" s="267"/>
      <c r="G44" s="267"/>
      <c r="H44" s="223">
        <f>'AllSSS-2017'!AH3</f>
        <v>2036.0192194683536</v>
      </c>
      <c r="I44" s="255"/>
      <c r="K44" s="269"/>
      <c r="M44" s="57"/>
    </row>
    <row r="45" spans="1:13" x14ac:dyDescent="0.25">
      <c r="A45" s="649"/>
      <c r="B45" s="217" t="s">
        <v>76</v>
      </c>
      <c r="C45" s="63">
        <f>'Bas-Saint-Laurent-01'!AH4</f>
        <v>468.16479400749063</v>
      </c>
      <c r="D45" s="63">
        <f>'Bas-Saint-Laurent-01'!AH5</f>
        <v>909.09090909090901</v>
      </c>
      <c r="E45" s="83">
        <f>'AllSSS-2016'!AH4</f>
        <v>680.27210884353735</v>
      </c>
      <c r="F45" s="63">
        <f>'Bas-Saint-Laurent-01'!AH8</f>
        <v>1832.9938900203665</v>
      </c>
      <c r="G45" s="63">
        <f>'Bas-Saint-Laurent-01'!I47</f>
        <v>0</v>
      </c>
      <c r="H45" s="83">
        <f>'AllSSS-2017'!AH4</f>
        <v>2627.5115919629056</v>
      </c>
      <c r="I45" s="255"/>
    </row>
    <row r="46" spans="1:13" ht="15" customHeight="1" x14ac:dyDescent="0.25">
      <c r="A46" s="649" t="s">
        <v>169</v>
      </c>
      <c r="B46" s="217" t="s">
        <v>77</v>
      </c>
      <c r="C46" s="63">
        <f>'Saguenay Lac-Saint-Jean-02'!AH4</f>
        <v>55.803571428571423</v>
      </c>
      <c r="D46" s="63">
        <f>'Saguenay Lac-Saint-Jean-02'!AH5</f>
        <v>1157.4074074074074</v>
      </c>
      <c r="E46" s="83">
        <f>'AllSSS-2016'!AH5</f>
        <v>518.13471502590676</v>
      </c>
      <c r="F46" s="63">
        <f>'Saguenay Lac-Saint-Jean-02'!AH8</f>
        <v>1533.7423312883436</v>
      </c>
      <c r="G46" s="63">
        <f>'Saguenay Lac-Saint-Jean-02'!I47</f>
        <v>0</v>
      </c>
      <c r="H46" s="83">
        <f>'AllSSS-2017'!AH5</f>
        <v>1443.3919711321605</v>
      </c>
    </row>
    <row r="47" spans="1:13" x14ac:dyDescent="0.25">
      <c r="A47" s="649"/>
      <c r="B47" s="218" t="s">
        <v>119</v>
      </c>
      <c r="C47" s="265"/>
      <c r="D47" s="265"/>
      <c r="E47" s="230">
        <f>'AllSSS-2016'!AH6</f>
        <v>2060.0447141488344</v>
      </c>
      <c r="F47" s="265"/>
      <c r="G47" s="265"/>
      <c r="H47" s="230">
        <f>'AllSSS-2017'!AJ6</f>
        <v>1690.2188972014408</v>
      </c>
      <c r="K47" s="57"/>
    </row>
    <row r="48" spans="1:13" x14ac:dyDescent="0.25">
      <c r="A48" s="247" t="s">
        <v>170</v>
      </c>
      <c r="B48" s="219" t="s">
        <v>117</v>
      </c>
      <c r="C48" s="69">
        <f>'Capitale-Nationale-03'!AH4</f>
        <v>505.90219224283305</v>
      </c>
      <c r="D48" s="69">
        <f>'Capitale-Nationale-03'!AH5</f>
        <v>953.74344301382916</v>
      </c>
      <c r="E48" s="230">
        <f>'AllSSS-2016'!AH7</f>
        <v>748.19401444788446</v>
      </c>
      <c r="F48" s="69">
        <f>'Capitale-Nationale-03'!AH8</f>
        <v>989.20863309352512</v>
      </c>
      <c r="G48" s="69">
        <f>'Capitale-Nationale-03'!I47</f>
        <v>0</v>
      </c>
      <c r="H48" s="230">
        <f>'AllSSS-2017'!AH7</f>
        <v>1107.011070110701</v>
      </c>
      <c r="K48" s="57"/>
    </row>
    <row r="49" spans="1:8" x14ac:dyDescent="0.25">
      <c r="B49" s="219" t="s">
        <v>121</v>
      </c>
      <c r="C49" s="72">
        <f>'CHU de Quebéc-03'!AH4</f>
        <v>2495.2015355086369</v>
      </c>
      <c r="D49" s="72">
        <f>'CHU de Quebéc-03'!AH5</f>
        <v>6611.5702479338843</v>
      </c>
      <c r="E49" s="230">
        <f>'AllSSS-2016'!AH8</f>
        <v>4185.5203619909498</v>
      </c>
      <c r="F49" s="72">
        <f>'CHU de Quebéc-03'!AH8</f>
        <v>3228.3464566929133</v>
      </c>
      <c r="G49" s="72">
        <f>'CHU de Quebéc-03'!I47</f>
        <v>0</v>
      </c>
      <c r="H49" s="230">
        <f>'AllSSS-2017'!AH8</f>
        <v>4586.2412761714859</v>
      </c>
    </row>
    <row r="50" spans="1:8" x14ac:dyDescent="0.25">
      <c r="A50" s="254" t="s">
        <v>172</v>
      </c>
      <c r="B50" s="220" t="s">
        <v>120</v>
      </c>
      <c r="C50" s="72">
        <f>'IUCPQ-03'!AH4</f>
        <v>3289.4736842105262</v>
      </c>
      <c r="D50" s="72">
        <f>'IUCPQ-03'!AH5</f>
        <v>5095.5414012738856</v>
      </c>
      <c r="E50" s="230">
        <f>'AllSSS-2016'!AH9</f>
        <v>4207.1197411003232</v>
      </c>
      <c r="F50" s="72">
        <f>'IUCPQ-03'!AH8</f>
        <v>6606.606606606606</v>
      </c>
      <c r="G50" s="72">
        <f>'IUCPQ-03'!I47</f>
        <v>0</v>
      </c>
      <c r="H50" s="230">
        <f>'AllSSS-2017'!AH9</f>
        <v>6776.8595041322305</v>
      </c>
    </row>
    <row r="51" spans="1:8" x14ac:dyDescent="0.25">
      <c r="A51" s="252" t="s">
        <v>60</v>
      </c>
      <c r="B51" s="217" t="s">
        <v>79</v>
      </c>
      <c r="C51" s="63">
        <f>'Mauricie-et-Centre-du-Québec-04'!AH4</f>
        <v>456.62100456621005</v>
      </c>
      <c r="D51" s="63">
        <f>'Mauricie-et-Centre-du-Québec-04'!AH5</f>
        <v>1033.59173126615</v>
      </c>
      <c r="E51" s="83">
        <f>'AllSSS-2016'!AH10</f>
        <v>739.80131050517855</v>
      </c>
      <c r="F51" s="63">
        <f>'Mauricie-et-Centre-du-Québec-04'!AH8</f>
        <v>971.65991902834014</v>
      </c>
      <c r="G51" s="63">
        <f>'Mauricie-et-Centre-du-Québec-04'!I47</f>
        <v>0</v>
      </c>
      <c r="H51" s="83">
        <f>'AllSSS-2017'!AH10</f>
        <v>1132.3862466543133</v>
      </c>
    </row>
    <row r="52" spans="1:8" x14ac:dyDescent="0.25">
      <c r="A52" s="646" t="s">
        <v>26</v>
      </c>
      <c r="B52" s="217" t="s">
        <v>80</v>
      </c>
      <c r="C52" s="63">
        <f>'Estrie-05'!AH4</f>
        <v>1097.3936899862824</v>
      </c>
      <c r="D52" s="63">
        <f>'Estrie-05'!AH5</f>
        <v>1130.2475780409043</v>
      </c>
      <c r="E52" s="83">
        <f>'AllSSS-2016'!AH11</f>
        <v>1115.8021712907118</v>
      </c>
      <c r="F52" s="63">
        <f>'Estrie-05'!AH8</f>
        <v>1735.106998264893</v>
      </c>
      <c r="G52" s="63">
        <f>'Estrie-05'!I47</f>
        <v>0</v>
      </c>
      <c r="H52" s="83">
        <f>'AllSSS-2017'!AH11</f>
        <v>1998.9195029713667</v>
      </c>
    </row>
    <row r="53" spans="1:8" x14ac:dyDescent="0.25">
      <c r="A53" s="646"/>
      <c r="B53" s="218" t="s">
        <v>81</v>
      </c>
      <c r="C53" s="265"/>
      <c r="D53" s="265"/>
      <c r="E53" s="230">
        <f>'AllSSS-2016'!AH12</f>
        <v>1468.4160222434616</v>
      </c>
      <c r="F53" s="265"/>
      <c r="G53" s="265"/>
      <c r="H53" s="230">
        <f>'AllSSS-2017'!AJ12</f>
        <v>1116.6897506925206</v>
      </c>
    </row>
    <row r="54" spans="1:8" x14ac:dyDescent="0.25">
      <c r="A54" s="646" t="s">
        <v>27</v>
      </c>
      <c r="B54" s="219" t="s">
        <v>132</v>
      </c>
      <c r="C54" s="72">
        <f>'Centre-Ouest-de-Montréal-06'!AH4</f>
        <v>1446.2809917355373</v>
      </c>
      <c r="D54" s="72">
        <f>'Centre-Ouest-de-Montréal-06'!AH5</f>
        <v>1026.3929618768327</v>
      </c>
      <c r="E54" s="230">
        <f>'AllSSS-2016'!AH13</f>
        <v>1200.6861063464837</v>
      </c>
      <c r="F54" s="72">
        <f>'Centre-Ouest-de-Montréal-06'!AH8</f>
        <v>1293.1034482758621</v>
      </c>
      <c r="G54" s="72">
        <f>'Centre-Ouest-de-Montréal-06'!I47</f>
        <v>0</v>
      </c>
      <c r="H54" s="230">
        <f>'AllSSS-2017'!AH13</f>
        <v>1915.4030327214684</v>
      </c>
    </row>
    <row r="55" spans="1:8" x14ac:dyDescent="0.25">
      <c r="A55" s="646"/>
      <c r="B55" s="219" t="s">
        <v>133</v>
      </c>
      <c r="C55" s="72">
        <f>'Centre-Sud-De-Montréal-06'!AH4</f>
        <v>270.02700270027003</v>
      </c>
      <c r="D55" s="72">
        <f>'Centre-Sud-De-Montréal-06'!AH5</f>
        <v>814.66395112016289</v>
      </c>
      <c r="E55" s="230">
        <f>'AllSSS-2016'!AH14</f>
        <v>525.56139512661252</v>
      </c>
      <c r="F55" s="72">
        <f>'Centre-Sud-De-Montréal-06'!AH8</f>
        <v>750.26795284030015</v>
      </c>
      <c r="G55" s="72">
        <f>'Centre-Sud-De-Montréal-06'!I47</f>
        <v>0</v>
      </c>
      <c r="H55" s="230">
        <f>'AllSSS-2017'!AH14</f>
        <v>1068.9470871191877</v>
      </c>
    </row>
    <row r="56" spans="1:8" x14ac:dyDescent="0.25">
      <c r="A56" s="252" t="s">
        <v>174</v>
      </c>
      <c r="B56" s="219" t="s">
        <v>134</v>
      </c>
      <c r="C56" s="72">
        <f>'CHU Montreal-06'!AH4</f>
        <v>4460.966542750929</v>
      </c>
      <c r="D56" s="72">
        <f>'CHU Montreal-06'!AH5</f>
        <v>10869.565217391304</v>
      </c>
      <c r="E56" s="230">
        <f>'AllSSS-2016'!AH15</f>
        <v>7414.8296593186378</v>
      </c>
      <c r="F56" s="72">
        <f>'CHU Montreal-06'!AH8</f>
        <v>9387.7551020408173</v>
      </c>
      <c r="G56" s="72">
        <f>'CHU Montreal-06'!I47</f>
        <v>0</v>
      </c>
      <c r="H56" s="230">
        <f>'AllSSS-2017'!AH15</f>
        <v>10229.645093945721</v>
      </c>
    </row>
    <row r="57" spans="1:8" x14ac:dyDescent="0.25">
      <c r="B57" s="219" t="s">
        <v>135</v>
      </c>
      <c r="C57" s="72">
        <f>'Est-de-Montréal-06'!AH4</f>
        <v>1156.4211807668898</v>
      </c>
      <c r="D57" s="72">
        <f>'Est-de-Montréal-06'!AH5</f>
        <v>1965.3720168460457</v>
      </c>
      <c r="E57" s="230">
        <f>'AllSSS-2016'!AH16</f>
        <v>1613.7566137566139</v>
      </c>
      <c r="F57" s="72">
        <f>'Est-de-Montréal-06'!AH8</f>
        <v>1518.5601799775027</v>
      </c>
      <c r="G57" s="72">
        <f>'Est-de-Montréal-06'!I47</f>
        <v>0</v>
      </c>
      <c r="H57" s="230">
        <f>'AllSSS-2017'!AH16</f>
        <v>1706.3989962358846</v>
      </c>
    </row>
    <row r="58" spans="1:8" x14ac:dyDescent="0.25">
      <c r="A58" s="254" t="s">
        <v>183</v>
      </c>
      <c r="B58" s="219" t="s">
        <v>136</v>
      </c>
      <c r="C58" s="72">
        <f>'Inst de Card de Montréal-06'!AH4</f>
        <v>0</v>
      </c>
      <c r="D58" s="72">
        <f>'Inst de Card de Montréal-06'!AH5</f>
        <v>1538.4615384615386</v>
      </c>
      <c r="E58" s="230">
        <f>'AllSSS-2016'!AH17</f>
        <v>980.39215686274508</v>
      </c>
      <c r="F58" s="72">
        <f>'Inst de Card de Montréal-06'!AH8</f>
        <v>0</v>
      </c>
      <c r="G58" s="72">
        <f>'Inst de Card de Montréal-06'!I47</f>
        <v>0</v>
      </c>
      <c r="H58" s="230">
        <f>'AllSSS-2017'!AH17</f>
        <v>896.86098654708519</v>
      </c>
    </row>
    <row r="59" spans="1:8" x14ac:dyDescent="0.25">
      <c r="A59" s="647" t="s">
        <v>187</v>
      </c>
      <c r="B59" s="219" t="s">
        <v>137</v>
      </c>
      <c r="C59" s="72">
        <f>'McGill Univ Health Centre-06'!AH4</f>
        <v>3816.7938931297713</v>
      </c>
      <c r="D59" s="72">
        <f>'McGill Univ Health Centre-06'!AH5</f>
        <v>8270.6766917293226</v>
      </c>
      <c r="E59" s="230">
        <f>'AllSSS-2016'!AH18</f>
        <v>6060.606060606061</v>
      </c>
      <c r="F59" s="72">
        <f>'McGill Univ Health Centre-06'!AH8</f>
        <v>3484.320557491289</v>
      </c>
      <c r="G59" s="72">
        <f>'McGill Univ Health Centre-06'!I47</f>
        <v>0</v>
      </c>
      <c r="H59" s="230">
        <f>'AllSSS-2017'!AH18</f>
        <v>8710.801393728223</v>
      </c>
    </row>
    <row r="60" spans="1:8" x14ac:dyDescent="0.25">
      <c r="A60" s="647"/>
      <c r="B60" s="219" t="s">
        <v>141</v>
      </c>
      <c r="C60" s="72">
        <f>'Nord-de-MontréaL-06'!AH4</f>
        <v>539.9568034557235</v>
      </c>
      <c r="D60" s="72">
        <f>'Nord-de-MontréaL-06'!AH5</f>
        <v>783.97212543554008</v>
      </c>
      <c r="E60" s="230">
        <f>'AllSSS-2016'!AH19</f>
        <v>675.02410800385724</v>
      </c>
      <c r="F60" s="72">
        <f>'Nord-de-MontréaL-06'!AH8</f>
        <v>774.44336882865446</v>
      </c>
      <c r="G60" s="72">
        <f>'Nord-de-MontréaL-06'!I47</f>
        <v>0</v>
      </c>
      <c r="H60" s="230">
        <f>'AllSSS-2017'!AH19</f>
        <v>1067.4429888403688</v>
      </c>
    </row>
    <row r="61" spans="1:8" x14ac:dyDescent="0.25">
      <c r="A61" s="648" t="s">
        <v>188</v>
      </c>
      <c r="B61" s="219" t="s">
        <v>138</v>
      </c>
      <c r="C61" s="72">
        <f>'Ouest-de-Montréal-06'!AH4</f>
        <v>409.27694406548432</v>
      </c>
      <c r="D61" s="72">
        <f>'Ouest-de-Montréal-06'!AH5</f>
        <v>1580.4597701149428</v>
      </c>
      <c r="E61" s="230">
        <f>'AllSSS-2016'!AH20</f>
        <v>979.70608817354798</v>
      </c>
      <c r="F61" s="72">
        <f>'Ouest-de-Montréal-06'!AH8</f>
        <v>776.3975155279503</v>
      </c>
      <c r="G61" s="72">
        <f>'Ouest-de-Montréal-06'!I47</f>
        <v>0</v>
      </c>
      <c r="H61" s="230">
        <f>'AllSSS-2017'!AH20</f>
        <v>1076.8126346015792</v>
      </c>
    </row>
    <row r="62" spans="1:8" x14ac:dyDescent="0.25">
      <c r="A62" s="648"/>
      <c r="B62" s="217" t="s">
        <v>82</v>
      </c>
      <c r="C62" s="245">
        <f>'Outaouais-07'!AH4</f>
        <v>570.20669992872422</v>
      </c>
      <c r="D62" s="245">
        <f>'Outaouais-07'!AH5</f>
        <v>768.63950807071478</v>
      </c>
      <c r="E62" s="83">
        <f>'AllSSS-2016'!AH21</f>
        <v>665.68047337278108</v>
      </c>
      <c r="F62" s="245">
        <f>'Outaouais-07'!AH8</f>
        <v>1180.5555555555554</v>
      </c>
      <c r="G62" s="245">
        <f>'Outaouais-07'!I47</f>
        <v>0</v>
      </c>
      <c r="H62" s="83">
        <f>'AllSSS-2017'!AH21</f>
        <v>1038.6819484240689</v>
      </c>
    </row>
    <row r="63" spans="1:8" x14ac:dyDescent="0.25">
      <c r="B63" s="217" t="s">
        <v>83</v>
      </c>
      <c r="C63" s="245">
        <f>'Abitibi-Témiscamingue-08'!AH4</f>
        <v>558.65921787709499</v>
      </c>
      <c r="D63" s="245">
        <f>'Abitibi-Témiscamingue-08'!AH5</f>
        <v>665.1884700665189</v>
      </c>
      <c r="E63" s="83">
        <f>'AllSSS-2016'!AH22</f>
        <v>634.92063492063494</v>
      </c>
      <c r="F63" s="245">
        <f>'Abitibi-Témiscamingue-08'!AH8</f>
        <v>936.32958801498125</v>
      </c>
      <c r="G63" s="245">
        <f>'Abitibi-Témiscamingue-08'!I47</f>
        <v>0</v>
      </c>
      <c r="H63" s="83">
        <f>'AllSSS-2017'!AH22</f>
        <v>1558.4415584415585</v>
      </c>
    </row>
    <row r="64" spans="1:8" x14ac:dyDescent="0.25">
      <c r="B64" s="217" t="s">
        <v>84</v>
      </c>
      <c r="C64" s="245">
        <f>'Côte-Nord-09'!AH4</f>
        <v>305.81039755351685</v>
      </c>
      <c r="D64" s="245">
        <f>'Côte-Nord-09'!AH5</f>
        <v>247.52475247524754</v>
      </c>
      <c r="E64" s="83">
        <f>'AllSSS-2016'!AH23</f>
        <v>273.59781121751024</v>
      </c>
      <c r="F64" s="245">
        <f>'Côte-Nord-09'!AH8</f>
        <v>268.81720430107526</v>
      </c>
      <c r="G64" s="245">
        <f>'Côte-Nord-09'!I47</f>
        <v>0</v>
      </c>
      <c r="H64" s="83">
        <f>'AllSSS-2017'!AH23</f>
        <v>1353.1799729364006</v>
      </c>
    </row>
    <row r="65" spans="1:9" x14ac:dyDescent="0.25">
      <c r="B65" s="217" t="s">
        <v>85</v>
      </c>
      <c r="C65" s="245">
        <f>'Nord du Quebec -10'!AH4</f>
        <v>0</v>
      </c>
      <c r="D65" s="245">
        <f>'Nord du Quebec -10'!AH5</f>
        <v>0</v>
      </c>
      <c r="E65" s="83">
        <f>'AllSSS-2016'!AH24</f>
        <v>0</v>
      </c>
      <c r="F65" s="245">
        <f>'Nord du Quebec -10'!AH8</f>
        <v>0</v>
      </c>
      <c r="G65" s="245">
        <f>'Nord du Quebec -10'!I47</f>
        <v>0</v>
      </c>
      <c r="H65" s="83">
        <f>'AllSSS-2017'!AH24</f>
        <v>0</v>
      </c>
    </row>
    <row r="66" spans="1:9" x14ac:dyDescent="0.25">
      <c r="B66" s="218" t="s">
        <v>112</v>
      </c>
      <c r="C66" s="266"/>
      <c r="D66" s="266"/>
      <c r="E66" s="230">
        <f>'AllSSS-2016'!AH25</f>
        <v>559.28411633109624</v>
      </c>
      <c r="F66" s="266"/>
      <c r="G66" s="266"/>
      <c r="H66" s="230">
        <f>'AllSSS-2017'!AJ25</f>
        <v>575.81573896353166</v>
      </c>
    </row>
    <row r="67" spans="1:9" x14ac:dyDescent="0.25">
      <c r="B67" s="219" t="s">
        <v>145</v>
      </c>
      <c r="C67" s="72">
        <f>'Gaspésie-11'!AH4</f>
        <v>529.10052910052912</v>
      </c>
      <c r="D67" s="72">
        <f>'Gaspésie-11'!AH5</f>
        <v>663.71681415929197</v>
      </c>
      <c r="E67" s="230">
        <f>'AllSSS-2016'!AH26</f>
        <v>602.40963855421694</v>
      </c>
      <c r="F67" s="72">
        <f>'Gaspésie-11'!AH8</f>
        <v>726.39225181598067</v>
      </c>
      <c r="G67" s="72">
        <f>'Gaspésie-11'!I47</f>
        <v>0</v>
      </c>
      <c r="H67" s="230">
        <f>'AllSSS-2017'!AH26</f>
        <v>1452.7845036319613</v>
      </c>
    </row>
    <row r="68" spans="1:9" x14ac:dyDescent="0.25">
      <c r="B68" s="219" t="s">
        <v>146</v>
      </c>
      <c r="C68" s="72">
        <f>'Iles-11'!AH4</f>
        <v>0</v>
      </c>
      <c r="D68" s="72">
        <f>'Iles-11'!AH5</f>
        <v>0</v>
      </c>
      <c r="E68" s="230">
        <f>'AllSSS-2016'!AH27</f>
        <v>0</v>
      </c>
      <c r="F68" s="72">
        <f>'Iles-11'!AH8</f>
        <v>0</v>
      </c>
      <c r="G68" s="72">
        <f>'Iles-11'!I47</f>
        <v>0</v>
      </c>
      <c r="H68" s="230">
        <f>'AllSSS-2017'!AH27</f>
        <v>0</v>
      </c>
    </row>
    <row r="69" spans="1:9" x14ac:dyDescent="0.25">
      <c r="B69" s="221" t="s">
        <v>87</v>
      </c>
      <c r="C69" s="245">
        <f>'Chaudière-Appalaches-12'!AH4</f>
        <v>470.21943573667716</v>
      </c>
      <c r="D69" s="245">
        <f>'Chaudière-Appalaches-12'!AH5</f>
        <v>1535.0877192982455</v>
      </c>
      <c r="E69" s="83">
        <f>'AllSSS-2016'!AH28</f>
        <v>1021.180030257186</v>
      </c>
      <c r="F69" s="245">
        <f>'Chaudière-Appalaches-12'!AH8</f>
        <v>1494.5652173913045</v>
      </c>
      <c r="G69" s="245">
        <f>'Chaudière-Appalaches-12'!I47</f>
        <v>0</v>
      </c>
      <c r="H69" s="83">
        <f>'AllSSS-2017'!AH28</f>
        <v>1667.8752719361855</v>
      </c>
    </row>
    <row r="70" spans="1:9" x14ac:dyDescent="0.25">
      <c r="B70" s="221" t="s">
        <v>88</v>
      </c>
      <c r="C70" s="245">
        <f>' Laval-13'!AH4</f>
        <v>1603.6655211912941</v>
      </c>
      <c r="D70" s="245">
        <f>' Laval-13'!AH5</f>
        <v>3503.184713375796</v>
      </c>
      <c r="E70" s="83">
        <f>'AllSSS-2016'!AH29</f>
        <v>2589.5316804407712</v>
      </c>
      <c r="F70" s="245">
        <f>' Laval-13'!AH8</f>
        <v>3646.8330134357007</v>
      </c>
      <c r="G70" s="245">
        <f>' Laval-13'!I47</f>
        <v>0</v>
      </c>
      <c r="H70" s="83">
        <f>'AllSSS-2017'!AH29</f>
        <v>3930.9683604985617</v>
      </c>
    </row>
    <row r="71" spans="1:9" x14ac:dyDescent="0.25">
      <c r="B71" s="221" t="s">
        <v>89</v>
      </c>
      <c r="C71" s="245">
        <f>'Lanaudière-14'!AH4</f>
        <v>2092.050209205021</v>
      </c>
      <c r="D71" s="245">
        <f>'Lanaudière-14'!AH5</f>
        <v>2894.1355674028941</v>
      </c>
      <c r="E71" s="83">
        <f>'AllSSS-2016'!AH30</f>
        <v>2511.961722488038</v>
      </c>
      <c r="F71" s="245">
        <f>'Lanaudière-14'!AH8</f>
        <v>3228.2282282282285</v>
      </c>
      <c r="G71" s="245">
        <f>'Lanaudière-14'!I47</f>
        <v>0</v>
      </c>
      <c r="H71" s="83">
        <f>'AllSSS-2017'!AH30</f>
        <v>3364.2293168554756</v>
      </c>
    </row>
    <row r="72" spans="1:9" x14ac:dyDescent="0.25">
      <c r="B72" s="221" t="s">
        <v>90</v>
      </c>
      <c r="C72" s="245">
        <f>'Laurentides-15'!AH4</f>
        <v>924.21441774491689</v>
      </c>
      <c r="D72" s="245">
        <f>'Laurentides-15'!AH5</f>
        <v>1301.518438177874</v>
      </c>
      <c r="E72" s="83">
        <f>'AllSSS-2016'!AH31</f>
        <v>1097.8043912175649</v>
      </c>
      <c r="F72" s="245">
        <f>'Laurentides-15'!AH8</f>
        <v>1521.7391304347827</v>
      </c>
      <c r="G72" s="245">
        <f>'Laurentides-15'!I47</f>
        <v>0</v>
      </c>
      <c r="H72" s="83">
        <f>'AllSSS-2017'!AH31</f>
        <v>2162.7565982404694</v>
      </c>
    </row>
    <row r="73" spans="1:9" x14ac:dyDescent="0.25">
      <c r="B73" s="218" t="s">
        <v>114</v>
      </c>
      <c r="C73" s="265"/>
      <c r="D73" s="265"/>
      <c r="E73" s="230">
        <f>'AllSSS-2016'!AH32</f>
        <v>859.29108485499455</v>
      </c>
      <c r="F73" s="265"/>
      <c r="G73" s="265"/>
      <c r="H73" s="230">
        <f>'AllSSS-2017'!AJ32</f>
        <v>1497.9142965491089</v>
      </c>
    </row>
    <row r="74" spans="1:9" x14ac:dyDescent="0.25">
      <c r="B74" s="219" t="s">
        <v>151</v>
      </c>
      <c r="C74" s="72">
        <f>'Montérégie-Centre-16'!AH4</f>
        <v>333.01617507136064</v>
      </c>
      <c r="D74" s="72">
        <f>'Montérégie-Centre-16'!AH5</f>
        <v>1030.9278350515465</v>
      </c>
      <c r="E74" s="230">
        <f>'AllSSS-2016'!AH33</f>
        <v>649.68814968814968</v>
      </c>
      <c r="F74" s="72">
        <f>'Montérégie-Centre-16'!AH8</f>
        <v>1174.0041928721175</v>
      </c>
      <c r="G74" s="72">
        <f>'Montérégie-Centre-16'!I47</f>
        <v>0</v>
      </c>
      <c r="H74" s="230">
        <f>'AllSSS-2017'!AH33</f>
        <v>1430.3030303030303</v>
      </c>
    </row>
    <row r="75" spans="1:9" x14ac:dyDescent="0.25">
      <c r="B75" s="219" t="s">
        <v>152</v>
      </c>
      <c r="C75" s="72">
        <f>'Montérégie-Est-16'!AH4</f>
        <v>1014.983083615273</v>
      </c>
      <c r="D75" s="72">
        <f>'Montérégie-Est-16'!AH5</f>
        <v>1611.3744075829384</v>
      </c>
      <c r="E75" s="230">
        <f>'AllSSS-2016'!AH34</f>
        <v>1316.104331179708</v>
      </c>
      <c r="F75" s="72">
        <f>'Montérégie-Est-16'!AH8</f>
        <v>2935.6943150046595</v>
      </c>
      <c r="G75" s="72">
        <f>'Montérégie-Est-16'!I47</f>
        <v>0</v>
      </c>
      <c r="H75" s="230">
        <f>'AllSSS-2017'!AH34</f>
        <v>3059.2734225621416</v>
      </c>
    </row>
    <row r="76" spans="1:9" x14ac:dyDescent="0.25">
      <c r="B76" s="219" t="s">
        <v>153</v>
      </c>
      <c r="C76" s="72">
        <f>'Montérégie-Ouest-16'!AH4</f>
        <v>282.08744710860367</v>
      </c>
      <c r="D76" s="72">
        <f>'Montérégie-Ouest-16'!AH5</f>
        <v>923.55053873781435</v>
      </c>
      <c r="E76" s="230">
        <f>'AllSSS-2016'!AH35</f>
        <v>588.81256133464183</v>
      </c>
      <c r="F76" s="72">
        <f>'Montérégie-Ouest-16'!AH8</f>
        <v>1113.3603238866397</v>
      </c>
      <c r="G76" s="72">
        <f>'Montérégie-Ouest-16'!I47</f>
        <v>0</v>
      </c>
      <c r="H76" s="230">
        <f>'AllSSS-2017'!AH35</f>
        <v>982.58150960250111</v>
      </c>
    </row>
    <row r="77" spans="1:9" x14ac:dyDescent="0.25">
      <c r="B77" s="221" t="s">
        <v>92</v>
      </c>
      <c r="C77" s="245" t="str">
        <f>'Nunavik -17'!AH4</f>
        <v>NA</v>
      </c>
      <c r="D77" s="245" t="str">
        <f>'Nunavik -17'!AH5</f>
        <v>NA</v>
      </c>
      <c r="E77" s="83" t="str">
        <f>'AllSSS-2016'!AH36</f>
        <v>NA</v>
      </c>
      <c r="F77" s="245" t="str">
        <f>'Nunavik -17'!AH8</f>
        <v>NA</v>
      </c>
      <c r="G77" s="245">
        <f>'Nunavik -17'!I47</f>
        <v>0</v>
      </c>
      <c r="H77" s="83" t="str">
        <f>'AllSSS-2017'!AH36</f>
        <v>NA</v>
      </c>
    </row>
    <row r="78" spans="1:9" ht="15.75" thickBot="1" x14ac:dyDescent="0.3">
      <c r="B78" s="222" t="s">
        <v>157</v>
      </c>
      <c r="C78" s="246" t="str">
        <f>'T-Cries-de-la-Baie-James-18'!AH4</f>
        <v>NA</v>
      </c>
      <c r="D78" s="246" t="str">
        <f>'T-Cries-de-la-Baie-James-18'!AH5</f>
        <v>NA</v>
      </c>
      <c r="E78" s="224" t="str">
        <f>'AllSSS-2016'!AH37</f>
        <v>NA</v>
      </c>
      <c r="F78" s="246">
        <f>'T-Cries-de-la-Baie-James-18'!AH8</f>
        <v>0</v>
      </c>
      <c r="G78" s="246">
        <f>'T-Cries-de-la-Baie-James-18'!I47</f>
        <v>0</v>
      </c>
      <c r="H78" s="224">
        <f>'AllSSS-2017'!AH37</f>
        <v>0</v>
      </c>
      <c r="I78" s="214"/>
    </row>
    <row r="79" spans="1:9" ht="21" thickTop="1" thickBot="1" x14ac:dyDescent="0.35">
      <c r="B79" s="1"/>
      <c r="E79" s="1"/>
      <c r="H79"/>
    </row>
    <row r="80" spans="1:9" ht="18.75" thickTop="1" thickBot="1" x14ac:dyDescent="0.3">
      <c r="A80" s="232" t="s">
        <v>163</v>
      </c>
      <c r="B80" s="644" t="s">
        <v>167</v>
      </c>
      <c r="C80" s="641" t="s">
        <v>159</v>
      </c>
      <c r="D80" s="642"/>
      <c r="E80" s="643"/>
      <c r="F80" s="641" t="s">
        <v>162</v>
      </c>
      <c r="G80" s="642"/>
      <c r="H80" s="643"/>
    </row>
    <row r="81" spans="1:8" ht="16.5" thickTop="1" thickBot="1" x14ac:dyDescent="0.3">
      <c r="A81" s="231" t="s">
        <v>164</v>
      </c>
      <c r="B81" s="645"/>
      <c r="C81" s="228" t="s">
        <v>160</v>
      </c>
      <c r="D81" s="211" t="s">
        <v>161</v>
      </c>
      <c r="E81" s="211">
        <v>2016</v>
      </c>
      <c r="F81" s="228" t="s">
        <v>160</v>
      </c>
      <c r="G81" s="211" t="s">
        <v>161</v>
      </c>
      <c r="H81" s="212">
        <v>2017</v>
      </c>
    </row>
    <row r="82" spans="1:8" ht="15.75" customHeight="1" thickTop="1" x14ac:dyDescent="0.25">
      <c r="A82" s="649" t="s">
        <v>168</v>
      </c>
      <c r="B82" s="216" t="s">
        <v>46</v>
      </c>
      <c r="C82" s="215"/>
      <c r="D82" s="215"/>
      <c r="E82" s="223">
        <f>'AllSSS-2016'!AI3</f>
        <v>8.5440915811738964</v>
      </c>
      <c r="F82" s="215"/>
      <c r="G82" s="215"/>
      <c r="H82" s="223">
        <f>'AllSSS-2017'!AI3</f>
        <v>13.982366787392179</v>
      </c>
    </row>
    <row r="83" spans="1:8" x14ac:dyDescent="0.25">
      <c r="A83" s="649"/>
      <c r="B83" s="217" t="s">
        <v>76</v>
      </c>
      <c r="C83" s="63">
        <f>'Bas-Saint-Laurent-01'!AI4</f>
        <v>2.5002125180640355</v>
      </c>
      <c r="D83" s="63">
        <f>'Bas-Saint-Laurent-01'!F82</f>
        <v>0</v>
      </c>
      <c r="E83" s="83">
        <f>'AllSSS-2016'!AI4</f>
        <v>7.0148363789414612</v>
      </c>
      <c r="F83" s="63">
        <f>'Bas-Saint-Laurent-01'!AI8</f>
        <v>9.000765065030528</v>
      </c>
      <c r="G83" s="63">
        <f>'Bas-Saint-Laurent-01'!AI9</f>
        <v>16.501402619222635</v>
      </c>
      <c r="H83" s="83">
        <f>'AllSSS-2017'!AI4</f>
        <v>25.502167684253159</v>
      </c>
    </row>
    <row r="84" spans="1:8" ht="15" customHeight="1" x14ac:dyDescent="0.25">
      <c r="A84" s="649" t="s">
        <v>169</v>
      </c>
      <c r="B84" s="217" t="s">
        <v>77</v>
      </c>
      <c r="C84" s="63">
        <f>'Saguenay Lac-Saint-Jean-02'!AI4</f>
        <v>0.36070872049402664</v>
      </c>
      <c r="D84" s="63">
        <f>'Saguenay Lac-Saint-Jean-02'!AI5</f>
        <v>5.4106308074104001</v>
      </c>
      <c r="E84" s="83">
        <f>'AllSSS-2016'!AI5</f>
        <v>5.7718183753052754</v>
      </c>
      <c r="F84" s="63">
        <f>'Saguenay Lac-Saint-Jean-02'!AI8</f>
        <v>5.4106308074104001</v>
      </c>
      <c r="G84" s="63">
        <f>'Saguenay Lac-Saint-Jean-02'!AI9</f>
        <v>6.1320482483984531</v>
      </c>
      <c r="H84" s="83">
        <f>'AllSSS-2017'!AI5</f>
        <v>11.542679055808852</v>
      </c>
    </row>
    <row r="85" spans="1:8" x14ac:dyDescent="0.25">
      <c r="A85" s="649"/>
      <c r="B85" s="218" t="s">
        <v>119</v>
      </c>
      <c r="C85" s="234"/>
      <c r="D85" s="234"/>
      <c r="E85" s="230">
        <f>'AllSSS-2016'!AI6</f>
        <v>17.483062436217317</v>
      </c>
      <c r="F85" s="234"/>
      <c r="G85" s="234"/>
      <c r="H85" s="230">
        <f>'AllSSS-2017'!AI6</f>
        <v>24.937081304371986</v>
      </c>
    </row>
    <row r="86" spans="1:8" x14ac:dyDescent="0.25">
      <c r="A86" s="247" t="s">
        <v>170</v>
      </c>
      <c r="B86" s="233" t="s">
        <v>117</v>
      </c>
      <c r="C86" s="234"/>
      <c r="D86" s="235"/>
      <c r="E86" s="236"/>
      <c r="F86" s="234"/>
      <c r="G86" s="234"/>
      <c r="H86" s="236"/>
    </row>
    <row r="87" spans="1:8" x14ac:dyDescent="0.25">
      <c r="B87" s="233" t="s">
        <v>121</v>
      </c>
      <c r="C87" s="234"/>
      <c r="D87" s="235"/>
      <c r="E87" s="236"/>
      <c r="F87" s="234"/>
      <c r="G87" s="234"/>
      <c r="H87" s="236"/>
    </row>
    <row r="88" spans="1:8" x14ac:dyDescent="0.25">
      <c r="A88" s="254" t="s">
        <v>172</v>
      </c>
      <c r="B88" s="237" t="s">
        <v>120</v>
      </c>
      <c r="C88" s="234"/>
      <c r="D88" s="235"/>
      <c r="E88" s="236"/>
      <c r="F88" s="234"/>
      <c r="G88" s="234"/>
      <c r="H88" s="236"/>
    </row>
    <row r="89" spans="1:8" x14ac:dyDescent="0.25">
      <c r="A89" s="252" t="s">
        <v>60</v>
      </c>
      <c r="B89" s="217" t="s">
        <v>79</v>
      </c>
      <c r="C89" s="63">
        <f>'Mauricie-et-Centre-du-Québec-04'!AI4</f>
        <v>2.1662967550843968</v>
      </c>
      <c r="D89" s="63">
        <f>'Mauricie-et-Centre-du-Québec-04'!AI5</f>
        <v>4.726465647456866</v>
      </c>
      <c r="E89" s="83">
        <f>'AllSSS-2016'!AI10</f>
        <v>6.8927624025412628</v>
      </c>
      <c r="F89" s="63">
        <f>'Mauricie-et-Centre-du-Québec-04'!AI8</f>
        <v>4.726465647456866</v>
      </c>
      <c r="G89" s="63">
        <f>'Mauricie-et-Centre-du-Québec-04'!AI9</f>
        <v>6.1050181279651179</v>
      </c>
      <c r="H89" s="83">
        <f>'AllSSS-2017'!AI10</f>
        <v>10.831483775421985</v>
      </c>
    </row>
    <row r="90" spans="1:8" x14ac:dyDescent="0.25">
      <c r="A90" s="646" t="s">
        <v>26</v>
      </c>
      <c r="B90" s="217" t="s">
        <v>80</v>
      </c>
      <c r="C90" s="63">
        <f>'Estrie-05'!AI4</f>
        <v>4.9674168500988829</v>
      </c>
      <c r="D90" s="63">
        <f>'Estrie-05'!AI5</f>
        <v>6.5197346157547837</v>
      </c>
      <c r="E90" s="83">
        <f>'AllSSS-2016'!AI11</f>
        <v>11.487151465853666</v>
      </c>
      <c r="F90" s="63">
        <f>'Estrie-05'!AI8</f>
        <v>9.3139065939354051</v>
      </c>
      <c r="G90" s="63">
        <f>'Estrie-05'!AI9</f>
        <v>13.660396337771926</v>
      </c>
      <c r="H90" s="83">
        <f>'AllSSS-2017'!AI11</f>
        <v>22.974302931707332</v>
      </c>
    </row>
    <row r="91" spans="1:8" x14ac:dyDescent="0.25">
      <c r="A91" s="646"/>
      <c r="B91" s="218" t="s">
        <v>81</v>
      </c>
      <c r="C91" s="234"/>
      <c r="D91" s="234"/>
      <c r="E91" s="230">
        <f>'AllSSS-2016'!AI12</f>
        <v>8.3903404839885987</v>
      </c>
      <c r="F91" s="234"/>
      <c r="G91" s="234"/>
      <c r="H91" s="230">
        <f>'AllSSS-2017'!AI12</f>
        <v>11.17057165028068</v>
      </c>
    </row>
    <row r="92" spans="1:8" x14ac:dyDescent="0.25">
      <c r="A92" s="646" t="s">
        <v>27</v>
      </c>
      <c r="B92" s="233" t="s">
        <v>132</v>
      </c>
      <c r="C92" s="234"/>
      <c r="D92" s="235"/>
      <c r="E92" s="236"/>
      <c r="F92" s="234"/>
      <c r="G92" s="234"/>
      <c r="H92" s="236"/>
    </row>
    <row r="93" spans="1:8" x14ac:dyDescent="0.25">
      <c r="A93" s="646"/>
      <c r="B93" s="233" t="s">
        <v>133</v>
      </c>
      <c r="C93" s="234"/>
      <c r="D93" s="235"/>
      <c r="E93" s="236"/>
      <c r="F93" s="234"/>
      <c r="G93" s="234"/>
      <c r="H93" s="236"/>
    </row>
    <row r="94" spans="1:8" x14ac:dyDescent="0.25">
      <c r="A94" s="252" t="s">
        <v>174</v>
      </c>
      <c r="B94" s="233" t="s">
        <v>134</v>
      </c>
      <c r="C94" s="234"/>
      <c r="D94" s="235"/>
      <c r="E94" s="236"/>
      <c r="F94" s="234"/>
      <c r="G94" s="234"/>
      <c r="H94" s="236"/>
    </row>
    <row r="95" spans="1:8" x14ac:dyDescent="0.25">
      <c r="B95" s="233" t="s">
        <v>135</v>
      </c>
      <c r="C95" s="234"/>
      <c r="D95" s="235"/>
      <c r="E95" s="236"/>
      <c r="F95" s="234"/>
      <c r="G95" s="234"/>
      <c r="H95" s="236"/>
    </row>
    <row r="96" spans="1:8" x14ac:dyDescent="0.25">
      <c r="A96" s="254" t="s">
        <v>183</v>
      </c>
      <c r="B96" s="233" t="s">
        <v>136</v>
      </c>
      <c r="C96" s="234"/>
      <c r="D96" s="235"/>
      <c r="E96" s="236"/>
      <c r="F96" s="234"/>
      <c r="G96" s="234"/>
      <c r="H96" s="236"/>
    </row>
    <row r="97" spans="1:8" x14ac:dyDescent="0.25">
      <c r="A97" s="647" t="s">
        <v>187</v>
      </c>
      <c r="B97" s="233" t="s">
        <v>137</v>
      </c>
      <c r="C97" s="234"/>
      <c r="D97" s="235"/>
      <c r="E97" s="236"/>
      <c r="F97" s="234"/>
      <c r="G97" s="234"/>
      <c r="H97" s="236"/>
    </row>
    <row r="98" spans="1:8" x14ac:dyDescent="0.25">
      <c r="A98" s="647"/>
      <c r="B98" s="233" t="s">
        <v>141</v>
      </c>
      <c r="C98" s="234"/>
      <c r="D98" s="235"/>
      <c r="E98" s="236"/>
      <c r="F98" s="234"/>
      <c r="G98" s="234"/>
      <c r="H98" s="236"/>
    </row>
    <row r="99" spans="1:8" x14ac:dyDescent="0.25">
      <c r="A99" s="648" t="s">
        <v>188</v>
      </c>
      <c r="B99" s="233" t="s">
        <v>138</v>
      </c>
      <c r="C99" s="234"/>
      <c r="D99" s="235"/>
      <c r="E99" s="236"/>
      <c r="F99" s="234"/>
      <c r="G99" s="234"/>
      <c r="H99" s="236"/>
    </row>
    <row r="100" spans="1:8" x14ac:dyDescent="0.25">
      <c r="A100" s="648"/>
      <c r="B100" s="217" t="s">
        <v>82</v>
      </c>
      <c r="C100" s="245">
        <f>'Outaouais-07'!AI4</f>
        <v>2.0558206707628894</v>
      </c>
      <c r="D100" s="245">
        <f>'Outaouais-07'!AI5</f>
        <v>2.5697758384536118</v>
      </c>
      <c r="E100" s="83">
        <f>'AllSSS-2016'!AI21</f>
        <v>4.6255965092165008</v>
      </c>
      <c r="F100" s="245">
        <f>'Outaouais-07'!AI8</f>
        <v>4.3686189253711394</v>
      </c>
      <c r="G100" s="245">
        <f>'Outaouais-07'!AI9</f>
        <v>3.0837310061443342</v>
      </c>
      <c r="H100" s="83">
        <f>'AllSSS-2017'!AI21</f>
        <v>7.4523499315154735</v>
      </c>
    </row>
    <row r="101" spans="1:8" x14ac:dyDescent="0.25">
      <c r="B101" s="217" t="s">
        <v>83</v>
      </c>
      <c r="C101" s="245">
        <f>'Abitibi-Témiscamingue-08'!AI4</f>
        <v>0.67575786244272951</v>
      </c>
      <c r="D101" s="245">
        <f>'Abitibi-Témiscamingue-08'!AI5</f>
        <v>2.0272735873281884</v>
      </c>
      <c r="E101" s="83">
        <f>'AllSSS-2016'!AI22</f>
        <v>2.703031449770918</v>
      </c>
      <c r="F101" s="245">
        <f>'Abitibi-Témiscamingue-08'!AI8</f>
        <v>3.3787893122136476</v>
      </c>
      <c r="G101" s="245">
        <f>'Abitibi-Témiscamingue-08'!AI9</f>
        <v>8.784852211755485</v>
      </c>
      <c r="H101" s="83">
        <f>'AllSSS-2017'!AI22</f>
        <v>12.163641523969131</v>
      </c>
    </row>
    <row r="102" spans="1:8" x14ac:dyDescent="0.25">
      <c r="B102" s="217" t="s">
        <v>84</v>
      </c>
      <c r="C102" s="245">
        <f>'Côte-Nord-09'!AI4</f>
        <v>1.0806021114965259</v>
      </c>
      <c r="D102" s="245">
        <f>'Côte-Nord-09'!AI5</f>
        <v>1.0806021114965259</v>
      </c>
      <c r="E102" s="83">
        <f>'AllSSS-2016'!AI23</f>
        <v>2.1612042229930517</v>
      </c>
      <c r="F102" s="245">
        <f>'Côte-Nord-09'!AI8</f>
        <v>1.0806021114965259</v>
      </c>
      <c r="G102" s="245">
        <f>'Côte-Nord-09'!AI9</f>
        <v>9.7254190034687333</v>
      </c>
      <c r="H102" s="83">
        <f>'AllSSS-2017'!AI23</f>
        <v>10.80602111496526</v>
      </c>
    </row>
    <row r="103" spans="1:8" x14ac:dyDescent="0.25">
      <c r="B103" s="217" t="s">
        <v>85</v>
      </c>
      <c r="C103" s="245" t="str">
        <f>'Nord du Quebec -10'!AI4</f>
        <v>NA</v>
      </c>
      <c r="D103" s="245" t="str">
        <f>'Nord du Quebec -10'!AI5</f>
        <v>NA</v>
      </c>
      <c r="E103" s="83" t="str">
        <f>'AllSSS-2016'!AI24</f>
        <v>NA</v>
      </c>
      <c r="F103" s="245" t="str">
        <f>'Nord du Quebec -10'!AI8</f>
        <v>NA</v>
      </c>
      <c r="G103" s="245" t="str">
        <f>'Nord du Quebec -10'!AI9</f>
        <v>NA</v>
      </c>
      <c r="H103" s="83" t="str">
        <f>'AllSSS-2017'!AI24</f>
        <v>NA</v>
      </c>
    </row>
    <row r="104" spans="1:8" x14ac:dyDescent="0.25">
      <c r="B104" s="218" t="s">
        <v>112</v>
      </c>
      <c r="C104" s="234"/>
      <c r="D104" s="234"/>
      <c r="E104" s="230">
        <f>'AllSSS-2016'!AI25</f>
        <v>5.4477506237674458</v>
      </c>
      <c r="F104" s="234"/>
      <c r="G104" s="234"/>
      <c r="H104" s="230">
        <f>'AllSSS-2017'!AI25</f>
        <v>6.5373007485209351</v>
      </c>
    </row>
    <row r="105" spans="1:8" x14ac:dyDescent="0.25">
      <c r="B105" s="233" t="s">
        <v>145</v>
      </c>
      <c r="C105" s="234"/>
      <c r="D105" s="235"/>
      <c r="E105" s="236"/>
      <c r="F105" s="234"/>
      <c r="G105" s="234"/>
      <c r="H105" s="236"/>
    </row>
    <row r="106" spans="1:8" x14ac:dyDescent="0.25">
      <c r="B106" s="233" t="s">
        <v>146</v>
      </c>
      <c r="C106" s="234"/>
      <c r="D106" s="235"/>
      <c r="E106" s="236"/>
      <c r="F106" s="234"/>
      <c r="G106" s="234"/>
      <c r="H106" s="236"/>
    </row>
    <row r="107" spans="1:8" x14ac:dyDescent="0.25">
      <c r="B107" s="221" t="s">
        <v>87</v>
      </c>
      <c r="C107" s="245">
        <f>'Chaudière-Appalaches-12'!AI4</f>
        <v>1.4122432071101738</v>
      </c>
      <c r="D107" s="245">
        <f>'Chaudière-Appalaches-12'!AI5</f>
        <v>4.942851224885608</v>
      </c>
      <c r="E107" s="83">
        <f>'AllSSS-2016'!AI28</f>
        <v>6.3550944319957825</v>
      </c>
      <c r="F107" s="245">
        <f>'Chaudière-Appalaches-12'!AI8</f>
        <v>5.1782250927373035</v>
      </c>
      <c r="G107" s="245">
        <f>'Chaudière-Appalaches-12'!AI9</f>
        <v>5.6489728284406953</v>
      </c>
      <c r="H107" s="83">
        <f>'AllSSS-2017'!AI28</f>
        <v>10.827197921177998</v>
      </c>
    </row>
    <row r="108" spans="1:8" x14ac:dyDescent="0.25">
      <c r="B108" s="221" t="s">
        <v>88</v>
      </c>
      <c r="C108" s="245">
        <f>' Laval-13'!AI4</f>
        <v>3.2602645937593877</v>
      </c>
      <c r="D108" s="245">
        <f>' Laval-13'!AI5</f>
        <v>7.6849093995756999</v>
      </c>
      <c r="E108" s="83">
        <f>'AllSSS-2016'!AI29</f>
        <v>10.945173993335088</v>
      </c>
      <c r="F108" s="245">
        <f>' Laval-13'!AI8</f>
        <v>8.8492896116326243</v>
      </c>
      <c r="G108" s="245">
        <f>' Laval-13'!AI9</f>
        <v>10.246545866100934</v>
      </c>
      <c r="H108" s="83">
        <f>'AllSSS-2017'!AI29</f>
        <v>19.095835477733559</v>
      </c>
    </row>
    <row r="109" spans="1:8" x14ac:dyDescent="0.25">
      <c r="B109" s="221" t="s">
        <v>89</v>
      </c>
      <c r="C109" s="245">
        <f>'Lanaudière-14'!AI4</f>
        <v>4.9785722251429849</v>
      </c>
      <c r="D109" s="245">
        <f>'Lanaudière-14'!AI5</f>
        <v>7.5674297822173369</v>
      </c>
      <c r="E109" s="83">
        <f>'AllSSS-2016'!AI30</f>
        <v>12.546002007360322</v>
      </c>
      <c r="F109" s="245">
        <f>'Lanaudière-14'!AI8</f>
        <v>8.5631442272459335</v>
      </c>
      <c r="G109" s="245">
        <f>'Lanaudière-14'!AI9</f>
        <v>10.952858895314566</v>
      </c>
      <c r="H109" s="83">
        <f>'AllSSS-2017'!AI30</f>
        <v>19.516003122560498</v>
      </c>
    </row>
    <row r="110" spans="1:8" x14ac:dyDescent="0.25">
      <c r="B110" s="221" t="s">
        <v>90</v>
      </c>
      <c r="C110" s="245">
        <f>'Laurentides-15'!AI4</f>
        <v>3.3239210967610053</v>
      </c>
      <c r="D110" s="245">
        <f>'Laurentides-15'!AI5</f>
        <v>3.9887053161132058</v>
      </c>
      <c r="E110" s="83">
        <f>'AllSSS-2016'!AI31</f>
        <v>7.312626412874212</v>
      </c>
      <c r="F110" s="245">
        <f>'Laurentides-15'!AI8</f>
        <v>3.4901171515990557</v>
      </c>
      <c r="G110" s="245">
        <f>'Laurentides-15'!AI9</f>
        <v>6.31545008384591</v>
      </c>
      <c r="H110" s="83">
        <f>'AllSSS-2017'!AI31</f>
        <v>9.8055672354449648</v>
      </c>
    </row>
    <row r="111" spans="1:8" x14ac:dyDescent="0.25">
      <c r="B111" s="218" t="s">
        <v>114</v>
      </c>
      <c r="C111" s="234"/>
      <c r="D111" s="234"/>
      <c r="E111" s="230">
        <f>'AllSSS-2016'!AI32</f>
        <v>6.7702999958987613</v>
      </c>
      <c r="F111" s="234"/>
      <c r="G111" s="234"/>
      <c r="H111" s="230">
        <f>'AllSSS-2017'!AI32</f>
        <v>13.605699030219624</v>
      </c>
    </row>
    <row r="112" spans="1:8" x14ac:dyDescent="0.25">
      <c r="B112" s="233" t="s">
        <v>151</v>
      </c>
      <c r="C112" s="234"/>
      <c r="D112" s="235"/>
      <c r="E112" s="236"/>
      <c r="F112" s="234"/>
      <c r="G112" s="234"/>
      <c r="H112" s="236"/>
    </row>
    <row r="113" spans="1:11" x14ac:dyDescent="0.25">
      <c r="B113" s="233" t="s">
        <v>152</v>
      </c>
      <c r="C113" s="234"/>
      <c r="D113" s="235"/>
      <c r="E113" s="236"/>
      <c r="F113" s="234"/>
      <c r="G113" s="234"/>
      <c r="H113" s="236"/>
    </row>
    <row r="114" spans="1:11" x14ac:dyDescent="0.25">
      <c r="B114" s="233" t="s">
        <v>153</v>
      </c>
      <c r="C114" s="234"/>
      <c r="D114" s="235"/>
      <c r="E114" s="236"/>
      <c r="F114" s="234"/>
      <c r="G114" s="234"/>
      <c r="H114" s="236"/>
    </row>
    <row r="115" spans="1:11" x14ac:dyDescent="0.25">
      <c r="B115" s="221" t="s">
        <v>92</v>
      </c>
      <c r="C115" s="245" t="str">
        <f>'Nunavik -17'!AI4</f>
        <v>NA</v>
      </c>
      <c r="D115" s="245" t="str">
        <f>'Nunavik -17'!AI5</f>
        <v>NA</v>
      </c>
      <c r="E115" s="83" t="str">
        <f>'AllSSS-2016'!AI36</f>
        <v>NA</v>
      </c>
      <c r="F115" s="245" t="str">
        <f>'Nunavik -17'!AI8</f>
        <v>NA</v>
      </c>
      <c r="G115" s="245" t="str">
        <f>'Nunavik -17'!AI9</f>
        <v>NA</v>
      </c>
      <c r="H115" s="83" t="str">
        <f>'AllSSS-2017'!AI36</f>
        <v>NA</v>
      </c>
    </row>
    <row r="116" spans="1:11" ht="15.75" thickBot="1" x14ac:dyDescent="0.3">
      <c r="B116" s="222" t="s">
        <v>157</v>
      </c>
      <c r="C116" s="246" t="str">
        <f>'T-Cries-de-la-Baie-James-18'!AI4</f>
        <v>NA</v>
      </c>
      <c r="D116" s="246" t="str">
        <f>'T-Cries-de-la-Baie-James-18'!AI5</f>
        <v>NA</v>
      </c>
      <c r="E116" s="224" t="str">
        <f>'AllSSS-2016'!AI37</f>
        <v>NA</v>
      </c>
      <c r="F116" s="246" t="str">
        <f>'T-Cries-de-la-Baie-James-18'!AI8</f>
        <v>NA</v>
      </c>
      <c r="G116" s="246" t="str">
        <f>'T-Cries-de-la-Baie-James-18'!AI9</f>
        <v>NA</v>
      </c>
      <c r="H116" s="224" t="str">
        <f>'AllSSS-2017'!AI37</f>
        <v>NA</v>
      </c>
    </row>
    <row r="117" spans="1:11" ht="21" thickTop="1" thickBot="1" x14ac:dyDescent="0.35">
      <c r="B117" s="1"/>
      <c r="E117" s="1"/>
      <c r="H117"/>
    </row>
    <row r="118" spans="1:11" ht="18.75" thickTop="1" thickBot="1" x14ac:dyDescent="0.3">
      <c r="A118" s="232" t="s">
        <v>163</v>
      </c>
      <c r="B118" s="644" t="s">
        <v>171</v>
      </c>
      <c r="C118" s="641" t="s">
        <v>159</v>
      </c>
      <c r="D118" s="642"/>
      <c r="E118" s="643"/>
      <c r="F118" s="641" t="s">
        <v>162</v>
      </c>
      <c r="G118" s="642"/>
      <c r="H118" s="643"/>
    </row>
    <row r="119" spans="1:11" ht="16.5" thickTop="1" thickBot="1" x14ac:dyDescent="0.3">
      <c r="A119" s="231" t="s">
        <v>164</v>
      </c>
      <c r="B119" s="645"/>
      <c r="C119" s="228" t="s">
        <v>160</v>
      </c>
      <c r="D119" s="211" t="s">
        <v>161</v>
      </c>
      <c r="E119" s="211">
        <v>2016</v>
      </c>
      <c r="F119" s="228" t="s">
        <v>160</v>
      </c>
      <c r="G119" s="211" t="s">
        <v>161</v>
      </c>
      <c r="H119" s="212">
        <v>2017</v>
      </c>
    </row>
    <row r="120" spans="1:11" ht="15.75" thickTop="1" x14ac:dyDescent="0.25">
      <c r="A120" s="649" t="s">
        <v>168</v>
      </c>
      <c r="B120" s="216" t="s">
        <v>46</v>
      </c>
      <c r="C120" s="238">
        <f>SUM(C121:C154)-C123-C129-C142-C149</f>
        <v>9.2950819672131164</v>
      </c>
      <c r="D120" s="238">
        <f>SUM(D121:D154)-D123-D129-D142-D149</f>
        <v>18.016393442622949</v>
      </c>
      <c r="E120" s="239">
        <f>'AllSSS-2016'!AL3</f>
        <v>13.693150684931506</v>
      </c>
      <c r="F120" s="238">
        <f>SUM(F121:F154)-F123-F129-F142-F149</f>
        <v>19.73076923076923</v>
      </c>
      <c r="G120" s="238">
        <f>SUM(G121:G154)-G123-G129-G142-G149</f>
        <v>25.437158469945352</v>
      </c>
      <c r="H120" s="241">
        <f>'AllSSS-2017'!AL3</f>
        <v>22.591780821917808</v>
      </c>
      <c r="J120" s="269"/>
      <c r="K120" s="269"/>
    </row>
    <row r="121" spans="1:11" x14ac:dyDescent="0.25">
      <c r="A121" s="649"/>
      <c r="B121" s="217" t="s">
        <v>76</v>
      </c>
      <c r="C121" s="257">
        <f>'Bas-Saint-Laurent-01'!AL4</f>
        <v>0.19125683060109289</v>
      </c>
      <c r="D121" s="257">
        <f>'Bas-Saint-Laurent-01'!AL5</f>
        <v>0.34426229508196721</v>
      </c>
      <c r="E121" s="103">
        <f>'AllSSS-2016'!AL4</f>
        <v>0.26849315068493151</v>
      </c>
      <c r="F121" s="257">
        <f>'Bas-Saint-Laurent-01'!AL8</f>
        <v>0.69230769230769229</v>
      </c>
      <c r="G121" s="257">
        <f>'Bas-Saint-Laurent-01'!AL9</f>
        <v>1.2622950819672132</v>
      </c>
      <c r="H121" s="242">
        <f>'AllSSS-2017'!AL4</f>
        <v>0.97808219178082201</v>
      </c>
    </row>
    <row r="122" spans="1:11" x14ac:dyDescent="0.25">
      <c r="A122" s="649" t="s">
        <v>169</v>
      </c>
      <c r="B122" s="217" t="s">
        <v>77</v>
      </c>
      <c r="C122" s="257">
        <f>'Saguenay Lac-Saint-Jean-02'!AL4</f>
        <v>3.825136612021858E-2</v>
      </c>
      <c r="D122" s="257">
        <f>'Saguenay Lac-Saint-Jean-02'!AL5</f>
        <v>0.57377049180327866</v>
      </c>
      <c r="E122" s="103">
        <f>'AllSSS-2016'!AL5</f>
        <v>0.30684931506849317</v>
      </c>
      <c r="F122" s="257">
        <f>'Saguenay Lac-Saint-Jean-02'!AL8</f>
        <v>0.57692307692307687</v>
      </c>
      <c r="G122" s="257">
        <f>'Saguenay Lac-Saint-Jean-02'!AL9</f>
        <v>0.6502732240437159</v>
      </c>
      <c r="H122" s="242">
        <f>'AllSSS-2017'!AL5</f>
        <v>0.61369863013698633</v>
      </c>
    </row>
    <row r="123" spans="1:11" x14ac:dyDescent="0.25">
      <c r="A123" s="649"/>
      <c r="B123" s="218" t="s">
        <v>119</v>
      </c>
      <c r="C123" s="234"/>
      <c r="D123" s="234"/>
      <c r="E123" s="240">
        <f>'AllSSS-2016'!AL6</f>
        <v>2.473972602739726</v>
      </c>
      <c r="F123" s="234"/>
      <c r="G123" s="234"/>
      <c r="H123" s="243">
        <f>'AllSSS-2017'!AL6</f>
        <v>3.5287671232876714</v>
      </c>
    </row>
    <row r="124" spans="1:11" x14ac:dyDescent="0.25">
      <c r="A124" s="247" t="s">
        <v>170</v>
      </c>
      <c r="B124" s="219" t="s">
        <v>117</v>
      </c>
      <c r="C124" s="258">
        <f>'Capitale-Nationale-03'!AL4</f>
        <v>0.34426229508196721</v>
      </c>
      <c r="D124" s="258">
        <f>'Capitale-Nationale-03'!AL5</f>
        <v>0.76502732240437155</v>
      </c>
      <c r="E124" s="240">
        <f>'AllSSS-2016'!AL7</f>
        <v>0.55616438356164388</v>
      </c>
      <c r="F124" s="258">
        <f>'Capitale-Nationale-03'!AL8</f>
        <v>0.84615384615384615</v>
      </c>
      <c r="G124" s="258">
        <f>'Capitale-Nationale-03'!AL9</f>
        <v>1.1092896174863389</v>
      </c>
      <c r="H124" s="243">
        <f>'AllSSS-2017'!AL7</f>
        <v>0.97808219178082201</v>
      </c>
    </row>
    <row r="125" spans="1:11" x14ac:dyDescent="0.25">
      <c r="B125" s="219" t="s">
        <v>121</v>
      </c>
      <c r="C125" s="259">
        <f>'CHU de Quebéc-03'!AL4</f>
        <v>0.99453551912568305</v>
      </c>
      <c r="D125" s="259">
        <f>'CHU de Quebéc-03'!AL5</f>
        <v>1.8360655737704918</v>
      </c>
      <c r="E125" s="240">
        <f>'AllSSS-2016'!AL8</f>
        <v>1.4191780821917808</v>
      </c>
      <c r="F125" s="259">
        <f>'CHU de Quebéc-03'!AL8</f>
        <v>1.5769230769230769</v>
      </c>
      <c r="G125" s="259">
        <f>'CHU de Quebéc-03'!AL9</f>
        <v>1.9508196721311473</v>
      </c>
      <c r="H125" s="243">
        <f>'AllSSS-2017'!AL8</f>
        <v>1.7643835616438357</v>
      </c>
    </row>
    <row r="126" spans="1:11" x14ac:dyDescent="0.25">
      <c r="A126" s="254" t="s">
        <v>172</v>
      </c>
      <c r="B126" s="220" t="s">
        <v>120</v>
      </c>
      <c r="C126" s="259">
        <f>'IUCPQ-03'!AL4</f>
        <v>0.38251366120218577</v>
      </c>
      <c r="D126" s="259">
        <f>'IUCPQ-03'!AL5</f>
        <v>0.61202185792349728</v>
      </c>
      <c r="E126" s="240">
        <f>'AllSSS-2016'!AL9</f>
        <v>0.49863013698630138</v>
      </c>
      <c r="F126" s="259">
        <f>'IUCPQ-03'!AL8</f>
        <v>0.84615384615384615</v>
      </c>
      <c r="G126" s="259">
        <f>'IUCPQ-03'!AL9</f>
        <v>0.72677595628415304</v>
      </c>
      <c r="H126" s="243">
        <f>'AllSSS-2017'!AL9</f>
        <v>0.78630136986301369</v>
      </c>
    </row>
    <row r="127" spans="1:11" x14ac:dyDescent="0.25">
      <c r="A127" s="252" t="s">
        <v>60</v>
      </c>
      <c r="B127" s="217" t="s">
        <v>79</v>
      </c>
      <c r="C127" s="257">
        <f>'Mauricie-et-Centre-du-Québec-04'!AL4</f>
        <v>0.42076502732240434</v>
      </c>
      <c r="D127" s="257">
        <f>'Mauricie-et-Centre-du-Québec-04'!AL5</f>
        <v>0.91803278688524592</v>
      </c>
      <c r="E127" s="103">
        <f>'AllSSS-2016'!AL10</f>
        <v>0.67123287671232879</v>
      </c>
      <c r="F127" s="257">
        <f>'Mauricie-et-Centre-du-Québec-04'!AL8</f>
        <v>0.92307692307692313</v>
      </c>
      <c r="G127" s="257">
        <f>'Mauricie-et-Centre-du-Québec-04'!AL9</f>
        <v>1.1857923497267759</v>
      </c>
      <c r="H127" s="242">
        <f>'AllSSS-2017'!AL10</f>
        <v>1.0547945205479452</v>
      </c>
    </row>
    <row r="128" spans="1:11" x14ac:dyDescent="0.25">
      <c r="A128" s="646" t="s">
        <v>26</v>
      </c>
      <c r="B128" s="217" t="s">
        <v>80</v>
      </c>
      <c r="C128" s="257">
        <f>'Estrie-05'!AL4</f>
        <v>0.61202185792349728</v>
      </c>
      <c r="D128" s="257">
        <f>'Estrie-05'!AL5</f>
        <v>0.80327868852459017</v>
      </c>
      <c r="E128" s="103">
        <f>'AllSSS-2016'!AL11</f>
        <v>0.70958904109589038</v>
      </c>
      <c r="F128" s="257">
        <f>'Estrie-05'!AL8</f>
        <v>1.1538461538461537</v>
      </c>
      <c r="G128" s="257">
        <f>'Estrie-05'!AL9</f>
        <v>1.6830601092896174</v>
      </c>
      <c r="H128" s="242">
        <f>'AllSSS-2017'!AL11</f>
        <v>1.4191780821917808</v>
      </c>
    </row>
    <row r="129" spans="1:8" x14ac:dyDescent="0.25">
      <c r="A129" s="646"/>
      <c r="B129" s="218" t="s">
        <v>81</v>
      </c>
      <c r="C129" s="234"/>
      <c r="D129" s="234"/>
      <c r="E129" s="240">
        <f>'AllSSS-2016'!AL12</f>
        <v>3.2410958904109588</v>
      </c>
      <c r="F129" s="234"/>
      <c r="G129" s="234"/>
      <c r="H129" s="243">
        <f>'AllSSS-2017'!AL12</f>
        <v>4.3150684931506849</v>
      </c>
    </row>
    <row r="130" spans="1:8" x14ac:dyDescent="0.25">
      <c r="A130" s="646" t="s">
        <v>27</v>
      </c>
      <c r="B130" s="219" t="s">
        <v>132</v>
      </c>
      <c r="C130" s="259">
        <f>'Centre-Ouest-de-Montréal-06'!AL4</f>
        <v>0.26775956284153007</v>
      </c>
      <c r="D130" s="259">
        <f>'Centre-Ouest-de-Montréal-06'!AL5</f>
        <v>0.26775956284153007</v>
      </c>
      <c r="E130" s="240">
        <f>'AllSSS-2016'!AL13</f>
        <v>0.26849315068493151</v>
      </c>
      <c r="F130" s="259">
        <f>'Centre-Ouest-de-Montréal-06'!AL8</f>
        <v>0.34615384615384615</v>
      </c>
      <c r="G130" s="259">
        <f>'Centre-Ouest-de-Montréal-06'!AL9</f>
        <v>0.57377049180327866</v>
      </c>
      <c r="H130" s="243">
        <f>'AllSSS-2017'!AL13</f>
        <v>0.46027397260273967</v>
      </c>
    </row>
    <row r="131" spans="1:8" x14ac:dyDescent="0.25">
      <c r="A131" s="646"/>
      <c r="B131" s="219" t="s">
        <v>133</v>
      </c>
      <c r="C131" s="259">
        <f>'Centre-Sud-De-Montréal-06'!AL4</f>
        <v>0.11475409836065574</v>
      </c>
      <c r="D131" s="259">
        <f>'Centre-Sud-De-Montréal-06'!AL5</f>
        <v>0.30601092896174864</v>
      </c>
      <c r="E131" s="240">
        <f>'AllSSS-2016'!AL14</f>
        <v>0.21095890410958906</v>
      </c>
      <c r="F131" s="259">
        <f>'Centre-Sud-De-Montréal-06'!AL8</f>
        <v>0.26923076923076927</v>
      </c>
      <c r="G131" s="259">
        <f>'Centre-Sud-De-Montréal-06'!AL9</f>
        <v>0.49726775956284153</v>
      </c>
      <c r="H131" s="243">
        <f>'AllSSS-2017'!AL14</f>
        <v>0.38356164383561642</v>
      </c>
    </row>
    <row r="132" spans="1:8" x14ac:dyDescent="0.25">
      <c r="A132" s="252" t="s">
        <v>174</v>
      </c>
      <c r="B132" s="219" t="s">
        <v>134</v>
      </c>
      <c r="C132" s="259">
        <f>'CHU Montreal-06'!AL4</f>
        <v>0.45901639344262296</v>
      </c>
      <c r="D132" s="259">
        <f>'CHU Montreal-06'!AL5</f>
        <v>0.95628415300546454</v>
      </c>
      <c r="E132" s="240">
        <f>'AllSSS-2016'!AL15</f>
        <v>0.70958904109589038</v>
      </c>
      <c r="F132" s="259">
        <f>'CHU Montreal-06'!AL8</f>
        <v>0.88461538461538458</v>
      </c>
      <c r="G132" s="259">
        <f>'CHU Montreal-06'!AL9</f>
        <v>0.99453551912568305</v>
      </c>
      <c r="H132" s="243">
        <f>'AllSSS-2017'!AL15</f>
        <v>0.9397260273972603</v>
      </c>
    </row>
    <row r="133" spans="1:8" x14ac:dyDescent="0.25">
      <c r="B133" s="219" t="s">
        <v>135</v>
      </c>
      <c r="C133" s="259">
        <f>'Est-de-Montréal-06'!AL4</f>
        <v>0.72677595628415304</v>
      </c>
      <c r="D133" s="259">
        <f>'Est-de-Montréal-06'!AL5</f>
        <v>1.6065573770491803</v>
      </c>
      <c r="E133" s="240">
        <f>'AllSSS-2016'!AL16</f>
        <v>1.1698630136986301</v>
      </c>
      <c r="F133" s="259">
        <f>'Est-de-Montréal-06'!AL8</f>
        <v>1.0384615384615385</v>
      </c>
      <c r="G133" s="259">
        <f>'Est-de-Montréal-06'!AL9</f>
        <v>1.5683060109289617</v>
      </c>
      <c r="H133" s="243">
        <f>'AllSSS-2017'!AL16</f>
        <v>1.3041095890410959</v>
      </c>
    </row>
    <row r="134" spans="1:8" x14ac:dyDescent="0.25">
      <c r="A134" s="254" t="s">
        <v>183</v>
      </c>
      <c r="B134" s="219" t="s">
        <v>136</v>
      </c>
      <c r="C134" s="259">
        <f>'Inst de Card de Montréal-06'!AL4</f>
        <v>0</v>
      </c>
      <c r="D134" s="259">
        <f>'Inst de Card de Montréal-06'!AL5</f>
        <v>7.650273224043716E-2</v>
      </c>
      <c r="E134" s="240">
        <f>'AllSSS-2016'!AL17</f>
        <v>3.8356164383561646E-2</v>
      </c>
      <c r="F134" s="259">
        <f>'Inst de Card de Montréal-06'!AL8</f>
        <v>0</v>
      </c>
      <c r="G134" s="259">
        <f>'Inst de Card de Montréal-06'!AL9</f>
        <v>7.650273224043716E-2</v>
      </c>
      <c r="H134" s="243">
        <f>'AllSSS-2017'!AL17</f>
        <v>3.8356164383561646E-2</v>
      </c>
    </row>
    <row r="135" spans="1:8" x14ac:dyDescent="0.25">
      <c r="A135" s="647" t="s">
        <v>187</v>
      </c>
      <c r="B135" s="219" t="s">
        <v>137</v>
      </c>
      <c r="C135" s="259">
        <f>'McGill Univ Health Centre-06'!AL4</f>
        <v>0.19125683060109289</v>
      </c>
      <c r="D135" s="259">
        <f>'McGill Univ Health Centre-06'!AL5</f>
        <v>0.42076502732240434</v>
      </c>
      <c r="E135" s="240">
        <f>'AllSSS-2016'!AL18</f>
        <v>0.30684931506849317</v>
      </c>
      <c r="F135" s="259">
        <f>'McGill Univ Health Centre-06'!AL8</f>
        <v>0.38461538461538458</v>
      </c>
      <c r="G135" s="259">
        <f>'McGill Univ Health Centre-06'!AL9</f>
        <v>0.57377049180327866</v>
      </c>
      <c r="H135" s="243">
        <f>'AllSSS-2017'!AL18</f>
        <v>0.47945205479452052</v>
      </c>
    </row>
    <row r="136" spans="1:8" x14ac:dyDescent="0.25">
      <c r="A136" s="647"/>
      <c r="B136" s="219" t="s">
        <v>141</v>
      </c>
      <c r="C136" s="259">
        <f>'Nord-de-MontréaL-06'!AL4</f>
        <v>0.19125683060109289</v>
      </c>
      <c r="D136" s="259">
        <f>'Nord-de-MontréaL-06'!AL5</f>
        <v>0.34426229508196721</v>
      </c>
      <c r="E136" s="240">
        <f>'AllSSS-2016'!AL19</f>
        <v>0.26849315068493151</v>
      </c>
      <c r="F136" s="259">
        <f>'Nord-de-MontréaL-06'!AL8</f>
        <v>0.30769230769230771</v>
      </c>
      <c r="G136" s="259">
        <f>'Nord-de-MontréaL-06'!AL9</f>
        <v>0.53551912568306015</v>
      </c>
      <c r="H136" s="243">
        <f>'AllSSS-2017'!AL19</f>
        <v>0.42191780821917813</v>
      </c>
    </row>
    <row r="137" spans="1:8" x14ac:dyDescent="0.25">
      <c r="A137" s="648" t="s">
        <v>188</v>
      </c>
      <c r="B137" s="219" t="s">
        <v>138</v>
      </c>
      <c r="C137" s="259">
        <f>'Ouest-de-Montréal-06'!AL4</f>
        <v>0.11475409836065574</v>
      </c>
      <c r="D137" s="259">
        <f>'Ouest-de-Montréal-06'!AL5</f>
        <v>0.42076502732240434</v>
      </c>
      <c r="E137" s="240">
        <f>'AllSSS-2016'!AL20</f>
        <v>0.26849315068493151</v>
      </c>
      <c r="F137" s="259">
        <f>'Ouest-de-Montréal-06'!AL8</f>
        <v>0.19230769230769229</v>
      </c>
      <c r="G137" s="259">
        <f>'Ouest-de-Montréal-06'!AL9</f>
        <v>0.38251366120218577</v>
      </c>
      <c r="H137" s="243">
        <f>'AllSSS-2017'!AL20</f>
        <v>0.28767123287671231</v>
      </c>
    </row>
    <row r="138" spans="1:8" x14ac:dyDescent="0.25">
      <c r="A138" s="648"/>
      <c r="B138" s="217" t="s">
        <v>82</v>
      </c>
      <c r="C138" s="260">
        <f>'Outaouais-07'!AL4</f>
        <v>0.30601092896174864</v>
      </c>
      <c r="D138" s="260">
        <f>'Outaouais-07'!AL5</f>
        <v>0.38251366120218577</v>
      </c>
      <c r="E138" s="103">
        <f>'AllSSS-2016'!AL21</f>
        <v>0.34520547945205476</v>
      </c>
      <c r="F138" s="260">
        <f>'Outaouais-07'!AL8</f>
        <v>0.65384615384615385</v>
      </c>
      <c r="G138" s="260">
        <f>'Outaouais-07'!AL9</f>
        <v>0.45901639344262296</v>
      </c>
      <c r="H138" s="242">
        <f>'AllSSS-2017'!AL21</f>
        <v>0.55616438356164388</v>
      </c>
    </row>
    <row r="139" spans="1:8" x14ac:dyDescent="0.25">
      <c r="B139" s="217" t="s">
        <v>83</v>
      </c>
      <c r="C139" s="260">
        <f>'Abitibi-Témiscamingue-08'!AL4</f>
        <v>3.825136612021858E-2</v>
      </c>
      <c r="D139" s="260">
        <f>'Abitibi-Témiscamingue-08'!AL5</f>
        <v>0.11475409836065574</v>
      </c>
      <c r="E139" s="103">
        <f>'AllSSS-2016'!AL22</f>
        <v>7.6712328767123292E-2</v>
      </c>
      <c r="F139" s="260">
        <f>'Abitibi-Témiscamingue-08'!AL8</f>
        <v>0.19230769230769229</v>
      </c>
      <c r="G139" s="260">
        <f>'Abitibi-Témiscamingue-08'!AL9</f>
        <v>0.49726775956284153</v>
      </c>
      <c r="H139" s="242">
        <f>'AllSSS-2017'!AL22</f>
        <v>0.34520547945205476</v>
      </c>
    </row>
    <row r="140" spans="1:8" x14ac:dyDescent="0.25">
      <c r="B140" s="217" t="s">
        <v>84</v>
      </c>
      <c r="C140" s="260">
        <f>'Côte-Nord-09'!AL4</f>
        <v>3.825136612021858E-2</v>
      </c>
      <c r="D140" s="260">
        <f>'Côte-Nord-09'!AL5</f>
        <v>3.825136612021858E-2</v>
      </c>
      <c r="E140" s="103">
        <f>'AllSSS-2016'!AL23</f>
        <v>3.8356164383561646E-2</v>
      </c>
      <c r="F140" s="260">
        <f>'Côte-Nord-09'!AL8</f>
        <v>3.8461538461538464E-2</v>
      </c>
      <c r="G140" s="260">
        <f>'Côte-Nord-09'!AL9</f>
        <v>0.34426229508196721</v>
      </c>
      <c r="H140" s="242">
        <f>'AllSSS-2017'!AL23</f>
        <v>0.19178082191780821</v>
      </c>
    </row>
    <row r="141" spans="1:8" x14ac:dyDescent="0.25">
      <c r="B141" s="217" t="s">
        <v>85</v>
      </c>
      <c r="C141" s="260">
        <f>'Nord du Quebec -10'!AL4</f>
        <v>0</v>
      </c>
      <c r="D141" s="260">
        <f>'Nord du Quebec -10'!AL5</f>
        <v>0</v>
      </c>
      <c r="E141" s="103">
        <f>'AllSSS-2016'!AL24</f>
        <v>0</v>
      </c>
      <c r="F141" s="260">
        <f>'Nord du Quebec -10'!AL8</f>
        <v>0</v>
      </c>
      <c r="G141" s="260">
        <f>'Nord du Quebec -10'!AL9</f>
        <v>0</v>
      </c>
      <c r="H141" s="242">
        <f>'AllSSS-2017'!AL24</f>
        <v>0</v>
      </c>
    </row>
    <row r="142" spans="1:8" x14ac:dyDescent="0.25">
      <c r="B142" s="218" t="s">
        <v>112</v>
      </c>
      <c r="C142" s="234"/>
      <c r="D142" s="234"/>
      <c r="E142" s="240">
        <f>'AllSSS-2016'!AL25</f>
        <v>9.5890410958904104E-2</v>
      </c>
      <c r="F142" s="234"/>
      <c r="G142" s="234"/>
      <c r="H142" s="243">
        <f>'AllSSS-2017'!AL25</f>
        <v>0.11506849315068492</v>
      </c>
    </row>
    <row r="143" spans="1:8" x14ac:dyDescent="0.25">
      <c r="B143" s="219" t="s">
        <v>145</v>
      </c>
      <c r="C143" s="259">
        <f>'Gaspésie-11'!AL4</f>
        <v>7.650273224043716E-2</v>
      </c>
      <c r="D143" s="259">
        <f>'Gaspésie-11'!AL5</f>
        <v>0.11475409836065574</v>
      </c>
      <c r="E143" s="240">
        <f>'AllSSS-2016'!AL26</f>
        <v>9.5890410958904104E-2</v>
      </c>
      <c r="F143" s="259">
        <f>'Gaspésie-11'!AL8</f>
        <v>0.11538461538461539</v>
      </c>
      <c r="G143" s="259">
        <f>'Gaspésie-11'!AL9</f>
        <v>0.11475409836065574</v>
      </c>
      <c r="H143" s="243">
        <f>'AllSSS-2017'!AL26</f>
        <v>0.11506849315068492</v>
      </c>
    </row>
    <row r="144" spans="1:8" x14ac:dyDescent="0.25">
      <c r="B144" s="219" t="s">
        <v>146</v>
      </c>
      <c r="C144" s="259">
        <f>'Iles-11'!AL4</f>
        <v>0</v>
      </c>
      <c r="D144" s="259">
        <f>'Iles-11'!AL5</f>
        <v>0</v>
      </c>
      <c r="E144" s="240">
        <f>'AllSSS-2016'!AL27</f>
        <v>0</v>
      </c>
      <c r="F144" s="259">
        <f>'Iles-11'!AL8</f>
        <v>0</v>
      </c>
      <c r="G144" s="259">
        <f>'Iles-11'!AL9</f>
        <v>0</v>
      </c>
      <c r="H144" s="243">
        <f>'AllSSS-2017'!AL27</f>
        <v>0</v>
      </c>
    </row>
    <row r="145" spans="1:8" x14ac:dyDescent="0.25">
      <c r="B145" s="221" t="s">
        <v>87</v>
      </c>
      <c r="C145" s="260">
        <f>'Chaudière-Appalaches-12'!AL4</f>
        <v>0.22950819672131148</v>
      </c>
      <c r="D145" s="260">
        <f>'Chaudière-Appalaches-12'!AL5</f>
        <v>0.80327868852459017</v>
      </c>
      <c r="E145" s="103">
        <f>'AllSSS-2016'!AL28</f>
        <v>0.51780821917808217</v>
      </c>
      <c r="F145" s="260">
        <f>'Chaudière-Appalaches-12'!AL8</f>
        <v>0.84615384615384615</v>
      </c>
      <c r="G145" s="260">
        <f>'Chaudière-Appalaches-12'!AL9</f>
        <v>0.91803278688524592</v>
      </c>
      <c r="H145" s="242">
        <f>'AllSSS-2017'!AL28</f>
        <v>0.88219178082191785</v>
      </c>
    </row>
    <row r="146" spans="1:8" x14ac:dyDescent="0.25">
      <c r="B146" s="221" t="s">
        <v>88</v>
      </c>
      <c r="C146" s="260">
        <f>' Laval-13'!AL4</f>
        <v>0.53551912568306015</v>
      </c>
      <c r="D146" s="260">
        <f>' Laval-13'!AL5</f>
        <v>1.2622950819672132</v>
      </c>
      <c r="E146" s="103">
        <f>'AllSSS-2016'!AL29</f>
        <v>0.90136986301369859</v>
      </c>
      <c r="F146" s="260">
        <f>' Laval-13'!AL8</f>
        <v>1.4615384615384617</v>
      </c>
      <c r="G146" s="260">
        <f>' Laval-13'!AL9</f>
        <v>1.6830601092896174</v>
      </c>
      <c r="H146" s="242">
        <f>'AllSSS-2017'!AL29</f>
        <v>1.5726027397260274</v>
      </c>
    </row>
    <row r="147" spans="1:8" x14ac:dyDescent="0.25">
      <c r="B147" s="221" t="s">
        <v>89</v>
      </c>
      <c r="C147" s="260">
        <f>'Lanaudière-14'!AL4</f>
        <v>0.95628415300546454</v>
      </c>
      <c r="D147" s="260">
        <f>'Lanaudière-14'!AL5</f>
        <v>1.4535519125683061</v>
      </c>
      <c r="E147" s="103">
        <f>'AllSSS-2016'!AL30</f>
        <v>1.2082191780821918</v>
      </c>
      <c r="F147" s="260">
        <f>'Lanaudière-14'!AL8</f>
        <v>1.6538461538461537</v>
      </c>
      <c r="G147" s="260">
        <f>'Lanaudière-14'!AL9</f>
        <v>2.1038251366120218</v>
      </c>
      <c r="H147" s="242">
        <f>'AllSSS-2017'!AL30</f>
        <v>1.8794520547945206</v>
      </c>
    </row>
    <row r="148" spans="1:8" x14ac:dyDescent="0.25">
      <c r="B148" s="221" t="s">
        <v>90</v>
      </c>
      <c r="C148" s="260">
        <f>'Laurentides-15'!AL4</f>
        <v>0.76502732240437155</v>
      </c>
      <c r="D148" s="260">
        <f>'Laurentides-15'!AL5</f>
        <v>0.91803278688524592</v>
      </c>
      <c r="E148" s="103">
        <f>'AllSSS-2016'!AL31</f>
        <v>0.84383561643835625</v>
      </c>
      <c r="F148" s="260">
        <f>'Laurentides-15'!AL8</f>
        <v>0.80769230769230771</v>
      </c>
      <c r="G148" s="260">
        <f>'Laurentides-15'!AL9</f>
        <v>1.4535519125683061</v>
      </c>
      <c r="H148" s="242">
        <f>'AllSSS-2017'!AL31</f>
        <v>1.1315068493150684</v>
      </c>
    </row>
    <row r="149" spans="1:8" x14ac:dyDescent="0.25">
      <c r="B149" s="218" t="s">
        <v>114</v>
      </c>
      <c r="C149" s="234"/>
      <c r="D149" s="234"/>
      <c r="E149" s="240">
        <f>'AllSSS-2016'!AL32</f>
        <v>1.9945205479452055</v>
      </c>
      <c r="F149" s="234"/>
      <c r="G149" s="234"/>
      <c r="H149" s="243">
        <f>'AllSSS-2017'!AL32</f>
        <v>4.0082191780821912</v>
      </c>
    </row>
    <row r="150" spans="1:8" x14ac:dyDescent="0.25">
      <c r="B150" s="219" t="s">
        <v>151</v>
      </c>
      <c r="C150" s="259">
        <f>'Montérégie-Centre-16'!AL4</f>
        <v>0.26775956284153007</v>
      </c>
      <c r="D150" s="259">
        <f>'Montérégie-Centre-16'!AL5</f>
        <v>0.68852459016393441</v>
      </c>
      <c r="E150" s="240">
        <f>'AllSSS-2016'!AL33</f>
        <v>0.47945205479452052</v>
      </c>
      <c r="F150" s="259">
        <f>'Montérégie-Centre-16'!AL8</f>
        <v>1.0769230769230771</v>
      </c>
      <c r="G150" s="259">
        <f>'Montérégie-Centre-16'!AL9</f>
        <v>1.1857923497267759</v>
      </c>
      <c r="H150" s="243">
        <f>'AllSSS-2017'!AL33</f>
        <v>1.1315068493150684</v>
      </c>
    </row>
    <row r="151" spans="1:8" x14ac:dyDescent="0.25">
      <c r="B151" s="219" t="s">
        <v>152</v>
      </c>
      <c r="C151" s="259">
        <f>'Montérégie-Est-16'!AL4</f>
        <v>0.80327868852459017</v>
      </c>
      <c r="D151" s="259">
        <f>'Montérégie-Est-16'!AL5</f>
        <v>1.3005464480874318</v>
      </c>
      <c r="E151" s="240">
        <f>'AllSSS-2016'!AL34</f>
        <v>1.0547945205479452</v>
      </c>
      <c r="F151" s="259">
        <f>'Montérégie-Est-16'!AL8</f>
        <v>2.4230769230769229</v>
      </c>
      <c r="G151" s="259">
        <f>'Montérégie-Est-16'!AL9</f>
        <v>2.4863387978142075</v>
      </c>
      <c r="H151" s="243">
        <f>'AllSSS-2017'!AL34</f>
        <v>2.4547945205479453</v>
      </c>
    </row>
    <row r="152" spans="1:8" x14ac:dyDescent="0.25">
      <c r="B152" s="219" t="s">
        <v>153</v>
      </c>
      <c r="C152" s="259">
        <f>'Montérégie-Ouest-16'!AL4</f>
        <v>0.22950819672131148</v>
      </c>
      <c r="D152" s="259">
        <f>'Montérégie-Ouest-16'!AL5</f>
        <v>0.68852459016393441</v>
      </c>
      <c r="E152" s="240">
        <f>'AllSSS-2016'!AL35</f>
        <v>0.46027397260273967</v>
      </c>
      <c r="F152" s="259">
        <f>'Montérégie-Ouest-16'!AL8</f>
        <v>0.42307692307692307</v>
      </c>
      <c r="G152" s="259">
        <f>'Montérégie-Ouest-16'!AL9</f>
        <v>0.42076502732240434</v>
      </c>
      <c r="H152" s="243">
        <f>'AllSSS-2017'!AL35</f>
        <v>0.42191780821917813</v>
      </c>
    </row>
    <row r="153" spans="1:8" x14ac:dyDescent="0.25">
      <c r="B153" s="221" t="s">
        <v>92</v>
      </c>
      <c r="C153" s="260">
        <f>'Nunavik -17'!AL4</f>
        <v>0</v>
      </c>
      <c r="D153" s="260">
        <f>'Nunavik -17'!AL5</f>
        <v>0</v>
      </c>
      <c r="E153" s="103">
        <f>'AllSSS-2016'!AL36</f>
        <v>0</v>
      </c>
      <c r="F153" s="260">
        <f>'Nunavik -17'!AL8</f>
        <v>0</v>
      </c>
      <c r="G153" s="260">
        <f>'Nunavik -17'!AL9</f>
        <v>0</v>
      </c>
      <c r="H153" s="242">
        <f>'AllSSS-2017'!AL36</f>
        <v>0</v>
      </c>
    </row>
    <row r="154" spans="1:8" ht="15.75" thickBot="1" x14ac:dyDescent="0.3">
      <c r="B154" s="222" t="s">
        <v>157</v>
      </c>
      <c r="C154" s="261">
        <f>'T-Cries-de-la-Baie-James-18'!AL4</f>
        <v>0</v>
      </c>
      <c r="D154" s="261">
        <f>'T-Cries-de-la-Baie-James-18'!AL5</f>
        <v>0</v>
      </c>
      <c r="E154" s="244">
        <f>'AllSSS-2016'!AL37</f>
        <v>0</v>
      </c>
      <c r="F154" s="261">
        <f>'T-Cries-de-la-Baie-James-18'!AL8</f>
        <v>0</v>
      </c>
      <c r="G154" s="261">
        <f>'T-Cries-de-la-Baie-James-18'!AL9</f>
        <v>0</v>
      </c>
      <c r="H154" s="244">
        <f>'AllSSS-2017'!AL37</f>
        <v>0</v>
      </c>
    </row>
    <row r="155" spans="1:8" ht="15.75" thickTop="1" x14ac:dyDescent="0.25">
      <c r="B155" s="248"/>
      <c r="C155" s="249"/>
      <c r="D155" s="249"/>
      <c r="E155" s="250"/>
      <c r="F155" s="249"/>
      <c r="G155" s="249"/>
      <c r="H155" s="250"/>
    </row>
    <row r="156" spans="1:8" ht="20.25" thickBot="1" x14ac:dyDescent="0.35">
      <c r="B156" s="251" t="s">
        <v>172</v>
      </c>
      <c r="C156" s="249"/>
      <c r="D156" s="249"/>
      <c r="E156" s="250"/>
      <c r="F156" s="249"/>
      <c r="G156" s="249"/>
      <c r="H156" s="250"/>
    </row>
    <row r="157" spans="1:8" ht="18.75" thickTop="1" thickBot="1" x14ac:dyDescent="0.3">
      <c r="A157" s="232" t="s">
        <v>163</v>
      </c>
      <c r="B157" s="644" t="s">
        <v>60</v>
      </c>
      <c r="C157" s="641" t="s">
        <v>159</v>
      </c>
      <c r="D157" s="642"/>
      <c r="E157" s="643"/>
      <c r="F157" s="641" t="s">
        <v>162</v>
      </c>
      <c r="G157" s="642"/>
      <c r="H157" s="643"/>
    </row>
    <row r="158" spans="1:8" ht="16.5" thickTop="1" thickBot="1" x14ac:dyDescent="0.3">
      <c r="A158" s="231" t="s">
        <v>164</v>
      </c>
      <c r="B158" s="645"/>
      <c r="C158" s="228" t="s">
        <v>160</v>
      </c>
      <c r="D158" s="211" t="s">
        <v>161</v>
      </c>
      <c r="E158" s="211">
        <v>2016</v>
      </c>
      <c r="F158" s="228" t="s">
        <v>160</v>
      </c>
      <c r="G158" s="211" t="s">
        <v>161</v>
      </c>
      <c r="H158" s="212">
        <v>2017</v>
      </c>
    </row>
    <row r="159" spans="1:8" ht="15.75" thickTop="1" x14ac:dyDescent="0.25">
      <c r="A159" s="649" t="s">
        <v>168</v>
      </c>
      <c r="B159" s="216" t="s">
        <v>46</v>
      </c>
      <c r="C159" s="256">
        <f>SUM(C160:C193)-C162-C168-C181-C188</f>
        <v>156</v>
      </c>
      <c r="D159" s="256">
        <f>SUM(D160:D193)-D162-D168-D181-D188</f>
        <v>298</v>
      </c>
      <c r="E159" s="223">
        <f>IF(SUM(E160:E193)-E162-E168-E181-E188='AllSSS-2016'!J3,'AllSSS-2016'!J3,"Error")</f>
        <v>454</v>
      </c>
      <c r="F159" s="256">
        <f>SUM(F160:F193)-F162-F168-F181-F188</f>
        <v>314</v>
      </c>
      <c r="G159" s="256">
        <f>SUM(G160:G193)-G162-G168-G181-G188</f>
        <v>443</v>
      </c>
      <c r="H159" s="223">
        <f>IF(SUM(H160:H193)-H162-H168-H181-H188='AllSSS-2017'!J3,'AllSSS-2017'!J3,"Error")</f>
        <v>757</v>
      </c>
    </row>
    <row r="160" spans="1:8" x14ac:dyDescent="0.25">
      <c r="A160" s="649"/>
      <c r="B160" s="217" t="s">
        <v>76</v>
      </c>
      <c r="C160" s="63">
        <f>'Bas-Saint-Laurent-01'!J4</f>
        <v>3</v>
      </c>
      <c r="D160" s="63">
        <f>'Bas-Saint-Laurent-01'!J5</f>
        <v>6</v>
      </c>
      <c r="E160" s="83">
        <f>'AllSSS-2016'!J4</f>
        <v>9</v>
      </c>
      <c r="F160" s="63">
        <f>'Bas-Saint-Laurent-01'!J8</f>
        <v>14</v>
      </c>
      <c r="G160" s="63">
        <f>'Bas-Saint-Laurent-01'!J9</f>
        <v>25</v>
      </c>
      <c r="H160" s="83">
        <f>'AllSSS-2017'!J4</f>
        <v>39</v>
      </c>
    </row>
    <row r="161" spans="1:8" x14ac:dyDescent="0.25">
      <c r="A161" s="649" t="s">
        <v>169</v>
      </c>
      <c r="B161" s="217" t="s">
        <v>77</v>
      </c>
      <c r="C161" s="63">
        <f>'Saguenay Lac-Saint-Jean-02'!J4</f>
        <v>1</v>
      </c>
      <c r="D161" s="63">
        <f>'Saguenay Lac-Saint-Jean-02'!J5</f>
        <v>5</v>
      </c>
      <c r="E161" s="83">
        <f>'AllSSS-2016'!J5</f>
        <v>6</v>
      </c>
      <c r="F161" s="63">
        <f>'Saguenay Lac-Saint-Jean-02'!J8</f>
        <v>6</v>
      </c>
      <c r="G161" s="63">
        <f>'Saguenay Lac-Saint-Jean-02'!J9</f>
        <v>13</v>
      </c>
      <c r="H161" s="83">
        <f>'AllSSS-2017'!J5</f>
        <v>19</v>
      </c>
    </row>
    <row r="162" spans="1:8" x14ac:dyDescent="0.25">
      <c r="A162" s="649"/>
      <c r="B162" s="218" t="s">
        <v>119</v>
      </c>
      <c r="C162" s="229">
        <f>SUM(C163:C165)</f>
        <v>37</v>
      </c>
      <c r="D162" s="229">
        <f>SUM(D163:D165)</f>
        <v>54</v>
      </c>
      <c r="E162" s="230">
        <f>'AllSSS-2016'!J6</f>
        <v>91</v>
      </c>
      <c r="F162" s="229">
        <f>SUM(F163:F165)</f>
        <v>58</v>
      </c>
      <c r="G162" s="229">
        <f>SUM(G163:G165)</f>
        <v>64</v>
      </c>
      <c r="H162" s="230">
        <f>'AllSSS-2017'!J6</f>
        <v>122</v>
      </c>
    </row>
    <row r="163" spans="1:8" x14ac:dyDescent="0.25">
      <c r="A163" s="247" t="s">
        <v>170</v>
      </c>
      <c r="B163" s="219" t="s">
        <v>117</v>
      </c>
      <c r="C163" s="69">
        <f>'Capitale-Nationale-03'!J4</f>
        <v>7</v>
      </c>
      <c r="D163" s="69">
        <f>'Capitale-Nationale-03'!J5</f>
        <v>16</v>
      </c>
      <c r="E163" s="230">
        <f>'AllSSS-2016'!J7</f>
        <v>23</v>
      </c>
      <c r="F163" s="69">
        <f>'Capitale-Nationale-03'!J8</f>
        <v>17</v>
      </c>
      <c r="G163" s="69">
        <f>'Capitale-Nationale-03'!J9</f>
        <v>17</v>
      </c>
      <c r="H163" s="230">
        <f>'AllSSS-2017'!J7</f>
        <v>34</v>
      </c>
    </row>
    <row r="164" spans="1:8" x14ac:dyDescent="0.25">
      <c r="B164" s="219" t="s">
        <v>121</v>
      </c>
      <c r="C164" s="72">
        <f>'CHU de Quebéc-03'!J4</f>
        <v>26</v>
      </c>
      <c r="D164" s="72">
        <f>'CHU de Quebéc-03'!J5</f>
        <v>30</v>
      </c>
      <c r="E164" s="230">
        <f>'AllSSS-2016'!J8</f>
        <v>56</v>
      </c>
      <c r="F164" s="72">
        <f>'CHU de Quebéc-03'!J8</f>
        <v>28</v>
      </c>
      <c r="G164" s="72">
        <f>'CHU de Quebéc-03'!J9</f>
        <v>39</v>
      </c>
      <c r="H164" s="230">
        <f>'AllSSS-2017'!J8</f>
        <v>67</v>
      </c>
    </row>
    <row r="165" spans="1:8" x14ac:dyDescent="0.25">
      <c r="A165" s="254" t="s">
        <v>172</v>
      </c>
      <c r="B165" s="220" t="s">
        <v>120</v>
      </c>
      <c r="C165" s="72">
        <f>'IUCPQ-03'!J4</f>
        <v>4</v>
      </c>
      <c r="D165" s="72">
        <f>'IUCPQ-03'!J5</f>
        <v>8</v>
      </c>
      <c r="E165" s="230">
        <f>'AllSSS-2016'!J9</f>
        <v>12</v>
      </c>
      <c r="F165" s="72">
        <f>'IUCPQ-03'!J8</f>
        <v>13</v>
      </c>
      <c r="G165" s="72">
        <f>'IUCPQ-03'!J9</f>
        <v>8</v>
      </c>
      <c r="H165" s="230">
        <f>'AllSSS-2017'!J9</f>
        <v>21</v>
      </c>
    </row>
    <row r="166" spans="1:8" x14ac:dyDescent="0.25">
      <c r="A166" s="252" t="s">
        <v>60</v>
      </c>
      <c r="B166" s="217" t="s">
        <v>79</v>
      </c>
      <c r="C166" s="63">
        <f>'Mauricie-et-Centre-du-Québec-04'!J4</f>
        <v>9</v>
      </c>
      <c r="D166" s="63">
        <f>'Mauricie-et-Centre-du-Québec-04'!J5</f>
        <v>16</v>
      </c>
      <c r="E166" s="83">
        <f>'AllSSS-2016'!J10</f>
        <v>25</v>
      </c>
      <c r="F166" s="63">
        <f>'Mauricie-et-Centre-du-Québec-04'!J8</f>
        <v>16</v>
      </c>
      <c r="G166" s="63">
        <f>'Mauricie-et-Centre-du-Québec-04'!J9</f>
        <v>18</v>
      </c>
      <c r="H166" s="83">
        <f>'AllSSS-2017'!J10</f>
        <v>34</v>
      </c>
    </row>
    <row r="167" spans="1:8" x14ac:dyDescent="0.25">
      <c r="A167" s="646" t="s">
        <v>26</v>
      </c>
      <c r="B167" s="217" t="s">
        <v>80</v>
      </c>
      <c r="C167" s="63">
        <f>'Estrie-05'!J4</f>
        <v>12</v>
      </c>
      <c r="D167" s="63">
        <f>'Estrie-05'!J5</f>
        <v>19</v>
      </c>
      <c r="E167" s="83">
        <f>'AllSSS-2016'!J11</f>
        <v>31</v>
      </c>
      <c r="F167" s="63">
        <f>'Estrie-05'!J8</f>
        <v>21</v>
      </c>
      <c r="G167" s="63">
        <f>'Estrie-05'!J9</f>
        <v>30</v>
      </c>
      <c r="H167" s="83">
        <f>'AllSSS-2017'!J11</f>
        <v>51</v>
      </c>
    </row>
    <row r="168" spans="1:8" x14ac:dyDescent="0.25">
      <c r="A168" s="646"/>
      <c r="B168" s="218" t="s">
        <v>81</v>
      </c>
      <c r="C168" s="229">
        <f>SUM(C169:C176)</f>
        <v>28</v>
      </c>
      <c r="D168" s="229">
        <f>SUM(D169:D176)</f>
        <v>60</v>
      </c>
      <c r="E168" s="230">
        <f>'AllSSS-2016'!J12</f>
        <v>88</v>
      </c>
      <c r="F168" s="229">
        <f>SUM(F169:F176)</f>
        <v>52</v>
      </c>
      <c r="G168" s="229">
        <f>SUM(G169:G176)</f>
        <v>77</v>
      </c>
      <c r="H168" s="230">
        <f>'AllSSS-2017'!J12</f>
        <v>129</v>
      </c>
    </row>
    <row r="169" spans="1:8" x14ac:dyDescent="0.25">
      <c r="A169" s="646" t="s">
        <v>27</v>
      </c>
      <c r="B169" s="219" t="s">
        <v>132</v>
      </c>
      <c r="C169" s="72">
        <f>'Centre-Ouest-de-Montréal-06'!J4</f>
        <v>2</v>
      </c>
      <c r="D169" s="72">
        <f>'Centre-Ouest-de-Montréal-06'!J5</f>
        <v>4</v>
      </c>
      <c r="E169" s="230">
        <f>'AllSSS-2016'!J13</f>
        <v>6</v>
      </c>
      <c r="F169" s="72">
        <f>'Centre-Ouest-de-Montréal-06'!J8</f>
        <v>4</v>
      </c>
      <c r="G169" s="72">
        <f>'Centre-Ouest-de-Montréal-06'!J9</f>
        <v>5</v>
      </c>
      <c r="H169" s="230">
        <f>'AllSSS-2017'!J13</f>
        <v>9</v>
      </c>
    </row>
    <row r="170" spans="1:8" x14ac:dyDescent="0.25">
      <c r="A170" s="646"/>
      <c r="B170" s="219" t="s">
        <v>133</v>
      </c>
      <c r="C170" s="72">
        <f>'Centre-Sud-De-Montréal-06'!J4</f>
        <v>0</v>
      </c>
      <c r="D170" s="72">
        <f>'Centre-Sud-De-Montréal-06'!J5</f>
        <v>6</v>
      </c>
      <c r="E170" s="230">
        <f>'AllSSS-2016'!J14</f>
        <v>6</v>
      </c>
      <c r="F170" s="72">
        <f>'Centre-Sud-De-Montréal-06'!J8</f>
        <v>3</v>
      </c>
      <c r="G170" s="72">
        <f>'Centre-Sud-De-Montréal-06'!J9</f>
        <v>9</v>
      </c>
      <c r="H170" s="230">
        <f>'AllSSS-2017'!J14</f>
        <v>12</v>
      </c>
    </row>
    <row r="171" spans="1:8" x14ac:dyDescent="0.25">
      <c r="A171" s="252" t="s">
        <v>174</v>
      </c>
      <c r="B171" s="219" t="s">
        <v>134</v>
      </c>
      <c r="C171" s="72">
        <f>'CHU Montreal-06'!J4</f>
        <v>6</v>
      </c>
      <c r="D171" s="72">
        <f>'CHU Montreal-06'!J5</f>
        <v>15</v>
      </c>
      <c r="E171" s="230">
        <f>'AllSSS-2016'!J15</f>
        <v>21</v>
      </c>
      <c r="F171" s="72">
        <f>'CHU Montreal-06'!J8</f>
        <v>12</v>
      </c>
      <c r="G171" s="72">
        <f>'CHU Montreal-06'!J9</f>
        <v>17</v>
      </c>
      <c r="H171" s="230">
        <f>'AllSSS-2017'!J15</f>
        <v>29</v>
      </c>
    </row>
    <row r="172" spans="1:8" x14ac:dyDescent="0.25">
      <c r="B172" s="219" t="s">
        <v>135</v>
      </c>
      <c r="C172" s="72">
        <f>'Est-de-Montréal-06'!J4</f>
        <v>15</v>
      </c>
      <c r="D172" s="72">
        <f>'Est-de-Montréal-06'!J5</f>
        <v>22</v>
      </c>
      <c r="E172" s="230">
        <f>'AllSSS-2016'!J16</f>
        <v>37</v>
      </c>
      <c r="F172" s="72">
        <f>'Est-de-Montréal-06'!J8</f>
        <v>17</v>
      </c>
      <c r="G172" s="72">
        <f>'Est-de-Montréal-06'!J9</f>
        <v>27</v>
      </c>
      <c r="H172" s="230">
        <f>'AllSSS-2017'!J16</f>
        <v>44</v>
      </c>
    </row>
    <row r="173" spans="1:8" x14ac:dyDescent="0.25">
      <c r="A173" s="254" t="s">
        <v>183</v>
      </c>
      <c r="B173" s="219" t="s">
        <v>136</v>
      </c>
      <c r="C173" s="72">
        <f>'Inst de Card de Montréal-06'!J4</f>
        <v>0</v>
      </c>
      <c r="D173" s="72">
        <f>'Inst de Card de Montréal-06'!J5</f>
        <v>1</v>
      </c>
      <c r="E173" s="230">
        <f>'AllSSS-2016'!J17</f>
        <v>1</v>
      </c>
      <c r="F173" s="72">
        <f>'Inst de Card de Montréal-06'!J8</f>
        <v>0</v>
      </c>
      <c r="G173" s="72">
        <f>'Inst de Card de Montréal-06'!J9</f>
        <v>0</v>
      </c>
      <c r="H173" s="230">
        <f>'AllSSS-2017'!J17</f>
        <v>0</v>
      </c>
    </row>
    <row r="174" spans="1:8" x14ac:dyDescent="0.25">
      <c r="A174" s="647" t="s">
        <v>187</v>
      </c>
      <c r="B174" s="219" t="s">
        <v>137</v>
      </c>
      <c r="C174" s="72">
        <f>'McGill Univ Health Centre-06'!J4</f>
        <v>2</v>
      </c>
      <c r="D174" s="72">
        <f>'McGill Univ Health Centre-06'!J5</f>
        <v>6</v>
      </c>
      <c r="E174" s="230">
        <f>'AllSSS-2016'!J18</f>
        <v>8</v>
      </c>
      <c r="F174" s="72">
        <f>'McGill Univ Health Centre-06'!J8</f>
        <v>7</v>
      </c>
      <c r="G174" s="72">
        <f>'McGill Univ Health Centre-06'!J9</f>
        <v>10</v>
      </c>
      <c r="H174" s="230">
        <f>'AllSSS-2017'!J18</f>
        <v>17</v>
      </c>
    </row>
    <row r="175" spans="1:8" x14ac:dyDescent="0.25">
      <c r="A175" s="647"/>
      <c r="B175" s="219" t="s">
        <v>141</v>
      </c>
      <c r="C175" s="72">
        <f>'Nord-de-MontréaL-06'!J4</f>
        <v>2</v>
      </c>
      <c r="D175" s="72">
        <f>'Nord-de-MontréaL-06'!J5</f>
        <v>3</v>
      </c>
      <c r="E175" s="230">
        <f>'AllSSS-2016'!J19</f>
        <v>5</v>
      </c>
      <c r="F175" s="72">
        <f>'Nord-de-MontréaL-06'!J8</f>
        <v>7</v>
      </c>
      <c r="G175" s="72">
        <f>'Nord-de-MontréaL-06'!J9</f>
        <v>5</v>
      </c>
      <c r="H175" s="230">
        <f>'AllSSS-2017'!J19</f>
        <v>12</v>
      </c>
    </row>
    <row r="176" spans="1:8" x14ac:dyDescent="0.25">
      <c r="A176" s="648" t="s">
        <v>188</v>
      </c>
      <c r="B176" s="219" t="s">
        <v>138</v>
      </c>
      <c r="C176" s="72">
        <f>'Ouest-de-Montréal-06'!J4</f>
        <v>1</v>
      </c>
      <c r="D176" s="72">
        <f>'Ouest-de-Montréal-06'!J5</f>
        <v>3</v>
      </c>
      <c r="E176" s="230">
        <f>'AllSSS-2016'!J20</f>
        <v>4</v>
      </c>
      <c r="F176" s="72">
        <f>'Ouest-de-Montréal-06'!J8</f>
        <v>2</v>
      </c>
      <c r="G176" s="72">
        <f>'Ouest-de-Montréal-06'!J9</f>
        <v>4</v>
      </c>
      <c r="H176" s="230">
        <f>'AllSSS-2017'!J20</f>
        <v>6</v>
      </c>
    </row>
    <row r="177" spans="1:8" x14ac:dyDescent="0.25">
      <c r="A177" s="648"/>
      <c r="B177" s="217" t="s">
        <v>82</v>
      </c>
      <c r="C177" s="245">
        <f>'Outaouais-07'!J4</f>
        <v>5</v>
      </c>
      <c r="D177" s="245">
        <f>'Outaouais-07'!J5</f>
        <v>6</v>
      </c>
      <c r="E177" s="83">
        <f>'AllSSS-2016'!J21</f>
        <v>11</v>
      </c>
      <c r="F177" s="245">
        <f>'Outaouais-07'!J8</f>
        <v>11</v>
      </c>
      <c r="G177" s="245">
        <f>'Outaouais-07'!J9</f>
        <v>10</v>
      </c>
      <c r="H177" s="83">
        <f>'AllSSS-2017'!J21</f>
        <v>21</v>
      </c>
    </row>
    <row r="178" spans="1:8" x14ac:dyDescent="0.25">
      <c r="B178" s="217" t="s">
        <v>83</v>
      </c>
      <c r="C178" s="245">
        <f>'Abitibi-Témiscamingue-08'!J4</f>
        <v>1</v>
      </c>
      <c r="D178" s="245">
        <f>'Abitibi-Témiscamingue-08'!J5</f>
        <v>3</v>
      </c>
      <c r="E178" s="83">
        <f>'AllSSS-2016'!J22</f>
        <v>4</v>
      </c>
      <c r="F178" s="245">
        <f>'Abitibi-Témiscamingue-08'!J8</f>
        <v>5</v>
      </c>
      <c r="G178" s="245">
        <f>'Abitibi-Témiscamingue-08'!J9</f>
        <v>13</v>
      </c>
      <c r="H178" s="83">
        <f>'AllSSS-2017'!J22</f>
        <v>18</v>
      </c>
    </row>
    <row r="179" spans="1:8" x14ac:dyDescent="0.25">
      <c r="B179" s="217" t="s">
        <v>84</v>
      </c>
      <c r="C179" s="245">
        <f>'Côte-Nord-09'!J4</f>
        <v>1</v>
      </c>
      <c r="D179" s="245">
        <f>'Côte-Nord-09'!J5</f>
        <v>1</v>
      </c>
      <c r="E179" s="83">
        <f>'AllSSS-2016'!J23</f>
        <v>2</v>
      </c>
      <c r="F179" s="245">
        <f>'Côte-Nord-09'!J8</f>
        <v>1</v>
      </c>
      <c r="G179" s="245">
        <f>'Côte-Nord-09'!J9</f>
        <v>7</v>
      </c>
      <c r="H179" s="83">
        <f>'AllSSS-2017'!J23</f>
        <v>8</v>
      </c>
    </row>
    <row r="180" spans="1:8" x14ac:dyDescent="0.25">
      <c r="B180" s="217" t="s">
        <v>85</v>
      </c>
      <c r="C180" s="245">
        <f>'Nord du Quebec -10'!J4</f>
        <v>0</v>
      </c>
      <c r="D180" s="245">
        <f>'Nord du Quebec -10'!J5</f>
        <v>0</v>
      </c>
      <c r="E180" s="83">
        <f>'AllSSS-2016'!J24</f>
        <v>0</v>
      </c>
      <c r="F180" s="245">
        <f>'Nord du Quebec -10'!J8</f>
        <v>0</v>
      </c>
      <c r="G180" s="245">
        <f>'Nord du Quebec -10'!J9</f>
        <v>0</v>
      </c>
      <c r="H180" s="83">
        <f>'AllSSS-2017'!J24</f>
        <v>0</v>
      </c>
    </row>
    <row r="181" spans="1:8" x14ac:dyDescent="0.25">
      <c r="B181" s="218" t="s">
        <v>112</v>
      </c>
      <c r="C181" s="229">
        <f>SUM(C182:C183)</f>
        <v>0</v>
      </c>
      <c r="D181" s="229">
        <f>SUM(D182:D183)</f>
        <v>2</v>
      </c>
      <c r="E181" s="230">
        <f>'AllSSS-2016'!J25</f>
        <v>2</v>
      </c>
      <c r="F181" s="229">
        <f>SUM(F182:F183)</f>
        <v>2</v>
      </c>
      <c r="G181" s="229">
        <f>SUM(G182:G183)</f>
        <v>1</v>
      </c>
      <c r="H181" s="230">
        <f>'AllSSS-2017'!J25</f>
        <v>3</v>
      </c>
    </row>
    <row r="182" spans="1:8" x14ac:dyDescent="0.25">
      <c r="B182" s="219" t="s">
        <v>145</v>
      </c>
      <c r="C182" s="72">
        <f>'Gaspésie-11'!J4</f>
        <v>0</v>
      </c>
      <c r="D182" s="72">
        <f>'Gaspésie-11'!J5</f>
        <v>2</v>
      </c>
      <c r="E182" s="230">
        <f>'AllSSS-2016'!J26</f>
        <v>2</v>
      </c>
      <c r="F182" s="72">
        <f>'Gaspésie-11'!J8</f>
        <v>2</v>
      </c>
      <c r="G182" s="72">
        <f>'Gaspésie-11'!J9</f>
        <v>1</v>
      </c>
      <c r="H182" s="230">
        <f>'AllSSS-2017'!J26</f>
        <v>3</v>
      </c>
    </row>
    <row r="183" spans="1:8" x14ac:dyDescent="0.25">
      <c r="B183" s="219" t="s">
        <v>146</v>
      </c>
      <c r="C183" s="72">
        <f>'Iles-11'!J4</f>
        <v>0</v>
      </c>
      <c r="D183" s="72">
        <f>'Iles-11'!J5</f>
        <v>0</v>
      </c>
      <c r="E183" s="230">
        <f>'AllSSS-2016'!J27</f>
        <v>0</v>
      </c>
      <c r="F183" s="72">
        <f>'Iles-11'!J8</f>
        <v>0</v>
      </c>
      <c r="G183" s="72">
        <f>'Iles-11'!J9</f>
        <v>0</v>
      </c>
      <c r="H183" s="230">
        <f>'AllSSS-2017'!J27</f>
        <v>0</v>
      </c>
    </row>
    <row r="184" spans="1:8" x14ac:dyDescent="0.25">
      <c r="B184" s="221" t="s">
        <v>87</v>
      </c>
      <c r="C184" s="245">
        <f>'Chaudière-Appalaches-12'!J4</f>
        <v>4</v>
      </c>
      <c r="D184" s="245">
        <f>'Chaudière-Appalaches-12'!J5</f>
        <v>14</v>
      </c>
      <c r="E184" s="83">
        <f>'AllSSS-2016'!J28</f>
        <v>18</v>
      </c>
      <c r="F184" s="245">
        <f>'Chaudière-Appalaches-12'!J8</f>
        <v>17</v>
      </c>
      <c r="G184" s="245">
        <f>'Chaudière-Appalaches-12'!J9</f>
        <v>23</v>
      </c>
      <c r="H184" s="268">
        <f>'AllSSS-2017'!J28</f>
        <v>40</v>
      </c>
    </row>
    <row r="185" spans="1:8" x14ac:dyDescent="0.25">
      <c r="B185" s="221" t="s">
        <v>88</v>
      </c>
      <c r="C185" s="245">
        <f>' Laval-13'!J4</f>
        <v>4</v>
      </c>
      <c r="D185" s="245">
        <f>' Laval-13'!J5</f>
        <v>18</v>
      </c>
      <c r="E185" s="83">
        <f>'AllSSS-2016'!J29</f>
        <v>22</v>
      </c>
      <c r="F185" s="245">
        <f>' Laval-13'!J8</f>
        <v>16</v>
      </c>
      <c r="G185" s="245">
        <f>' Laval-13'!J9</f>
        <v>20</v>
      </c>
      <c r="H185" s="268">
        <f>'AllSSS-2017'!J29</f>
        <v>36</v>
      </c>
    </row>
    <row r="186" spans="1:8" x14ac:dyDescent="0.25">
      <c r="B186" s="221" t="s">
        <v>89</v>
      </c>
      <c r="C186" s="245">
        <f>'Lanaudière-14'!J4</f>
        <v>12</v>
      </c>
      <c r="D186" s="245">
        <f>'Lanaudière-14'!J5</f>
        <v>22</v>
      </c>
      <c r="E186" s="83">
        <f>'AllSSS-2016'!J30</f>
        <v>34</v>
      </c>
      <c r="F186" s="245">
        <f>'Lanaudière-14'!J8</f>
        <v>12</v>
      </c>
      <c r="G186" s="245">
        <f>'Lanaudière-14'!J9</f>
        <v>32</v>
      </c>
      <c r="H186" s="268">
        <f>'AllSSS-2017'!J30</f>
        <v>44</v>
      </c>
    </row>
    <row r="187" spans="1:8" x14ac:dyDescent="0.25">
      <c r="B187" s="221" t="s">
        <v>90</v>
      </c>
      <c r="C187" s="245">
        <f>'Laurentides-15'!J4</f>
        <v>9</v>
      </c>
      <c r="D187" s="245">
        <f>'Laurentides-15'!J5</f>
        <v>13</v>
      </c>
      <c r="E187" s="83">
        <f>'AllSSS-2016'!J31</f>
        <v>22</v>
      </c>
      <c r="F187" s="245">
        <f>'Laurentides-15'!J8</f>
        <v>11</v>
      </c>
      <c r="G187" s="245">
        <f>'Laurentides-15'!J9</f>
        <v>24</v>
      </c>
      <c r="H187" s="268">
        <f>'AllSSS-2017'!J31</f>
        <v>35</v>
      </c>
    </row>
    <row r="188" spans="1:8" x14ac:dyDescent="0.25">
      <c r="B188" s="218" t="s">
        <v>114</v>
      </c>
      <c r="C188" s="229">
        <f>SUM(C189:C191)</f>
        <v>30</v>
      </c>
      <c r="D188" s="229">
        <f>SUM(D189:D191)</f>
        <v>59</v>
      </c>
      <c r="E188" s="230">
        <f>'AllSSS-2016'!J32</f>
        <v>89</v>
      </c>
      <c r="F188" s="229">
        <f>SUM(F189:F191)</f>
        <v>72</v>
      </c>
      <c r="G188" s="229">
        <f>SUM(G189:G191)</f>
        <v>86</v>
      </c>
      <c r="H188" s="230">
        <f>'AllSSS-2017'!J32</f>
        <v>158</v>
      </c>
    </row>
    <row r="189" spans="1:8" x14ac:dyDescent="0.25">
      <c r="B189" s="219" t="s">
        <v>151</v>
      </c>
      <c r="C189" s="72">
        <f>'Montérégie-Centre-16'!J4</f>
        <v>7</v>
      </c>
      <c r="D189" s="72">
        <f>'Montérégie-Centre-16'!J5</f>
        <v>15</v>
      </c>
      <c r="E189" s="230">
        <f>'AllSSS-2016'!J33</f>
        <v>22</v>
      </c>
      <c r="F189" s="72">
        <f>'Montérégie-Centre-16'!J8</f>
        <v>21</v>
      </c>
      <c r="G189" s="72">
        <f>'Montérégie-Centre-16'!J9</f>
        <v>25</v>
      </c>
      <c r="H189" s="230">
        <f>'AllSSS-2017'!J33</f>
        <v>46</v>
      </c>
    </row>
    <row r="190" spans="1:8" x14ac:dyDescent="0.25">
      <c r="B190" s="219" t="s">
        <v>152</v>
      </c>
      <c r="C190" s="72">
        <f>'Montérégie-Est-16'!J4</f>
        <v>18</v>
      </c>
      <c r="D190" s="72">
        <f>'Montérégie-Est-16'!J5</f>
        <v>28</v>
      </c>
      <c r="E190" s="230">
        <f>'AllSSS-2016'!J34</f>
        <v>46</v>
      </c>
      <c r="F190" s="72">
        <f>'Montérégie-Est-16'!J8</f>
        <v>43</v>
      </c>
      <c r="G190" s="72">
        <f>'Montérégie-Est-16'!J9</f>
        <v>50</v>
      </c>
      <c r="H190" s="230">
        <f>'AllSSS-2017'!J34</f>
        <v>93</v>
      </c>
    </row>
    <row r="191" spans="1:8" x14ac:dyDescent="0.25">
      <c r="B191" s="219" t="s">
        <v>153</v>
      </c>
      <c r="C191" s="72">
        <f>'Montérégie-Ouest-16'!J4</f>
        <v>5</v>
      </c>
      <c r="D191" s="72">
        <f>'Montérégie-Ouest-16'!J5</f>
        <v>16</v>
      </c>
      <c r="E191" s="230">
        <f>'AllSSS-2016'!J35</f>
        <v>21</v>
      </c>
      <c r="F191" s="72">
        <f>'Montérégie-Ouest-16'!J8</f>
        <v>8</v>
      </c>
      <c r="G191" s="72">
        <f>'Montérégie-Ouest-16'!J9</f>
        <v>11</v>
      </c>
      <c r="H191" s="230">
        <f>'AllSSS-2017'!J35</f>
        <v>19</v>
      </c>
    </row>
    <row r="192" spans="1:8" x14ac:dyDescent="0.25">
      <c r="B192" s="221" t="s">
        <v>92</v>
      </c>
      <c r="C192" s="245">
        <f>'Nunavik -17'!J4</f>
        <v>0</v>
      </c>
      <c r="D192" s="245">
        <f>'Nunavik -17'!J5</f>
        <v>0</v>
      </c>
      <c r="E192" s="83">
        <f>'AllSSS-2016'!J36</f>
        <v>0</v>
      </c>
      <c r="F192" s="245">
        <f>'Nunavik -17'!J8</f>
        <v>0</v>
      </c>
      <c r="G192" s="245">
        <f>'Nunavik -17'!J9</f>
        <v>0</v>
      </c>
      <c r="H192" s="83">
        <f>'AllSSS-2017'!J36</f>
        <v>0</v>
      </c>
    </row>
    <row r="193" spans="1:8" ht="15.75" thickBot="1" x14ac:dyDescent="0.3">
      <c r="B193" s="222" t="s">
        <v>157</v>
      </c>
      <c r="C193" s="246">
        <f>'T-Cries-de-la-Baie-James-18'!J4</f>
        <v>0</v>
      </c>
      <c r="D193" s="246">
        <f>'T-Cries-de-la-Baie-James-18'!J5</f>
        <v>0</v>
      </c>
      <c r="E193" s="224">
        <f>'AllSSS-2016'!J37</f>
        <v>0</v>
      </c>
      <c r="F193" s="246">
        <f>'T-Cries-de-la-Baie-James-18'!J8</f>
        <v>0</v>
      </c>
      <c r="G193" s="246">
        <f>'T-Cries-de-la-Baie-James-18'!J9</f>
        <v>0</v>
      </c>
      <c r="H193" s="224">
        <f>'AllSSS-2017'!J37</f>
        <v>0</v>
      </c>
    </row>
    <row r="194" spans="1:8" ht="21" thickTop="1" thickBot="1" x14ac:dyDescent="0.35">
      <c r="B194" s="1"/>
      <c r="C194" s="62"/>
      <c r="E194" s="1"/>
      <c r="F194" s="62"/>
      <c r="G194" s="62"/>
      <c r="H194" s="62"/>
    </row>
    <row r="195" spans="1:8" ht="18.75" thickTop="1" thickBot="1" x14ac:dyDescent="0.3">
      <c r="A195" s="232" t="s">
        <v>163</v>
      </c>
      <c r="B195" s="644" t="s">
        <v>26</v>
      </c>
      <c r="C195" s="641" t="s">
        <v>159</v>
      </c>
      <c r="D195" s="642"/>
      <c r="E195" s="643"/>
      <c r="F195" s="641" t="s">
        <v>162</v>
      </c>
      <c r="G195" s="642"/>
      <c r="H195" s="643"/>
    </row>
    <row r="196" spans="1:8" ht="16.5" thickTop="1" thickBot="1" x14ac:dyDescent="0.3">
      <c r="A196" s="231" t="s">
        <v>164</v>
      </c>
      <c r="B196" s="645"/>
      <c r="C196" s="228" t="s">
        <v>160</v>
      </c>
      <c r="D196" s="211" t="s">
        <v>161</v>
      </c>
      <c r="E196" s="211">
        <v>2016</v>
      </c>
      <c r="F196" s="228" t="s">
        <v>160</v>
      </c>
      <c r="G196" s="211" t="s">
        <v>161</v>
      </c>
      <c r="H196" s="212">
        <v>2017</v>
      </c>
    </row>
    <row r="197" spans="1:8" ht="15.75" thickTop="1" x14ac:dyDescent="0.25">
      <c r="A197" s="649" t="s">
        <v>168</v>
      </c>
      <c r="B197" s="216" t="s">
        <v>46</v>
      </c>
      <c r="C197" s="262"/>
      <c r="D197" s="262"/>
      <c r="E197" s="263">
        <f>'AllSSS-2016'!AJ3</f>
        <v>767.81274839757145</v>
      </c>
      <c r="F197" s="262"/>
      <c r="G197" s="262"/>
      <c r="H197" s="223">
        <f>'AllSSS-2017'!AJ3</f>
        <v>1308.3756783850115</v>
      </c>
    </row>
    <row r="198" spans="1:8" x14ac:dyDescent="0.25">
      <c r="A198" s="649"/>
      <c r="B198" s="217" t="s">
        <v>76</v>
      </c>
      <c r="C198" s="63">
        <f>'Bas-Saint-Laurent-01'!AJ4</f>
        <v>280.89887640449439</v>
      </c>
      <c r="D198" s="63">
        <f>'Bas-Saint-Laurent-01'!AJ5</f>
        <v>606.06060606060601</v>
      </c>
      <c r="E198" s="275">
        <f>'AllSSS-2016'!AJ4</f>
        <v>437.31778425655978</v>
      </c>
      <c r="F198" s="63">
        <f>'Bas-Saint-Laurent-01'!AJ8</f>
        <v>1425.6619144602853</v>
      </c>
      <c r="G198" s="63">
        <f>'Bas-Saint-Laurent-01'!AJ9</f>
        <v>2606.8821689259644</v>
      </c>
      <c r="H198" s="83">
        <f>'AllSSS-2017'!AJ4</f>
        <v>2009.2735703245751</v>
      </c>
    </row>
    <row r="199" spans="1:8" x14ac:dyDescent="0.25">
      <c r="A199" s="649" t="s">
        <v>169</v>
      </c>
      <c r="B199" s="217" t="s">
        <v>77</v>
      </c>
      <c r="C199" s="63">
        <f>'Saguenay Lac-Saint-Jean-02'!AJ4</f>
        <v>55.803571428571423</v>
      </c>
      <c r="D199" s="63">
        <f>'Saguenay Lac-Saint-Jean-02'!AJ5</f>
        <v>385.80246913580243</v>
      </c>
      <c r="E199" s="275">
        <f>'AllSSS-2016'!AJ5</f>
        <v>194.30051813471502</v>
      </c>
      <c r="F199" s="63">
        <f>'Saguenay Lac-Saint-Jean-02'!AJ8</f>
        <v>613.49693251533745</v>
      </c>
      <c r="G199" s="63">
        <f>'Saguenay Lac-Saint-Jean-02'!AJ9</f>
        <v>1049.2332526230832</v>
      </c>
      <c r="H199" s="83">
        <f>'AllSSS-2017'!AJ5</f>
        <v>857.01398285972039</v>
      </c>
    </row>
    <row r="200" spans="1:8" x14ac:dyDescent="0.25">
      <c r="A200" s="649"/>
      <c r="B200" s="218" t="s">
        <v>119</v>
      </c>
      <c r="C200" s="229"/>
      <c r="D200" s="229"/>
      <c r="E200" s="276">
        <f>'AllSSS-2016'!AJ6</f>
        <v>1453.2098371127436</v>
      </c>
      <c r="F200" s="229"/>
      <c r="G200" s="229"/>
      <c r="H200" s="230">
        <f>'AllSSS-2017'!AJ6</f>
        <v>1690.2188972014408</v>
      </c>
    </row>
    <row r="201" spans="1:8" x14ac:dyDescent="0.25">
      <c r="A201" s="247" t="s">
        <v>170</v>
      </c>
      <c r="B201" s="219" t="s">
        <v>117</v>
      </c>
      <c r="C201" s="69">
        <f>'Capitale-Nationale-03'!AJ4</f>
        <v>393.47948285553684</v>
      </c>
      <c r="D201" s="69">
        <f>'Capitale-Nationale-03'!AJ5</f>
        <v>762.99475441106335</v>
      </c>
      <c r="E201" s="276">
        <f>'AllSSS-2016'!AJ7</f>
        <v>593.3952528379773</v>
      </c>
      <c r="F201" s="69">
        <f>'Capitale-Nationale-03'!AJ8</f>
        <v>764.38848920863313</v>
      </c>
      <c r="G201" s="69">
        <f>'Capitale-Nationale-03'!AJ9</f>
        <v>713.38648762064622</v>
      </c>
      <c r="H201" s="230">
        <f>'AllSSS-2017'!AJ7</f>
        <v>738.00738007380073</v>
      </c>
    </row>
    <row r="202" spans="1:8" x14ac:dyDescent="0.25">
      <c r="B202" s="219" t="s">
        <v>121</v>
      </c>
      <c r="C202" s="72">
        <f>'CHU de Quebéc-03'!AJ4</f>
        <v>2495.2015355086369</v>
      </c>
      <c r="D202" s="72">
        <f>'CHU de Quebéc-03'!AJ5</f>
        <v>4132.2314049586776</v>
      </c>
      <c r="E202" s="276">
        <f>'AllSSS-2016'!AJ8</f>
        <v>3167.420814479638</v>
      </c>
      <c r="F202" s="72">
        <f>'CHU de Quebéc-03'!AJ8</f>
        <v>2204.7244094488187</v>
      </c>
      <c r="G202" s="72">
        <f>'CHU de Quebéc-03'!AJ9</f>
        <v>5298.913043478261</v>
      </c>
      <c r="H202" s="230">
        <f>'AllSSS-2017'!AJ8</f>
        <v>3339.9800598205379</v>
      </c>
    </row>
    <row r="203" spans="1:8" x14ac:dyDescent="0.25">
      <c r="A203" s="254" t="s">
        <v>172</v>
      </c>
      <c r="B203" s="220" t="s">
        <v>120</v>
      </c>
      <c r="C203" s="72">
        <f>'IUCPQ-03'!AJ4</f>
        <v>1315.7894736842104</v>
      </c>
      <c r="D203" s="72">
        <f>'IUCPQ-03'!AJ5</f>
        <v>2547.7707006369428</v>
      </c>
      <c r="E203" s="276">
        <f>'AllSSS-2016'!AJ9</f>
        <v>1941.7475728155339</v>
      </c>
      <c r="F203" s="72">
        <f>'IUCPQ-03'!AJ8</f>
        <v>3903.9039039039039</v>
      </c>
      <c r="G203" s="72">
        <f>'IUCPQ-03'!AJ9</f>
        <v>2941.1764705882351</v>
      </c>
      <c r="H203" s="230">
        <f>'AllSSS-2017'!AJ9</f>
        <v>3471.0743801652893</v>
      </c>
    </row>
    <row r="204" spans="1:8" x14ac:dyDescent="0.25">
      <c r="A204" s="252" t="s">
        <v>60</v>
      </c>
      <c r="B204" s="217" t="s">
        <v>79</v>
      </c>
      <c r="C204" s="63">
        <f>'Mauricie-et-Centre-du-Québec-04'!AJ4</f>
        <v>373.59900373599004</v>
      </c>
      <c r="D204" s="63">
        <f>'Mauricie-et-Centre-du-Québec-04'!AJ5</f>
        <v>689.0611541774332</v>
      </c>
      <c r="E204" s="275">
        <f>'AllSSS-2016'!AJ10</f>
        <v>528.42950750369903</v>
      </c>
      <c r="F204" s="63">
        <f>'Mauricie-et-Centre-du-Québec-04'!AJ8</f>
        <v>647.77327935222672</v>
      </c>
      <c r="G204" s="63">
        <f>'Mauricie-et-Centre-du-Québec-04'!AJ9</f>
        <v>754.08462505236696</v>
      </c>
      <c r="H204" s="83">
        <f>'AllSSS-2017'!AJ10</f>
        <v>700.02058884084829</v>
      </c>
    </row>
    <row r="205" spans="1:8" x14ac:dyDescent="0.25">
      <c r="A205" s="646" t="s">
        <v>26</v>
      </c>
      <c r="B205" s="217" t="s">
        <v>80</v>
      </c>
      <c r="C205" s="63">
        <f>'Estrie-05'!AJ4</f>
        <v>823.04526748971205</v>
      </c>
      <c r="D205" s="63">
        <f>'Estrie-05'!AJ5</f>
        <v>1022.604951560818</v>
      </c>
      <c r="E205" s="275">
        <f>'AllSSS-2016'!AJ11</f>
        <v>934.8612786489748</v>
      </c>
      <c r="F205" s="63">
        <f>'Estrie-05'!AJ8</f>
        <v>1214.5748987854251</v>
      </c>
      <c r="G205" s="63">
        <f>'Estrie-05'!AJ9</f>
        <v>1520.5271160669031</v>
      </c>
      <c r="H205" s="83">
        <f>'AllSSS-2017'!AJ11</f>
        <v>1377.6337115072934</v>
      </c>
    </row>
    <row r="206" spans="1:8" x14ac:dyDescent="0.25">
      <c r="A206" s="646"/>
      <c r="B206" s="218" t="s">
        <v>81</v>
      </c>
      <c r="C206" s="229"/>
      <c r="D206" s="229"/>
      <c r="E206" s="276">
        <f>'AllSSS-2016'!AJ12</f>
        <v>764.61899383091497</v>
      </c>
      <c r="F206" s="229"/>
      <c r="G206" s="229"/>
      <c r="H206" s="230">
        <f>'AllSSS-2017'!AJ12</f>
        <v>1116.6897506925206</v>
      </c>
    </row>
    <row r="207" spans="1:8" x14ac:dyDescent="0.25">
      <c r="A207" s="646" t="s">
        <v>27</v>
      </c>
      <c r="B207" s="219" t="s">
        <v>132</v>
      </c>
      <c r="C207" s="72">
        <f>'Centre-Ouest-de-Montréal-06'!AJ4</f>
        <v>413.22314049586777</v>
      </c>
      <c r="D207" s="72">
        <f>'Centre-Ouest-de-Montréal-06'!AJ5</f>
        <v>586.51026392961876</v>
      </c>
      <c r="E207" s="276">
        <f>'AllSSS-2016'!AJ13</f>
        <v>514.57975986277881</v>
      </c>
      <c r="F207" s="72">
        <f>'Centre-Ouest-de-Montréal-06'!AJ8</f>
        <v>574.71264367816093</v>
      </c>
      <c r="G207" s="72">
        <f>'Centre-Ouest-de-Montréal-06'!AJ9</f>
        <v>897.66606822262122</v>
      </c>
      <c r="H207" s="230">
        <f>'AllSSS-2017'!AJ13</f>
        <v>718.27613727055063</v>
      </c>
    </row>
    <row r="208" spans="1:8" x14ac:dyDescent="0.25">
      <c r="A208" s="646"/>
      <c r="B208" s="219" t="s">
        <v>133</v>
      </c>
      <c r="C208" s="72">
        <f>'Centre-Sud-De-Montréal-06'!AJ4</f>
        <v>0</v>
      </c>
      <c r="D208" s="72">
        <f>'Centre-Sud-De-Montréal-06'!AJ5</f>
        <v>610.99796334012217</v>
      </c>
      <c r="E208" s="276">
        <f>'AllSSS-2016'!AJ14</f>
        <v>286.66985188724323</v>
      </c>
      <c r="F208" s="72">
        <f>'Centre-Sud-De-Montréal-06'!AJ8</f>
        <v>321.54340836012864</v>
      </c>
      <c r="G208" s="72">
        <f>'Centre-Sud-De-Montréal-06'!AJ9</f>
        <v>959.48827292110877</v>
      </c>
      <c r="H208" s="230">
        <f>'AllSSS-2017'!AJ14</f>
        <v>641.36825227151257</v>
      </c>
    </row>
    <row r="209" spans="1:8" x14ac:dyDescent="0.25">
      <c r="A209" s="252" t="s">
        <v>174</v>
      </c>
      <c r="B209" s="219" t="s">
        <v>134</v>
      </c>
      <c r="C209" s="72">
        <f>'CHU Montreal-06'!AJ4</f>
        <v>2230.4832713754645</v>
      </c>
      <c r="D209" s="72">
        <f>'CHU Montreal-06'!AJ5</f>
        <v>6521.7391304347821</v>
      </c>
      <c r="E209" s="276">
        <f>'AllSSS-2016'!AJ15</f>
        <v>4208.4168336673347</v>
      </c>
      <c r="F209" s="72">
        <f>'CHU Montreal-06'!AJ8</f>
        <v>4897.9591836734689</v>
      </c>
      <c r="G209" s="72">
        <f>'CHU Montreal-06'!AJ9</f>
        <v>7264.9572649572656</v>
      </c>
      <c r="H209" s="230">
        <f>'AllSSS-2017'!AJ15</f>
        <v>6054.2797494780798</v>
      </c>
    </row>
    <row r="210" spans="1:8" x14ac:dyDescent="0.25">
      <c r="B210" s="219" t="s">
        <v>135</v>
      </c>
      <c r="C210" s="72">
        <f>'Est-de-Montréal-06'!AJ4</f>
        <v>912.96409007912359</v>
      </c>
      <c r="D210" s="72">
        <f>'Est-de-Montréal-06'!AJ5</f>
        <v>1029.4805802526907</v>
      </c>
      <c r="E210" s="276">
        <f>'AllSSS-2016'!AJ16</f>
        <v>978.83597883597884</v>
      </c>
      <c r="F210" s="72">
        <f>'Est-de-Montréal-06'!AJ8</f>
        <v>956.13048368953878</v>
      </c>
      <c r="G210" s="72">
        <f>'Est-de-Montréal-06'!AJ9</f>
        <v>1223.3801540552788</v>
      </c>
      <c r="H210" s="230">
        <f>'AllSSS-2017'!AJ16</f>
        <v>1104.1405269761606</v>
      </c>
    </row>
    <row r="211" spans="1:8" x14ac:dyDescent="0.25">
      <c r="A211" s="254" t="s">
        <v>183</v>
      </c>
      <c r="B211" s="219" t="s">
        <v>136</v>
      </c>
      <c r="C211" s="72">
        <f>'Inst de Card de Montréal-06'!AJ4</f>
        <v>0</v>
      </c>
      <c r="D211" s="72">
        <f>'Inst de Card de Montréal-06'!AJ5</f>
        <v>769.23076923076928</v>
      </c>
      <c r="E211" s="276">
        <f>'AllSSS-2016'!AJ17</f>
        <v>490.19607843137254</v>
      </c>
      <c r="F211" s="72">
        <f>'Inst de Card de Montréal-06'!AJ8</f>
        <v>0</v>
      </c>
      <c r="G211" s="72">
        <f>'Inst de Card de Montréal-06'!AJ9</f>
        <v>0</v>
      </c>
      <c r="H211" s="230">
        <f>'AllSSS-2017'!AJ17</f>
        <v>0</v>
      </c>
    </row>
    <row r="212" spans="1:8" x14ac:dyDescent="0.25">
      <c r="A212" s="647" t="s">
        <v>187</v>
      </c>
      <c r="B212" s="219" t="s">
        <v>137</v>
      </c>
      <c r="C212" s="72">
        <f>'McGill Univ Health Centre-06'!AJ4</f>
        <v>1526.7175572519084</v>
      </c>
      <c r="D212" s="72">
        <f>'McGill Univ Health Centre-06'!AJ5</f>
        <v>4511.2781954887214</v>
      </c>
      <c r="E212" s="276">
        <f>'AllSSS-2016'!AJ18</f>
        <v>3030.3030303030305</v>
      </c>
      <c r="F212" s="72">
        <f>'McGill Univ Health Centre-06'!AJ8</f>
        <v>2439.0243902439024</v>
      </c>
      <c r="G212" s="72" t="str">
        <f>'McGill Univ Health Centre-06'!AJ9</f>
        <v>NA</v>
      </c>
      <c r="H212" s="230">
        <f>'AllSSS-2017'!AJ18</f>
        <v>5923.3449477351915</v>
      </c>
    </row>
    <row r="213" spans="1:8" x14ac:dyDescent="0.25">
      <c r="A213" s="647"/>
      <c r="B213" s="219" t="s">
        <v>141</v>
      </c>
      <c r="C213" s="72">
        <f>'Nord-de-MontréaL-06'!AJ4</f>
        <v>215.98272138228944</v>
      </c>
      <c r="D213" s="72">
        <f>'Nord-de-MontréaL-06'!AJ5</f>
        <v>261.32404181184671</v>
      </c>
      <c r="E213" s="276">
        <f>'AllSSS-2016'!AJ19</f>
        <v>241.08003857280616</v>
      </c>
      <c r="F213" s="72">
        <f>'Nord-de-MontréaL-06'!AJ8</f>
        <v>677.63794772507254</v>
      </c>
      <c r="G213" s="72">
        <f>'Nord-de-MontréaL-06'!AJ9</f>
        <v>486.38132295719845</v>
      </c>
      <c r="H213" s="230">
        <f>'AllSSS-2017'!AJ19</f>
        <v>582.24163027656482</v>
      </c>
    </row>
    <row r="214" spans="1:8" x14ac:dyDescent="0.25">
      <c r="A214" s="648" t="s">
        <v>188</v>
      </c>
      <c r="B214" s="219" t="s">
        <v>138</v>
      </c>
      <c r="C214" s="72">
        <f>'Ouest-de-Montréal-06'!AJ4</f>
        <v>136.4256480218281</v>
      </c>
      <c r="D214" s="72">
        <f>'Ouest-de-Montréal-06'!AJ5</f>
        <v>431.0344827586207</v>
      </c>
      <c r="E214" s="276">
        <f>'AllSSS-2016'!AJ20</f>
        <v>279.91602519244225</v>
      </c>
      <c r="F214" s="72">
        <f>'Ouest-de-Montréal-06'!AJ8</f>
        <v>310.55900621118008</v>
      </c>
      <c r="G214" s="72">
        <f>'Ouest-de-Montréal-06'!AJ9</f>
        <v>534.04539385847795</v>
      </c>
      <c r="H214" s="230">
        <f>'AllSSS-2017'!AJ20</f>
        <v>430.72505384063174</v>
      </c>
    </row>
    <row r="215" spans="1:8" x14ac:dyDescent="0.25">
      <c r="A215" s="648"/>
      <c r="B215" s="217" t="s">
        <v>82</v>
      </c>
      <c r="C215" s="245">
        <f>'Outaouais-07'!AJ4</f>
        <v>356.37918745545261</v>
      </c>
      <c r="D215" s="245">
        <f>'Outaouais-07'!AJ5</f>
        <v>461.18370484242888</v>
      </c>
      <c r="E215" s="275">
        <f>'AllSSS-2016'!AJ21</f>
        <v>406.80473372781063</v>
      </c>
      <c r="F215" s="245">
        <f>'Outaouais-07'!AJ8</f>
        <v>763.88888888888891</v>
      </c>
      <c r="G215" s="245">
        <f>'Outaouais-07'!AJ9</f>
        <v>739.64497041420111</v>
      </c>
      <c r="H215" s="268">
        <f>'AllSSS-2017'!AJ21</f>
        <v>752.14899713467048</v>
      </c>
    </row>
    <row r="216" spans="1:8" x14ac:dyDescent="0.25">
      <c r="B216" s="217" t="s">
        <v>83</v>
      </c>
      <c r="C216" s="245">
        <f>'Abitibi-Témiscamingue-08'!AJ4</f>
        <v>558.65921787709499</v>
      </c>
      <c r="D216" s="245">
        <f>'Abitibi-Témiscamingue-08'!AJ5</f>
        <v>665.1884700665189</v>
      </c>
      <c r="E216" s="275">
        <f>'AllSSS-2016'!AJ22</f>
        <v>634.92063492063494</v>
      </c>
      <c r="F216" s="245">
        <f>'Abitibi-Témiscamingue-08'!AJ8</f>
        <v>936.32958801498125</v>
      </c>
      <c r="G216" s="245">
        <f>'Abitibi-Témiscamingue-08'!AJ9</f>
        <v>2093.3977455716586</v>
      </c>
      <c r="H216" s="268">
        <f>'AllSSS-2017'!AJ22</f>
        <v>1558.4415584415585</v>
      </c>
    </row>
    <row r="217" spans="1:8" x14ac:dyDescent="0.25">
      <c r="B217" s="217" t="s">
        <v>84</v>
      </c>
      <c r="C217" s="245">
        <f>'Côte-Nord-09'!AJ4</f>
        <v>305.81039755351685</v>
      </c>
      <c r="D217" s="245">
        <f>'Côte-Nord-09'!AJ5</f>
        <v>247.52475247524754</v>
      </c>
      <c r="E217" s="275">
        <f>'AllSSS-2016'!AJ23</f>
        <v>273.59781121751024</v>
      </c>
      <c r="F217" s="245">
        <f>'Côte-Nord-09'!AJ8</f>
        <v>268.81720430107526</v>
      </c>
      <c r="G217" s="245">
        <f>'Côte-Nord-09'!AJ9</f>
        <v>1907.3569482288829</v>
      </c>
      <c r="H217" s="268">
        <f>'AllSSS-2017'!AJ23</f>
        <v>1082.5439783491206</v>
      </c>
    </row>
    <row r="218" spans="1:8" x14ac:dyDescent="0.25">
      <c r="B218" s="217" t="s">
        <v>85</v>
      </c>
      <c r="C218" s="245">
        <f>'Nord du Quebec -10'!AJ4</f>
        <v>0</v>
      </c>
      <c r="D218" s="245">
        <f>'Nord du Quebec -10'!AJ5</f>
        <v>0</v>
      </c>
      <c r="E218" s="275">
        <f>'AllSSS-2016'!AJ24</f>
        <v>0</v>
      </c>
      <c r="F218" s="245">
        <f>'Nord du Quebec -10'!AJ8</f>
        <v>0</v>
      </c>
      <c r="G218" s="245">
        <f>'Nord du Quebec -10'!AJ9</f>
        <v>0</v>
      </c>
      <c r="H218" s="268">
        <f>'AllSSS-2017'!AJ24</f>
        <v>0</v>
      </c>
    </row>
    <row r="219" spans="1:8" x14ac:dyDescent="0.25">
      <c r="B219" s="218" t="s">
        <v>112</v>
      </c>
      <c r="C219" s="229"/>
      <c r="D219" s="229"/>
      <c r="E219" s="276">
        <f>'AllSSS-2016'!AJ25</f>
        <v>223.71364653243847</v>
      </c>
      <c r="F219" s="229"/>
      <c r="G219" s="229"/>
      <c r="H219" s="230">
        <f>'AllSSS-2017'!AJ25</f>
        <v>575.81573896353166</v>
      </c>
    </row>
    <row r="220" spans="1:8" x14ac:dyDescent="0.25">
      <c r="B220" s="219" t="s">
        <v>145</v>
      </c>
      <c r="C220" s="72">
        <f>'Gaspésie-11'!AJ4</f>
        <v>0</v>
      </c>
      <c r="D220" s="72">
        <f>'Gaspésie-11'!AJ5</f>
        <v>442.47787610619469</v>
      </c>
      <c r="E220" s="276">
        <f>'AllSSS-2016'!AJ26</f>
        <v>240.96385542168676</v>
      </c>
      <c r="F220" s="72">
        <f>'Gaspésie-11'!AJ8</f>
        <v>484.26150121065376</v>
      </c>
      <c r="G220" s="72" t="str">
        <f>'Gaspésie-11'!AJ9</f>
        <v>NA</v>
      </c>
      <c r="H220" s="230">
        <f>'AllSSS-2017'!AJ26</f>
        <v>726.39225181598067</v>
      </c>
    </row>
    <row r="221" spans="1:8" x14ac:dyDescent="0.25">
      <c r="B221" s="219" t="s">
        <v>146</v>
      </c>
      <c r="C221" s="72">
        <f>'Iles-11'!AJ4</f>
        <v>0</v>
      </c>
      <c r="D221" s="72">
        <f>'Iles-11'!AJ5</f>
        <v>0</v>
      </c>
      <c r="E221" s="276">
        <f>'AllSSS-2016'!AJ27</f>
        <v>0</v>
      </c>
      <c r="F221" s="72">
        <f>'Iles-11'!AJ8</f>
        <v>0</v>
      </c>
      <c r="G221" s="72">
        <f>'Iles-11'!AJ9</f>
        <v>0</v>
      </c>
      <c r="H221" s="230">
        <f>'AllSSS-2017'!AJ27</f>
        <v>0</v>
      </c>
    </row>
    <row r="222" spans="1:8" x14ac:dyDescent="0.25">
      <c r="B222" s="221" t="s">
        <v>87</v>
      </c>
      <c r="C222" s="245">
        <f>'Chaudière-Appalaches-12'!AJ4</f>
        <v>313.47962382445138</v>
      </c>
      <c r="D222" s="245">
        <f>'Chaudière-Appalaches-12'!AJ5</f>
        <v>1023.3918128654971</v>
      </c>
      <c r="E222" s="275">
        <f>'AllSSS-2016'!AJ28</f>
        <v>680.78668683812407</v>
      </c>
      <c r="F222" s="245">
        <f>'Chaudière-Appalaches-12'!AJ8</f>
        <v>1154.891304347826</v>
      </c>
      <c r="G222" s="245">
        <f>'Chaudière-Appalaches-12'!AJ9</f>
        <v>1788.4914463452567</v>
      </c>
      <c r="H222" s="268">
        <f>'AllSSS-2017'!AJ28</f>
        <v>1450.3263234227702</v>
      </c>
    </row>
    <row r="223" spans="1:8" x14ac:dyDescent="0.25">
      <c r="B223" s="221" t="s">
        <v>88</v>
      </c>
      <c r="C223" s="245">
        <f>' Laval-13'!AJ4</f>
        <v>458.19014891179842</v>
      </c>
      <c r="D223" s="245">
        <f>' Laval-13'!AJ5</f>
        <v>1910.8280254777069</v>
      </c>
      <c r="E223" s="275">
        <f>'AllSSS-2016'!AJ29</f>
        <v>1212.121212121212</v>
      </c>
      <c r="F223" s="245">
        <f>' Laval-13'!AJ8</f>
        <v>1535.5086372360845</v>
      </c>
      <c r="G223" s="245">
        <f>' Laval-13'!AJ9</f>
        <v>1915.7088122605362</v>
      </c>
      <c r="H223" s="268">
        <f>'AllSSS-2017'!AJ29</f>
        <v>1725.7909875359539</v>
      </c>
    </row>
    <row r="224" spans="1:8" x14ac:dyDescent="0.25">
      <c r="B224" s="221" t="s">
        <v>89</v>
      </c>
      <c r="C224" s="245">
        <f>'Lanaudière-14'!AJ4</f>
        <v>1004.18410041841</v>
      </c>
      <c r="D224" s="245">
        <f>'Lanaudière-14'!AJ5</f>
        <v>1675.5521706016755</v>
      </c>
      <c r="E224" s="275">
        <f>'AllSSS-2016'!AJ30</f>
        <v>1355.6618819776716</v>
      </c>
      <c r="F224" s="245">
        <f>'Lanaudière-14'!AJ8</f>
        <v>900.90090090090087</v>
      </c>
      <c r="G224" s="245">
        <f>'Lanaudière-14'!AJ9</f>
        <v>2024.0354206198608</v>
      </c>
      <c r="H224" s="268">
        <f>'AllSSS-2017'!AJ30</f>
        <v>1510.4703055269483</v>
      </c>
    </row>
    <row r="225" spans="1:8" x14ac:dyDescent="0.25">
      <c r="B225" s="221" t="s">
        <v>90</v>
      </c>
      <c r="C225" s="245">
        <f>'Laurentides-15'!AJ4</f>
        <v>415.89648798521256</v>
      </c>
      <c r="D225" s="245">
        <f>'Laurentides-15'!AJ5</f>
        <v>704.9891540130152</v>
      </c>
      <c r="E225" s="275">
        <f>'AllSSS-2016'!AJ31</f>
        <v>548.90219560878245</v>
      </c>
      <c r="F225" s="245">
        <f>'Laurentides-15'!AJ8</f>
        <v>797.10144927536226</v>
      </c>
      <c r="G225" s="245">
        <f>'Laurentides-15'!AJ9</f>
        <v>1780.4154302670624</v>
      </c>
      <c r="H225" s="268">
        <f>'AllSSS-2017'!AJ31</f>
        <v>1282.9912023460411</v>
      </c>
    </row>
    <row r="226" spans="1:8" x14ac:dyDescent="0.25">
      <c r="B226" s="218" t="s">
        <v>114</v>
      </c>
      <c r="C226" s="229"/>
      <c r="D226" s="229"/>
      <c r="E226" s="276">
        <f>'AllSSS-2016'!AJ32</f>
        <v>735.35487069321653</v>
      </c>
      <c r="F226" s="229"/>
      <c r="G226" s="229"/>
      <c r="H226" s="230">
        <f>'AllSSS-2017'!AJ32</f>
        <v>1497.9142965491089</v>
      </c>
    </row>
    <row r="227" spans="1:8" x14ac:dyDescent="0.25">
      <c r="B227" s="219" t="s">
        <v>151</v>
      </c>
      <c r="C227" s="72">
        <f>'Montérégie-Centre-16'!AJ4</f>
        <v>333.01617507136064</v>
      </c>
      <c r="D227" s="72">
        <f>'Montérégie-Centre-16'!AJ5</f>
        <v>859.10652920962207</v>
      </c>
      <c r="E227" s="276">
        <f>'AllSSS-2016'!AJ33</f>
        <v>571.72557172557174</v>
      </c>
      <c r="F227" s="72">
        <f>'Montérégie-Centre-16'!AJ8</f>
        <v>880.50314465408803</v>
      </c>
      <c r="G227" s="72">
        <f>'Montérégie-Centre-16'!AJ9</f>
        <v>1436.7816091954023</v>
      </c>
      <c r="H227" s="230">
        <f>'AllSSS-2017'!AJ33</f>
        <v>1115.1515151515152</v>
      </c>
    </row>
    <row r="228" spans="1:8" x14ac:dyDescent="0.25">
      <c r="B228" s="219" t="s">
        <v>152</v>
      </c>
      <c r="C228" s="72">
        <f>'Montérégie-Est-16'!AJ4</f>
        <v>869.98550024166275</v>
      </c>
      <c r="D228" s="72">
        <f>'Montérégie-Est-16'!AJ5</f>
        <v>1327.0142180094788</v>
      </c>
      <c r="E228" s="276">
        <f>'AllSSS-2016'!AJ34</f>
        <v>1100.7418042593922</v>
      </c>
      <c r="F228" s="72">
        <f>'Montérégie-Est-16'!AJ8</f>
        <v>2003.7278657968313</v>
      </c>
      <c r="G228" s="72">
        <f>'Montérégie-Est-16'!AJ9</f>
        <v>2453.3856722276741</v>
      </c>
      <c r="H228" s="230">
        <f>'AllSSS-2017'!AJ34</f>
        <v>2222.7533460803061</v>
      </c>
    </row>
    <row r="229" spans="1:8" x14ac:dyDescent="0.25">
      <c r="B229" s="219" t="s">
        <v>153</v>
      </c>
      <c r="C229" s="72">
        <f>'Montérégie-Ouest-16'!AJ4</f>
        <v>235.07287259050304</v>
      </c>
      <c r="D229" s="72">
        <f>'Montérégie-Ouest-16'!AJ5</f>
        <v>820.93381221139043</v>
      </c>
      <c r="E229" s="276">
        <f>'AllSSS-2016'!AJ35</f>
        <v>515.21099116781159</v>
      </c>
      <c r="F229" s="72">
        <f>'Montérégie-Ouest-16'!AJ8</f>
        <v>809.71659919028343</v>
      </c>
      <c r="G229" s="72">
        <f>'Montérégie-Ouest-16'!AJ9</f>
        <v>879.29656274980016</v>
      </c>
      <c r="H229" s="230">
        <f>'AllSSS-2017'!AJ35</f>
        <v>848.59312192943275</v>
      </c>
    </row>
    <row r="230" spans="1:8" x14ac:dyDescent="0.25">
      <c r="B230" s="221" t="s">
        <v>92</v>
      </c>
      <c r="C230" s="245" t="str">
        <f>'Nunavik -17'!AJ4</f>
        <v>NA</v>
      </c>
      <c r="D230" s="245" t="str">
        <f>'Nunavik -17'!AJ5</f>
        <v>NA</v>
      </c>
      <c r="E230" s="275" t="str">
        <f>'AllSSS-2016'!AJ36</f>
        <v>NA</v>
      </c>
      <c r="F230" s="245" t="str">
        <f>'Nunavik -17'!AJ8</f>
        <v>NA</v>
      </c>
      <c r="G230" s="245" t="str">
        <f>'Nunavik -17'!AJ9</f>
        <v>NA</v>
      </c>
      <c r="H230" s="268" t="str">
        <f>'AllSSS-2017'!AJ36</f>
        <v>NA</v>
      </c>
    </row>
    <row r="231" spans="1:8" ht="15.75" thickBot="1" x14ac:dyDescent="0.3">
      <c r="B231" s="222" t="s">
        <v>157</v>
      </c>
      <c r="C231" s="246" t="str">
        <f>'T-Cries-de-la-Baie-James-18'!AJ4</f>
        <v>NA</v>
      </c>
      <c r="D231" s="246" t="str">
        <f>'T-Cries-de-la-Baie-James-18'!AJ5</f>
        <v>NA</v>
      </c>
      <c r="E231" s="224" t="str">
        <f>'AllSSS-2016'!AJ37</f>
        <v>NA</v>
      </c>
      <c r="F231" s="246">
        <f>'T-Cries-de-la-Baie-James-18'!AJ8</f>
        <v>0</v>
      </c>
      <c r="G231" s="246" t="str">
        <f>'T-Cries-de-la-Baie-James-18'!AJ9</f>
        <v>NA</v>
      </c>
      <c r="H231" s="268">
        <f>'AllSSS-2017'!AJ37</f>
        <v>0</v>
      </c>
    </row>
    <row r="232" spans="1:8" ht="21" thickTop="1" thickBot="1" x14ac:dyDescent="0.35">
      <c r="B232" s="1"/>
      <c r="C232" s="62"/>
      <c r="E232" s="1"/>
      <c r="F232" s="62"/>
      <c r="G232" s="62"/>
      <c r="H232" s="62"/>
    </row>
    <row r="233" spans="1:8" ht="18.75" thickTop="1" thickBot="1" x14ac:dyDescent="0.3">
      <c r="A233" s="232" t="s">
        <v>163</v>
      </c>
      <c r="B233" s="644" t="s">
        <v>27</v>
      </c>
      <c r="C233" s="641" t="s">
        <v>159</v>
      </c>
      <c r="D233" s="642"/>
      <c r="E233" s="643"/>
      <c r="F233" s="641" t="s">
        <v>162</v>
      </c>
      <c r="G233" s="642"/>
      <c r="H233" s="643"/>
    </row>
    <row r="234" spans="1:8" ht="16.5" thickTop="1" thickBot="1" x14ac:dyDescent="0.3">
      <c r="A234" s="231" t="s">
        <v>164</v>
      </c>
      <c r="B234" s="645"/>
      <c r="C234" s="228" t="s">
        <v>160</v>
      </c>
      <c r="D234" s="211" t="s">
        <v>161</v>
      </c>
      <c r="E234" s="211">
        <v>2016</v>
      </c>
      <c r="F234" s="228" t="s">
        <v>160</v>
      </c>
      <c r="G234" s="211" t="s">
        <v>161</v>
      </c>
      <c r="H234" s="212">
        <v>2017</v>
      </c>
    </row>
    <row r="235" spans="1:8" ht="15.75" thickTop="1" x14ac:dyDescent="0.25">
      <c r="A235" s="649" t="s">
        <v>168</v>
      </c>
      <c r="B235" s="216" t="s">
        <v>46</v>
      </c>
      <c r="C235" s="262"/>
      <c r="D235" s="262"/>
      <c r="E235" s="263">
        <f>'AllSSS-2016'!AK3</f>
        <v>5.4327977280853625</v>
      </c>
      <c r="F235" s="262"/>
      <c r="G235" s="262"/>
      <c r="H235" s="263">
        <f>'AllSSS-2017'!AK3</f>
        <v>8.9852730543768082</v>
      </c>
    </row>
    <row r="236" spans="1:8" x14ac:dyDescent="0.25">
      <c r="A236" s="649"/>
      <c r="B236" s="217" t="s">
        <v>76</v>
      </c>
      <c r="C236" s="279">
        <f>'Bas-Saint-Laurent-01'!AK4</f>
        <v>1.5001275108384213</v>
      </c>
      <c r="D236" s="279">
        <f>'Bas-Saint-Laurent-01'!AK5</f>
        <v>3.0002550216768427</v>
      </c>
      <c r="E236" s="280">
        <f>'AllSSS-2016'!AK4</f>
        <v>4.5095376721766538</v>
      </c>
      <c r="F236" s="279">
        <f>'Bas-Saint-Laurent-01'!AK8</f>
        <v>7.0005950505792987</v>
      </c>
      <c r="G236" s="279">
        <f>'Bas-Saint-Laurent-01'!AK9</f>
        <v>12.501062590320178</v>
      </c>
      <c r="H236" s="280">
        <f>'AllSSS-2017'!AK4</f>
        <v>19.501657640899477</v>
      </c>
    </row>
    <row r="237" spans="1:8" x14ac:dyDescent="0.25">
      <c r="A237" s="649" t="s">
        <v>169</v>
      </c>
      <c r="B237" s="217" t="s">
        <v>77</v>
      </c>
      <c r="C237" s="279">
        <f>'Saguenay Lac-Saint-Jean-02'!AK4</f>
        <v>0.36070872049402664</v>
      </c>
      <c r="D237" s="279">
        <f>'Saguenay Lac-Saint-Jean-02'!AK5</f>
        <v>1.8035436024701332</v>
      </c>
      <c r="E237" s="280">
        <f>'AllSSS-2016'!AK5</f>
        <v>2.1644318907394782</v>
      </c>
      <c r="F237" s="279">
        <f>'Saguenay Lac-Saint-Jean-02'!AK8</f>
        <v>2.1642523229641601</v>
      </c>
      <c r="G237" s="279">
        <f>'Saguenay Lac-Saint-Jean-02'!AK9</f>
        <v>4.6892133664223463</v>
      </c>
      <c r="H237" s="280">
        <f>'AllSSS-2017'!AK5</f>
        <v>6.853465689386506</v>
      </c>
    </row>
    <row r="238" spans="1:8" x14ac:dyDescent="0.25">
      <c r="A238" s="649"/>
      <c r="B238" s="218" t="s">
        <v>119</v>
      </c>
      <c r="C238" s="264"/>
      <c r="D238" s="264"/>
      <c r="E238" s="281">
        <f>'AllSSS-2016'!AK6</f>
        <v>12.333013036401361</v>
      </c>
      <c r="F238" s="264"/>
      <c r="G238" s="264"/>
      <c r="H238" s="281">
        <f>'AllSSS-2017'!AK6</f>
        <v>16.534369125724904</v>
      </c>
    </row>
    <row r="239" spans="1:8" x14ac:dyDescent="0.25">
      <c r="A239" s="247" t="s">
        <v>170</v>
      </c>
      <c r="B239" s="277" t="s">
        <v>117</v>
      </c>
      <c r="C239" s="282"/>
      <c r="D239" s="282"/>
      <c r="E239" s="283"/>
      <c r="F239" s="282"/>
      <c r="G239" s="282"/>
      <c r="H239" s="283"/>
    </row>
    <row r="240" spans="1:8" x14ac:dyDescent="0.25">
      <c r="B240" s="277" t="s">
        <v>121</v>
      </c>
      <c r="C240" s="284"/>
      <c r="D240" s="284"/>
      <c r="E240" s="283"/>
      <c r="F240" s="284"/>
      <c r="G240" s="284"/>
      <c r="H240" s="283"/>
    </row>
    <row r="241" spans="1:8" x14ac:dyDescent="0.25">
      <c r="A241" s="254" t="s">
        <v>172</v>
      </c>
      <c r="B241" s="278" t="s">
        <v>120</v>
      </c>
      <c r="C241" s="284"/>
      <c r="D241" s="284"/>
      <c r="E241" s="283"/>
      <c r="F241" s="284"/>
      <c r="G241" s="284"/>
      <c r="H241" s="283"/>
    </row>
    <row r="242" spans="1:8" x14ac:dyDescent="0.25">
      <c r="A242" s="252" t="s">
        <v>60</v>
      </c>
      <c r="B242" s="217" t="s">
        <v>79</v>
      </c>
      <c r="C242" s="279">
        <f>'Mauricie-et-Centre-du-Québec-04'!AK4</f>
        <v>1.7724246177963245</v>
      </c>
      <c r="D242" s="279">
        <f>'Mauricie-et-Centre-du-Québec-04'!AK5</f>
        <v>3.1509770983045775</v>
      </c>
      <c r="E242" s="280">
        <f>'AllSSS-2016'!AK10</f>
        <v>4.9234017161009023</v>
      </c>
      <c r="F242" s="279">
        <f>'Mauricie-et-Centre-du-Québec-04'!AK8</f>
        <v>3.1509770983045775</v>
      </c>
      <c r="G242" s="279">
        <f>'Mauricie-et-Centre-du-Québec-04'!AK9</f>
        <v>3.5448492355926491</v>
      </c>
      <c r="H242" s="280">
        <f>'AllSSS-2017'!AK10</f>
        <v>6.6958263338972266</v>
      </c>
    </row>
    <row r="243" spans="1:8" x14ac:dyDescent="0.25">
      <c r="A243" s="646" t="s">
        <v>26</v>
      </c>
      <c r="B243" s="217" t="s">
        <v>80</v>
      </c>
      <c r="C243" s="279">
        <f>'Estrie-05'!AK4</f>
        <v>3.725562637574162</v>
      </c>
      <c r="D243" s="279">
        <f>'Estrie-05'!AK5</f>
        <v>5.8988075094924231</v>
      </c>
      <c r="E243" s="280">
        <f>'AllSSS-2016'!AK11</f>
        <v>9.6243701470665854</v>
      </c>
      <c r="F243" s="279">
        <f>'Estrie-05'!AK8</f>
        <v>6.5197346157547837</v>
      </c>
      <c r="G243" s="279">
        <f>'Estrie-05'!AK9</f>
        <v>9.3139065939354051</v>
      </c>
      <c r="H243" s="280">
        <f>'AllSSS-2017'!AK11</f>
        <v>15.833641209690187</v>
      </c>
    </row>
    <row r="244" spans="1:8" x14ac:dyDescent="0.25">
      <c r="A244" s="646"/>
      <c r="B244" s="218" t="s">
        <v>81</v>
      </c>
      <c r="C244" s="264"/>
      <c r="D244" s="264"/>
      <c r="E244" s="281">
        <f>'AllSSS-2016'!AK12</f>
        <v>4.3689346898875545</v>
      </c>
      <c r="F244" s="264"/>
      <c r="G244" s="264"/>
      <c r="H244" s="281">
        <f>'AllSSS-2017'!AK12</f>
        <v>6.404461079494256</v>
      </c>
    </row>
    <row r="245" spans="1:8" x14ac:dyDescent="0.25">
      <c r="A245" s="646" t="s">
        <v>27</v>
      </c>
      <c r="B245" s="277" t="s">
        <v>132</v>
      </c>
      <c r="C245" s="284"/>
      <c r="D245" s="284"/>
      <c r="E245" s="283"/>
      <c r="F245" s="284"/>
      <c r="G245" s="284"/>
      <c r="H245" s="283"/>
    </row>
    <row r="246" spans="1:8" x14ac:dyDescent="0.25">
      <c r="A246" s="646"/>
      <c r="B246" s="277" t="s">
        <v>133</v>
      </c>
      <c r="C246" s="284"/>
      <c r="D246" s="284"/>
      <c r="E246" s="283"/>
      <c r="F246" s="284"/>
      <c r="G246" s="284"/>
      <c r="H246" s="283"/>
    </row>
    <row r="247" spans="1:8" x14ac:dyDescent="0.25">
      <c r="A247" s="252" t="s">
        <v>174</v>
      </c>
      <c r="B247" s="277" t="s">
        <v>134</v>
      </c>
      <c r="C247" s="284"/>
      <c r="D247" s="284"/>
      <c r="E247" s="283"/>
      <c r="F247" s="284"/>
      <c r="G247" s="284"/>
      <c r="H247" s="283"/>
    </row>
    <row r="248" spans="1:8" x14ac:dyDescent="0.25">
      <c r="B248" s="277" t="s">
        <v>135</v>
      </c>
      <c r="C248" s="284"/>
      <c r="D248" s="284"/>
      <c r="E248" s="283"/>
      <c r="F248" s="284"/>
      <c r="G248" s="284"/>
      <c r="H248" s="283"/>
    </row>
    <row r="249" spans="1:8" x14ac:dyDescent="0.25">
      <c r="A249" s="254" t="s">
        <v>183</v>
      </c>
      <c r="B249" s="277" t="s">
        <v>136</v>
      </c>
      <c r="C249" s="284"/>
      <c r="D249" s="284"/>
      <c r="E249" s="283"/>
      <c r="F249" s="284"/>
      <c r="G249" s="284"/>
      <c r="H249" s="283"/>
    </row>
    <row r="250" spans="1:8" x14ac:dyDescent="0.25">
      <c r="A250" s="647" t="s">
        <v>187</v>
      </c>
      <c r="B250" s="277" t="s">
        <v>137</v>
      </c>
      <c r="C250" s="284"/>
      <c r="D250" s="284"/>
      <c r="E250" s="283"/>
      <c r="F250" s="284"/>
      <c r="G250" s="284"/>
      <c r="H250" s="283"/>
    </row>
    <row r="251" spans="1:8" x14ac:dyDescent="0.25">
      <c r="A251" s="647"/>
      <c r="B251" s="277" t="s">
        <v>141</v>
      </c>
      <c r="C251" s="284"/>
      <c r="D251" s="284"/>
      <c r="E251" s="283"/>
      <c r="F251" s="284"/>
      <c r="G251" s="284"/>
      <c r="H251" s="283"/>
    </row>
    <row r="252" spans="1:8" x14ac:dyDescent="0.25">
      <c r="A252" s="648" t="s">
        <v>188</v>
      </c>
      <c r="B252" s="277" t="s">
        <v>138</v>
      </c>
      <c r="C252" s="284"/>
      <c r="D252" s="284"/>
      <c r="E252" s="283"/>
      <c r="F252" s="284"/>
      <c r="G252" s="284"/>
      <c r="H252" s="283"/>
    </row>
    <row r="253" spans="1:8" x14ac:dyDescent="0.25">
      <c r="A253" s="648"/>
      <c r="B253" s="217" t="s">
        <v>82</v>
      </c>
      <c r="C253" s="285">
        <f>'Outaouais-07'!AK4</f>
        <v>1.2848879192268059</v>
      </c>
      <c r="D253" s="285">
        <f>'Outaouais-07'!AK5</f>
        <v>1.5418655030721671</v>
      </c>
      <c r="E253" s="280">
        <f>'AllSSS-2016'!AK21</f>
        <v>2.8267534222989728</v>
      </c>
      <c r="F253" s="285">
        <f>'Outaouais-07'!AK8</f>
        <v>2.8267534222989728</v>
      </c>
      <c r="G253" s="285">
        <f>'Outaouais-07'!AK9</f>
        <v>2.5697758384536118</v>
      </c>
      <c r="H253" s="280">
        <f>'AllSSS-2017'!AK21</f>
        <v>5.3965292607525841</v>
      </c>
    </row>
    <row r="254" spans="1:8" x14ac:dyDescent="0.25">
      <c r="B254" s="217" t="s">
        <v>83</v>
      </c>
      <c r="C254" s="285">
        <f>'Abitibi-Témiscamingue-08'!AK4</f>
        <v>0.67575786244272951</v>
      </c>
      <c r="D254" s="285">
        <f>'Abitibi-Témiscamingue-08'!AK5</f>
        <v>2.0272735873281884</v>
      </c>
      <c r="E254" s="280">
        <f>'AllSSS-2016'!AK22</f>
        <v>2.703031449770918</v>
      </c>
      <c r="F254" s="285">
        <f>'Abitibi-Témiscamingue-08'!AK8</f>
        <v>3.3787893122136476</v>
      </c>
      <c r="G254" s="285">
        <f>'Abitibi-Témiscamingue-08'!AK9</f>
        <v>8.784852211755485</v>
      </c>
      <c r="H254" s="280">
        <f>'AllSSS-2017'!AK22</f>
        <v>12.163641523969131</v>
      </c>
    </row>
    <row r="255" spans="1:8" x14ac:dyDescent="0.25">
      <c r="B255" s="217" t="s">
        <v>84</v>
      </c>
      <c r="C255" s="285">
        <f>'Côte-Nord-09'!AK4</f>
        <v>1.0806021114965259</v>
      </c>
      <c r="D255" s="285">
        <f>'Côte-Nord-09'!AK5</f>
        <v>1.0806021114965259</v>
      </c>
      <c r="E255" s="280">
        <f>'AllSSS-2016'!AK23</f>
        <v>2.1612042229930517</v>
      </c>
      <c r="F255" s="285">
        <f>'Côte-Nord-09'!AK8</f>
        <v>1.0806021114965259</v>
      </c>
      <c r="G255" s="285">
        <f>'Côte-Nord-09'!AK9</f>
        <v>7.5642147804756812</v>
      </c>
      <c r="H255" s="280">
        <f>'AllSSS-2017'!AK23</f>
        <v>8.6448168919722068</v>
      </c>
    </row>
    <row r="256" spans="1:8" x14ac:dyDescent="0.25">
      <c r="B256" s="217" t="s">
        <v>85</v>
      </c>
      <c r="C256" s="285" t="str">
        <f>'Nord du Quebec -10'!AK4</f>
        <v>NA</v>
      </c>
      <c r="D256" s="285" t="str">
        <f>'Nord du Quebec -10'!AK5</f>
        <v>NA</v>
      </c>
      <c r="E256" s="280" t="str">
        <f>'AllSSS-2016'!AK24</f>
        <v>NA</v>
      </c>
      <c r="F256" s="285" t="str">
        <f>'Nord du Quebec -10'!AK8</f>
        <v>NA</v>
      </c>
      <c r="G256" s="285" t="str">
        <f>'Nord du Quebec -10'!AK9</f>
        <v>NA</v>
      </c>
      <c r="H256" s="280" t="str">
        <f>'AllSSS-2017'!AK24</f>
        <v>NA</v>
      </c>
    </row>
    <row r="257" spans="1:8" x14ac:dyDescent="0.25">
      <c r="B257" s="218" t="s">
        <v>112</v>
      </c>
      <c r="C257" s="264"/>
      <c r="D257" s="264"/>
      <c r="E257" s="281">
        <f>'AllSSS-2016'!AK25</f>
        <v>2.1791002495069787</v>
      </c>
      <c r="F257" s="264"/>
      <c r="G257" s="264"/>
      <c r="H257" s="281">
        <f>'AllSSS-2017'!AK25</f>
        <v>3.2686503742604676</v>
      </c>
    </row>
    <row r="258" spans="1:8" x14ac:dyDescent="0.25">
      <c r="B258" s="277" t="s">
        <v>145</v>
      </c>
      <c r="C258" s="284"/>
      <c r="D258" s="284"/>
      <c r="E258" s="283"/>
      <c r="F258" s="284"/>
      <c r="G258" s="284"/>
      <c r="H258" s="283"/>
    </row>
    <row r="259" spans="1:8" x14ac:dyDescent="0.25">
      <c r="B259" s="277" t="s">
        <v>146</v>
      </c>
      <c r="C259" s="284"/>
      <c r="D259" s="284"/>
      <c r="E259" s="283"/>
      <c r="F259" s="284"/>
      <c r="G259" s="284"/>
      <c r="H259" s="283"/>
    </row>
    <row r="260" spans="1:8" x14ac:dyDescent="0.25">
      <c r="B260" s="221" t="s">
        <v>87</v>
      </c>
      <c r="C260" s="285">
        <f>'Chaudière-Appalaches-12'!AK4</f>
        <v>0.94149547140678258</v>
      </c>
      <c r="D260" s="285">
        <f>'Chaudière-Appalaches-12'!AK5</f>
        <v>3.295234149923739</v>
      </c>
      <c r="E260" s="280">
        <f>'AllSSS-2016'!AK28</f>
        <v>4.2367296213305217</v>
      </c>
      <c r="F260" s="285">
        <f>'Chaudière-Appalaches-12'!AK8</f>
        <v>4.0013557534788262</v>
      </c>
      <c r="G260" s="285">
        <f>'Chaudière-Appalaches-12'!AK9</f>
        <v>5.4135989605889989</v>
      </c>
      <c r="H260" s="280">
        <f>'AllSSS-2017'!AK28</f>
        <v>9.4149547140678251</v>
      </c>
    </row>
    <row r="261" spans="1:8" x14ac:dyDescent="0.25">
      <c r="B261" s="221" t="s">
        <v>88</v>
      </c>
      <c r="C261" s="285">
        <f>' Laval-13'!AK4</f>
        <v>0.93150416964553939</v>
      </c>
      <c r="D261" s="285">
        <f>' Laval-13'!AK5</f>
        <v>4.1917687634049274</v>
      </c>
      <c r="E261" s="280">
        <f>'AllSSS-2016'!AK29</f>
        <v>5.1232729330504672</v>
      </c>
      <c r="F261" s="285">
        <f>' Laval-13'!AK8</f>
        <v>3.7260166785821576</v>
      </c>
      <c r="G261" s="285">
        <f>' Laval-13'!AK9</f>
        <v>4.6575208482276969</v>
      </c>
      <c r="H261" s="280">
        <f>'AllSSS-2017'!AK29</f>
        <v>8.3835375268098549</v>
      </c>
    </row>
    <row r="262" spans="1:8" x14ac:dyDescent="0.25">
      <c r="B262" s="221" t="s">
        <v>89</v>
      </c>
      <c r="C262" s="285">
        <f>'Lanaudière-14'!AK4</f>
        <v>2.3897146680686325</v>
      </c>
      <c r="D262" s="285">
        <f>'Lanaudière-14'!AK5</f>
        <v>4.3811435581258262</v>
      </c>
      <c r="E262" s="280">
        <f>'AllSSS-2016'!AK30</f>
        <v>6.7708582261944592</v>
      </c>
      <c r="F262" s="285">
        <f>'Lanaudière-14'!AK8</f>
        <v>2.3897146680686325</v>
      </c>
      <c r="G262" s="285">
        <f>'Lanaudière-14'!AK9</f>
        <v>6.3725724481830204</v>
      </c>
      <c r="H262" s="280">
        <f>'AllSSS-2017'!AK30</f>
        <v>8.7622871162516525</v>
      </c>
    </row>
    <row r="263" spans="1:8" x14ac:dyDescent="0.25">
      <c r="B263" s="221" t="s">
        <v>90</v>
      </c>
      <c r="C263" s="285">
        <f>'Laurentides-15'!AK4</f>
        <v>1.4957644935424523</v>
      </c>
      <c r="D263" s="285">
        <f>'Laurentides-15'!AK5</f>
        <v>2.160548712894653</v>
      </c>
      <c r="E263" s="280">
        <f>'AllSSS-2016'!AK31</f>
        <v>3.656313206437106</v>
      </c>
      <c r="F263" s="285">
        <f>'Laurentides-15'!AK8</f>
        <v>1.828156603218553</v>
      </c>
      <c r="G263" s="285">
        <f>'Laurentides-15'!AK9</f>
        <v>3.9887053161132058</v>
      </c>
      <c r="H263" s="280">
        <f>'AllSSS-2017'!AK31</f>
        <v>5.8168619193317586</v>
      </c>
    </row>
    <row r="264" spans="1:8" x14ac:dyDescent="0.25">
      <c r="B264" s="218" t="s">
        <v>114</v>
      </c>
      <c r="C264" s="264"/>
      <c r="D264" s="264"/>
      <c r="E264" s="281">
        <f>'AllSSS-2016'!AK32</f>
        <v>5.7938144195672088</v>
      </c>
      <c r="F264" s="264"/>
      <c r="G264" s="264"/>
      <c r="H264" s="281">
        <f>'AllSSS-2017'!AK32</f>
        <v>10.285648070692348</v>
      </c>
    </row>
    <row r="265" spans="1:8" x14ac:dyDescent="0.25">
      <c r="B265" s="277" t="s">
        <v>151</v>
      </c>
      <c r="C265" s="284"/>
      <c r="D265" s="284"/>
      <c r="E265" s="283"/>
      <c r="F265" s="284"/>
      <c r="G265" s="284"/>
      <c r="H265" s="283"/>
    </row>
    <row r="266" spans="1:8" x14ac:dyDescent="0.25">
      <c r="B266" s="277" t="s">
        <v>152</v>
      </c>
      <c r="C266" s="284"/>
      <c r="D266" s="284"/>
      <c r="E266" s="283"/>
      <c r="F266" s="284"/>
      <c r="G266" s="284"/>
      <c r="H266" s="283"/>
    </row>
    <row r="267" spans="1:8" x14ac:dyDescent="0.25">
      <c r="B267" s="277" t="s">
        <v>153</v>
      </c>
      <c r="C267" s="284"/>
      <c r="D267" s="284"/>
      <c r="E267" s="283"/>
      <c r="F267" s="284"/>
      <c r="G267" s="284"/>
      <c r="H267" s="283"/>
    </row>
    <row r="268" spans="1:8" x14ac:dyDescent="0.25">
      <c r="B268" s="221" t="s">
        <v>92</v>
      </c>
      <c r="C268" s="285" t="str">
        <f>'Nunavik -17'!AK4</f>
        <v>NA</v>
      </c>
      <c r="D268" s="285" t="str">
        <f>'Nunavik -17'!AK5</f>
        <v>NA</v>
      </c>
      <c r="E268" s="280" t="str">
        <f>'AllSSS-2016'!AK36</f>
        <v>NA</v>
      </c>
      <c r="F268" s="285" t="str">
        <f>'Nunavik -17'!AK8</f>
        <v>NA</v>
      </c>
      <c r="G268" s="285" t="str">
        <f>'Nunavik -17'!AK9</f>
        <v>NA</v>
      </c>
      <c r="H268" s="280" t="str">
        <f>'AllSSS-2017'!AK36</f>
        <v>NA</v>
      </c>
    </row>
    <row r="269" spans="1:8" ht="15.75" thickBot="1" x14ac:dyDescent="0.3">
      <c r="B269" s="222" t="s">
        <v>157</v>
      </c>
      <c r="C269" s="286" t="str">
        <f>'T-Cries-de-la-Baie-James-18'!AK4</f>
        <v>NA</v>
      </c>
      <c r="D269" s="286" t="str">
        <f>'T-Cries-de-la-Baie-James-18'!AK5</f>
        <v>NA</v>
      </c>
      <c r="E269" s="287" t="str">
        <f>'AllSSS-2016'!AK37</f>
        <v>NA</v>
      </c>
      <c r="F269" s="286" t="str">
        <f>'T-Cries-de-la-Baie-James-18'!AK8</f>
        <v>NA</v>
      </c>
      <c r="G269" s="286" t="str">
        <f>'T-Cries-de-la-Baie-James-18'!AK9</f>
        <v>NA</v>
      </c>
      <c r="H269" s="287" t="str">
        <f>'AllSSS-2017'!AK37</f>
        <v>NA</v>
      </c>
    </row>
    <row r="270" spans="1:8" ht="21" thickTop="1" thickBot="1" x14ac:dyDescent="0.35">
      <c r="B270" s="1"/>
      <c r="C270" s="62"/>
      <c r="E270" s="1"/>
      <c r="F270" s="62"/>
      <c r="G270" s="62"/>
      <c r="H270" s="62"/>
    </row>
    <row r="271" spans="1:8" ht="18.75" thickTop="1" thickBot="1" x14ac:dyDescent="0.3">
      <c r="A271" s="232" t="s">
        <v>163</v>
      </c>
      <c r="B271" s="644" t="s">
        <v>173</v>
      </c>
      <c r="C271" s="641" t="s">
        <v>159</v>
      </c>
      <c r="D271" s="642"/>
      <c r="E271" s="643"/>
      <c r="F271" s="641" t="s">
        <v>162</v>
      </c>
      <c r="G271" s="642"/>
      <c r="H271" s="643"/>
    </row>
    <row r="272" spans="1:8" ht="16.5" thickTop="1" thickBot="1" x14ac:dyDescent="0.3">
      <c r="A272" s="231" t="s">
        <v>164</v>
      </c>
      <c r="B272" s="645"/>
      <c r="C272" s="228" t="s">
        <v>160</v>
      </c>
      <c r="D272" s="211" t="s">
        <v>161</v>
      </c>
      <c r="E272" s="211">
        <v>2016</v>
      </c>
      <c r="F272" s="228" t="s">
        <v>160</v>
      </c>
      <c r="G272" s="211" t="s">
        <v>161</v>
      </c>
      <c r="H272" s="212">
        <v>2017</v>
      </c>
    </row>
    <row r="273" spans="1:10" ht="15.75" thickTop="1" x14ac:dyDescent="0.25">
      <c r="A273" s="649" t="s">
        <v>168</v>
      </c>
      <c r="B273" s="216" t="s">
        <v>46</v>
      </c>
      <c r="C273" s="238"/>
      <c r="D273" s="238"/>
      <c r="E273" s="239">
        <f>'AllSSS-2016'!AN3</f>
        <v>8.7068493150684922</v>
      </c>
      <c r="F273" s="238"/>
      <c r="G273" s="238"/>
      <c r="H273" s="239">
        <f>'AllSSS-2017'!AN3</f>
        <v>14.517808219178082</v>
      </c>
      <c r="J273" s="490"/>
    </row>
    <row r="274" spans="1:10" x14ac:dyDescent="0.25">
      <c r="A274" s="649"/>
      <c r="B274" s="217" t="s">
        <v>76</v>
      </c>
      <c r="C274" s="257">
        <f>'Bas-Saint-Laurent-01'!AN4</f>
        <v>0.11475409836065574</v>
      </c>
      <c r="D274" s="257">
        <f>'Bas-Saint-Laurent-01'!AN5</f>
        <v>0.22950819672131148</v>
      </c>
      <c r="E274" s="242">
        <f>'AllSSS-2016'!AN4</f>
        <v>0.17260273972602738</v>
      </c>
      <c r="F274" s="257">
        <f>'Bas-Saint-Laurent-01'!AN8</f>
        <v>0.53846153846153855</v>
      </c>
      <c r="G274" s="257">
        <f>'Bas-Saint-Laurent-01'!AN9</f>
        <v>0.95628415300546454</v>
      </c>
      <c r="H274" s="242">
        <f>'AllSSS-2017'!AN4</f>
        <v>0.74794520547945209</v>
      </c>
    </row>
    <row r="275" spans="1:10" x14ac:dyDescent="0.25">
      <c r="A275" s="649" t="s">
        <v>169</v>
      </c>
      <c r="B275" s="217" t="s">
        <v>77</v>
      </c>
      <c r="C275" s="257">
        <f>'Saguenay Lac-Saint-Jean-02'!AN4</f>
        <v>3.825136612021858E-2</v>
      </c>
      <c r="D275" s="257">
        <f>'Saguenay Lac-Saint-Jean-02'!AN5</f>
        <v>0.19125683060109289</v>
      </c>
      <c r="E275" s="242">
        <f>'AllSSS-2016'!AN5</f>
        <v>0.11506849315068492</v>
      </c>
      <c r="F275" s="257">
        <f>'Saguenay Lac-Saint-Jean-02'!AN8</f>
        <v>0.23076923076923078</v>
      </c>
      <c r="G275" s="257">
        <f>'Saguenay Lac-Saint-Jean-02'!AN9</f>
        <v>0.49726775956284153</v>
      </c>
      <c r="H275" s="242">
        <f>'AllSSS-2017'!AN5</f>
        <v>0.36438356164383562</v>
      </c>
    </row>
    <row r="276" spans="1:10" x14ac:dyDescent="0.25">
      <c r="A276" s="649"/>
      <c r="B276" s="218" t="s">
        <v>119</v>
      </c>
      <c r="C276" s="258"/>
      <c r="D276" s="258"/>
      <c r="E276" s="243">
        <f>'AllSSS-2016'!AN6</f>
        <v>1.7452054794520548</v>
      </c>
      <c r="F276" s="258"/>
      <c r="G276" s="258"/>
      <c r="H276" s="243">
        <f>'AllSSS-2017'!AN6</f>
        <v>2.3397260273972602</v>
      </c>
    </row>
    <row r="277" spans="1:10" x14ac:dyDescent="0.25">
      <c r="A277" s="247" t="s">
        <v>170</v>
      </c>
      <c r="B277" s="219" t="s">
        <v>117</v>
      </c>
      <c r="C277" s="258">
        <f>'Capitale-Nationale-03'!AN4</f>
        <v>0.26775956284153007</v>
      </c>
      <c r="D277" s="258">
        <f>'Capitale-Nationale-03'!AN5</f>
        <v>0.61202185792349728</v>
      </c>
      <c r="E277" s="243">
        <f>'AllSSS-2016'!AN7</f>
        <v>0.44109589041095892</v>
      </c>
      <c r="F277" s="258">
        <f>'Capitale-Nationale-03'!AN8</f>
        <v>0.65384615384615385</v>
      </c>
      <c r="G277" s="258">
        <f>'Capitale-Nationale-03'!AN9</f>
        <v>0.6502732240437159</v>
      </c>
      <c r="H277" s="243">
        <f>'AllSSS-2017'!AN7</f>
        <v>0.65205479452054793</v>
      </c>
    </row>
    <row r="278" spans="1:10" x14ac:dyDescent="0.25">
      <c r="B278" s="219" t="s">
        <v>121</v>
      </c>
      <c r="C278" s="259">
        <f>'CHU de Quebéc-03'!AN4</f>
        <v>0.99453551912568305</v>
      </c>
      <c r="D278" s="259">
        <f>'CHU de Quebéc-03'!AN5</f>
        <v>1.1475409836065573</v>
      </c>
      <c r="E278" s="243">
        <f>'AllSSS-2016'!AN8</f>
        <v>1.0739726027397261</v>
      </c>
      <c r="F278" s="259">
        <f>'CHU de Quebéc-03'!AN8</f>
        <v>1.0769230769230771</v>
      </c>
      <c r="G278" s="259">
        <f>'CHU de Quebéc-03'!AN9</f>
        <v>1.4918032786885245</v>
      </c>
      <c r="H278" s="243">
        <f>'AllSSS-2017'!AN8</f>
        <v>1.284931506849315</v>
      </c>
    </row>
    <row r="279" spans="1:10" x14ac:dyDescent="0.25">
      <c r="A279" s="254" t="s">
        <v>172</v>
      </c>
      <c r="B279" s="220" t="s">
        <v>120</v>
      </c>
      <c r="C279" s="259">
        <f>'IUCPQ-03'!AN4</f>
        <v>0.15300546448087432</v>
      </c>
      <c r="D279" s="259">
        <f>'IUCPQ-03'!AN5</f>
        <v>0.30601092896174864</v>
      </c>
      <c r="E279" s="243">
        <f>'AllSSS-2016'!AN9</f>
        <v>0.23013698630136983</v>
      </c>
      <c r="F279" s="259">
        <f>'IUCPQ-03'!AN8</f>
        <v>0.5</v>
      </c>
      <c r="G279" s="259">
        <f>'IUCPQ-03'!AN9</f>
        <v>0.30601092896174864</v>
      </c>
      <c r="H279" s="243">
        <f>'AllSSS-2017'!AN9</f>
        <v>0.40273972602739727</v>
      </c>
    </row>
    <row r="280" spans="1:10" x14ac:dyDescent="0.25">
      <c r="A280" s="252" t="s">
        <v>60</v>
      </c>
      <c r="B280" s="217" t="s">
        <v>79</v>
      </c>
      <c r="C280" s="257">
        <f>'Mauricie-et-Centre-du-Québec-04'!AN4</f>
        <v>0.34426229508196721</v>
      </c>
      <c r="D280" s="257">
        <f>'Mauricie-et-Centre-du-Québec-04'!AN5</f>
        <v>0.61202185792349728</v>
      </c>
      <c r="E280" s="242">
        <f>'AllSSS-2016'!AN10</f>
        <v>0.47945205479452052</v>
      </c>
      <c r="F280" s="257">
        <f>'Mauricie-et-Centre-du-Québec-04'!AN8</f>
        <v>0.61538461538461542</v>
      </c>
      <c r="G280" s="257">
        <f>'Mauricie-et-Centre-du-Québec-04'!AN9</f>
        <v>0.68852459016393441</v>
      </c>
      <c r="H280" s="242">
        <f>'AllSSS-2017'!AN10</f>
        <v>0.65205479452054793</v>
      </c>
    </row>
    <row r="281" spans="1:10" x14ac:dyDescent="0.25">
      <c r="A281" s="646" t="s">
        <v>26</v>
      </c>
      <c r="B281" s="217" t="s">
        <v>80</v>
      </c>
      <c r="C281" s="257">
        <f>'Estrie-05'!AN4</f>
        <v>0.45901639344262296</v>
      </c>
      <c r="D281" s="257">
        <f>'Estrie-05'!AN5</f>
        <v>0.72677595628415304</v>
      </c>
      <c r="E281" s="242">
        <f>'AllSSS-2016'!AN11</f>
        <v>0.59452054794520548</v>
      </c>
      <c r="F281" s="257">
        <f>'Estrie-05'!AN8</f>
        <v>0.80769230769230771</v>
      </c>
      <c r="G281" s="257">
        <f>'Estrie-05'!AN9</f>
        <v>1.1475409836065573</v>
      </c>
      <c r="H281" s="242">
        <f>'AllSSS-2017'!AN11</f>
        <v>0.97808219178082201</v>
      </c>
    </row>
    <row r="282" spans="1:10" x14ac:dyDescent="0.25">
      <c r="A282" s="646"/>
      <c r="B282" s="218" t="s">
        <v>81</v>
      </c>
      <c r="C282" s="258"/>
      <c r="D282" s="258"/>
      <c r="E282" s="243">
        <f>'AllSSS-2016'!AN12</f>
        <v>1.6876712328767125</v>
      </c>
      <c r="F282" s="258"/>
      <c r="G282" s="258"/>
      <c r="H282" s="243">
        <f>'AllSSS-2017'!AN12</f>
        <v>2.473972602739726</v>
      </c>
    </row>
    <row r="283" spans="1:10" x14ac:dyDescent="0.25">
      <c r="A283" s="646" t="s">
        <v>27</v>
      </c>
      <c r="B283" s="219" t="s">
        <v>132</v>
      </c>
      <c r="C283" s="259">
        <f>'Centre-Ouest-de-Montréal-06'!AN4</f>
        <v>7.650273224043716E-2</v>
      </c>
      <c r="D283" s="259">
        <f>'Centre-Ouest-de-Montréal-06'!AN5</f>
        <v>0.15300546448087432</v>
      </c>
      <c r="E283" s="243">
        <f>'AllSSS-2016'!AN13</f>
        <v>0.11506849315068492</v>
      </c>
      <c r="F283" s="259">
        <f>'Centre-Ouest-de-Montréal-06'!AN8</f>
        <v>0.15384615384615385</v>
      </c>
      <c r="G283" s="259">
        <f>'Centre-Ouest-de-Montréal-06'!AN9</f>
        <v>0.19125683060109289</v>
      </c>
      <c r="H283" s="243">
        <f>'AllSSS-2017'!AN13</f>
        <v>0.17260273972602738</v>
      </c>
    </row>
    <row r="284" spans="1:10" x14ac:dyDescent="0.25">
      <c r="A284" s="646"/>
      <c r="B284" s="219" t="s">
        <v>133</v>
      </c>
      <c r="C284" s="259">
        <f>'Centre-Sud-De-Montréal-06'!AN4</f>
        <v>0</v>
      </c>
      <c r="D284" s="259">
        <f>'Centre-Sud-De-Montréal-06'!AN5</f>
        <v>0.22950819672131148</v>
      </c>
      <c r="E284" s="243">
        <f>'AllSSS-2016'!AN14</f>
        <v>0.11506849315068492</v>
      </c>
      <c r="F284" s="259">
        <f>'Centre-Sud-De-Montréal-06'!AN8</f>
        <v>0.11538461538461539</v>
      </c>
      <c r="G284" s="259">
        <f>'Centre-Sud-De-Montréal-06'!AN9</f>
        <v>0.34426229508196721</v>
      </c>
      <c r="H284" s="243">
        <f>'AllSSS-2017'!AN14</f>
        <v>0.23013698630136983</v>
      </c>
    </row>
    <row r="285" spans="1:10" x14ac:dyDescent="0.25">
      <c r="A285" s="252" t="s">
        <v>174</v>
      </c>
      <c r="B285" s="219" t="s">
        <v>134</v>
      </c>
      <c r="C285" s="259">
        <f>'CHU Montreal-06'!AN4</f>
        <v>0.22950819672131148</v>
      </c>
      <c r="D285" s="259">
        <f>'CHU Montreal-06'!AN5</f>
        <v>0.57377049180327866</v>
      </c>
      <c r="E285" s="243">
        <f>'AllSSS-2016'!AN15</f>
        <v>0.40273972602739727</v>
      </c>
      <c r="F285" s="259">
        <f>'CHU Montreal-06'!AN8</f>
        <v>0.46153846153846156</v>
      </c>
      <c r="G285" s="259">
        <f>'CHU Montreal-06'!AN9</f>
        <v>0.6502732240437159</v>
      </c>
      <c r="H285" s="243">
        <f>'AllSSS-2017'!AN15</f>
        <v>0.55616438356164388</v>
      </c>
    </row>
    <row r="286" spans="1:10" x14ac:dyDescent="0.25">
      <c r="B286" s="219" t="s">
        <v>135</v>
      </c>
      <c r="C286" s="259">
        <f>'Est-de-Montréal-06'!AN4</f>
        <v>0.57377049180327866</v>
      </c>
      <c r="D286" s="259">
        <f>'Est-de-Montréal-06'!AN5</f>
        <v>0.84153005464480868</v>
      </c>
      <c r="E286" s="243">
        <f>'AllSSS-2016'!AN16</f>
        <v>0.70958904109589038</v>
      </c>
      <c r="F286" s="259">
        <f>'Est-de-Montréal-06'!AN8</f>
        <v>0.65384615384615385</v>
      </c>
      <c r="G286" s="259">
        <f>'Est-de-Montréal-06'!AN9</f>
        <v>1.0327868852459017</v>
      </c>
      <c r="H286" s="243">
        <f>'AllSSS-2017'!AN16</f>
        <v>0.84383561643835625</v>
      </c>
    </row>
    <row r="287" spans="1:10" x14ac:dyDescent="0.25">
      <c r="A287" s="254" t="s">
        <v>183</v>
      </c>
      <c r="B287" s="219" t="s">
        <v>136</v>
      </c>
      <c r="C287" s="259">
        <f>'Inst de Card de Montréal-06'!AN4</f>
        <v>0</v>
      </c>
      <c r="D287" s="259">
        <f>'Inst de Card de Montréal-06'!AN5</f>
        <v>3.825136612021858E-2</v>
      </c>
      <c r="E287" s="243">
        <f>'AllSSS-2016'!AN17</f>
        <v>1.9178082191780823E-2</v>
      </c>
      <c r="F287" s="259">
        <f>'Inst de Card de Montréal-06'!AN8</f>
        <v>0</v>
      </c>
      <c r="G287" s="259">
        <f>'Inst de Card de Montréal-06'!AN9</f>
        <v>0</v>
      </c>
      <c r="H287" s="243">
        <f>'AllSSS-2017'!AN17</f>
        <v>0</v>
      </c>
    </row>
    <row r="288" spans="1:10" x14ac:dyDescent="0.25">
      <c r="A288" s="647" t="s">
        <v>187</v>
      </c>
      <c r="B288" s="219" t="s">
        <v>137</v>
      </c>
      <c r="C288" s="259">
        <f>'McGill Univ Health Centre-06'!AN4</f>
        <v>7.650273224043716E-2</v>
      </c>
      <c r="D288" s="259">
        <f>'McGill Univ Health Centre-06'!AN5</f>
        <v>0.22950819672131148</v>
      </c>
      <c r="E288" s="243">
        <f>'AllSSS-2016'!AN18</f>
        <v>0.15342465753424658</v>
      </c>
      <c r="F288" s="259">
        <f>'McGill Univ Health Centre-06'!AN8</f>
        <v>0.26923076923076927</v>
      </c>
      <c r="G288" s="259">
        <f>'McGill Univ Health Centre-06'!AN9</f>
        <v>0.38251366120218577</v>
      </c>
      <c r="H288" s="243">
        <f>'AllSSS-2017'!AN18</f>
        <v>0.32602739726027397</v>
      </c>
    </row>
    <row r="289" spans="1:8" x14ac:dyDescent="0.25">
      <c r="A289" s="647"/>
      <c r="B289" s="219" t="s">
        <v>141</v>
      </c>
      <c r="C289" s="259">
        <f>'Nord-de-MontréaL-06'!AN4</f>
        <v>7.650273224043716E-2</v>
      </c>
      <c r="D289" s="259">
        <f>'Nord-de-MontréaL-06'!AN5</f>
        <v>0.11475409836065574</v>
      </c>
      <c r="E289" s="243">
        <f>'AllSSS-2016'!AN19</f>
        <v>9.5890410958904104E-2</v>
      </c>
      <c r="F289" s="259">
        <f>'Nord-de-MontréaL-06'!AN8</f>
        <v>0.26923076923076927</v>
      </c>
      <c r="G289" s="259">
        <f>'Nord-de-MontréaL-06'!AN9</f>
        <v>0.19125683060109289</v>
      </c>
      <c r="H289" s="243">
        <f>'AllSSS-2017'!AN19</f>
        <v>0.23013698630136983</v>
      </c>
    </row>
    <row r="290" spans="1:8" x14ac:dyDescent="0.25">
      <c r="A290" s="648" t="s">
        <v>188</v>
      </c>
      <c r="B290" s="219" t="s">
        <v>138</v>
      </c>
      <c r="C290" s="259">
        <f>'Ouest-de-Montréal-06'!AN4</f>
        <v>3.825136612021858E-2</v>
      </c>
      <c r="D290" s="259">
        <f>'Ouest-de-Montréal-06'!AN5</f>
        <v>0.11475409836065574</v>
      </c>
      <c r="E290" s="243">
        <f>'AllSSS-2016'!AN20</f>
        <v>7.6712328767123292E-2</v>
      </c>
      <c r="F290" s="259">
        <f>'Ouest-de-Montréal-06'!AN8</f>
        <v>7.6923076923076927E-2</v>
      </c>
      <c r="G290" s="259">
        <f>'Ouest-de-Montréal-06'!AN9</f>
        <v>0.15300546448087432</v>
      </c>
      <c r="H290" s="243">
        <f>'AllSSS-2017'!AN20</f>
        <v>0.11506849315068492</v>
      </c>
    </row>
    <row r="291" spans="1:8" x14ac:dyDescent="0.25">
      <c r="A291" s="648"/>
      <c r="B291" s="217" t="s">
        <v>82</v>
      </c>
      <c r="C291" s="260">
        <f>'Outaouais-07'!AN4</f>
        <v>0.19125683060109289</v>
      </c>
      <c r="D291" s="260">
        <f>'Outaouais-07'!AN5</f>
        <v>0.22950819672131148</v>
      </c>
      <c r="E291" s="242">
        <f>'AllSSS-2016'!AN21</f>
        <v>0.21095890410958906</v>
      </c>
      <c r="F291" s="260">
        <f>'Outaouais-07'!AN8</f>
        <v>0.42307692307692307</v>
      </c>
      <c r="G291" s="260">
        <f>'Outaouais-07'!AN9</f>
        <v>0.38251366120218577</v>
      </c>
      <c r="H291" s="242">
        <f>'AllSSS-2017'!AN21</f>
        <v>0.40273972602739727</v>
      </c>
    </row>
    <row r="292" spans="1:8" x14ac:dyDescent="0.25">
      <c r="B292" s="217" t="s">
        <v>83</v>
      </c>
      <c r="C292" s="260">
        <f>'Abitibi-Témiscamingue-08'!AN4</f>
        <v>3.825136612021858E-2</v>
      </c>
      <c r="D292" s="260">
        <f>'Abitibi-Témiscamingue-08'!AN5</f>
        <v>0.11475409836065574</v>
      </c>
      <c r="E292" s="242">
        <f>'AllSSS-2016'!AN22</f>
        <v>7.6712328767123292E-2</v>
      </c>
      <c r="F292" s="260">
        <f>'Abitibi-Témiscamingue-08'!AN8</f>
        <v>0.19230769230769229</v>
      </c>
      <c r="G292" s="260">
        <f>'Abitibi-Témiscamingue-08'!AN9</f>
        <v>0.49726775956284153</v>
      </c>
      <c r="H292" s="242">
        <f>'AllSSS-2017'!AN22</f>
        <v>0.34520547945205476</v>
      </c>
    </row>
    <row r="293" spans="1:8" x14ac:dyDescent="0.25">
      <c r="B293" s="217" t="s">
        <v>84</v>
      </c>
      <c r="C293" s="260">
        <f>'Côte-Nord-09'!AN4</f>
        <v>3.825136612021858E-2</v>
      </c>
      <c r="D293" s="260">
        <f>'Côte-Nord-09'!AN5</f>
        <v>3.825136612021858E-2</v>
      </c>
      <c r="E293" s="242">
        <f>'AllSSS-2016'!AN23</f>
        <v>3.8356164383561646E-2</v>
      </c>
      <c r="F293" s="260">
        <f>'Côte-Nord-09'!AN8</f>
        <v>3.8461538461538464E-2</v>
      </c>
      <c r="G293" s="260">
        <f>'Côte-Nord-09'!AN9</f>
        <v>0.26775956284153007</v>
      </c>
      <c r="H293" s="242">
        <f>'AllSSS-2017'!AN23</f>
        <v>0.15342465753424658</v>
      </c>
    </row>
    <row r="294" spans="1:8" x14ac:dyDescent="0.25">
      <c r="B294" s="217" t="s">
        <v>85</v>
      </c>
      <c r="C294" s="260">
        <f>'Nord du Quebec -10'!AN4</f>
        <v>0</v>
      </c>
      <c r="D294" s="260">
        <f>'Nord du Quebec -10'!AN5</f>
        <v>0</v>
      </c>
      <c r="E294" s="242">
        <f>'AllSSS-2016'!AN24</f>
        <v>0</v>
      </c>
      <c r="F294" s="260">
        <f>'Nord du Quebec -10'!AN8</f>
        <v>0</v>
      </c>
      <c r="G294" s="260">
        <f>'Nord du Quebec -10'!AN9</f>
        <v>0</v>
      </c>
      <c r="H294" s="242">
        <f>'AllSSS-2017'!AN24</f>
        <v>0</v>
      </c>
    </row>
    <row r="295" spans="1:8" x14ac:dyDescent="0.25">
      <c r="B295" s="218" t="s">
        <v>112</v>
      </c>
      <c r="C295" s="258"/>
      <c r="D295" s="258"/>
      <c r="E295" s="243">
        <f>'AllSSS-2016'!AN25</f>
        <v>3.8356164383561646E-2</v>
      </c>
      <c r="F295" s="258"/>
      <c r="G295" s="258"/>
      <c r="H295" s="243">
        <f>'AllSSS-2017'!AN25</f>
        <v>5.7534246575342458E-2</v>
      </c>
    </row>
    <row r="296" spans="1:8" x14ac:dyDescent="0.25">
      <c r="B296" s="219" t="s">
        <v>145</v>
      </c>
      <c r="C296" s="259">
        <f>'Gaspésie-11'!AN4</f>
        <v>0</v>
      </c>
      <c r="D296" s="259">
        <f>'Gaspésie-11'!AN5</f>
        <v>7.650273224043716E-2</v>
      </c>
      <c r="E296" s="243">
        <f>'AllSSS-2016'!AN26</f>
        <v>3.8356164383561646E-2</v>
      </c>
      <c r="F296" s="259">
        <f>'Gaspésie-11'!AN8</f>
        <v>7.6923076923076927E-2</v>
      </c>
      <c r="G296" s="259">
        <f>'Gaspésie-11'!AN9</f>
        <v>3.825136612021858E-2</v>
      </c>
      <c r="H296" s="243">
        <f>'AllSSS-2017'!AN26</f>
        <v>5.7534246575342458E-2</v>
      </c>
    </row>
    <row r="297" spans="1:8" x14ac:dyDescent="0.25">
      <c r="B297" s="219" t="s">
        <v>146</v>
      </c>
      <c r="C297" s="259">
        <f>'Iles-11'!AN4</f>
        <v>0</v>
      </c>
      <c r="D297" s="259">
        <f>'Iles-11'!AN5</f>
        <v>0</v>
      </c>
      <c r="E297" s="243">
        <f>'AllSSS-2016'!AN27</f>
        <v>0</v>
      </c>
      <c r="F297" s="259">
        <f>'Iles-11'!AN8</f>
        <v>0</v>
      </c>
      <c r="G297" s="259">
        <f>'Iles-11'!AN9</f>
        <v>0</v>
      </c>
      <c r="H297" s="243">
        <f>'AllSSS-2017'!AN27</f>
        <v>0</v>
      </c>
    </row>
    <row r="298" spans="1:8" x14ac:dyDescent="0.25">
      <c r="B298" s="221" t="s">
        <v>87</v>
      </c>
      <c r="C298" s="260">
        <f>'Chaudière-Appalaches-12'!AN4</f>
        <v>0.15300546448087432</v>
      </c>
      <c r="D298" s="260">
        <f>'Chaudière-Appalaches-12'!AN5</f>
        <v>0.53551912568306015</v>
      </c>
      <c r="E298" s="242">
        <f>'AllSSS-2016'!AN28</f>
        <v>0.34520547945205476</v>
      </c>
      <c r="F298" s="260">
        <f>'Chaudière-Appalaches-12'!AN8</f>
        <v>0.65384615384615385</v>
      </c>
      <c r="G298" s="260">
        <f>'Chaudière-Appalaches-12'!AN9</f>
        <v>0.8797814207650273</v>
      </c>
      <c r="H298" s="242">
        <f>'AllSSS-2017'!AN28</f>
        <v>0.76712328767123283</v>
      </c>
    </row>
    <row r="299" spans="1:8" x14ac:dyDescent="0.25">
      <c r="B299" s="221" t="s">
        <v>88</v>
      </c>
      <c r="C299" s="260">
        <f>' Laval-13'!AN4</f>
        <v>0.15300546448087432</v>
      </c>
      <c r="D299" s="260">
        <f>' Laval-13'!AN5</f>
        <v>0.68852459016393441</v>
      </c>
      <c r="E299" s="242">
        <f>'AllSSS-2016'!AN29</f>
        <v>0.42191780821917813</v>
      </c>
      <c r="F299" s="260">
        <f>' Laval-13'!AN8</f>
        <v>0.61538461538461542</v>
      </c>
      <c r="G299" s="260">
        <f>' Laval-13'!AN9</f>
        <v>0.76502732240437155</v>
      </c>
      <c r="H299" s="242">
        <f>'AllSSS-2017'!AN29</f>
        <v>0.69041095890410953</v>
      </c>
    </row>
    <row r="300" spans="1:8" x14ac:dyDescent="0.25">
      <c r="B300" s="221" t="s">
        <v>89</v>
      </c>
      <c r="C300" s="260">
        <f>'Lanaudière-14'!AN4</f>
        <v>0.45901639344262296</v>
      </c>
      <c r="D300" s="260">
        <f>'Lanaudière-14'!AN5</f>
        <v>0.84153005464480868</v>
      </c>
      <c r="E300" s="242">
        <f>'AllSSS-2016'!AN30</f>
        <v>0.65205479452054793</v>
      </c>
      <c r="F300" s="260">
        <f>'Lanaudière-14'!AN8</f>
        <v>0.46153846153846156</v>
      </c>
      <c r="G300" s="260">
        <f>'Lanaudière-14'!AN9</f>
        <v>1.2240437158469946</v>
      </c>
      <c r="H300" s="242">
        <f>'AllSSS-2017'!AN30</f>
        <v>0.84383561643835625</v>
      </c>
    </row>
    <row r="301" spans="1:8" x14ac:dyDescent="0.25">
      <c r="B301" s="221" t="s">
        <v>90</v>
      </c>
      <c r="C301" s="260">
        <f>'Laurentides-15'!AN4</f>
        <v>0.34426229508196721</v>
      </c>
      <c r="D301" s="260">
        <f>'Laurentides-15'!AN5</f>
        <v>0.49726775956284153</v>
      </c>
      <c r="E301" s="242">
        <f>'AllSSS-2016'!AN31</f>
        <v>0.42191780821917813</v>
      </c>
      <c r="F301" s="260">
        <f>'Laurentides-15'!AN8</f>
        <v>0.42307692307692307</v>
      </c>
      <c r="G301" s="260">
        <f>'Laurentides-15'!AN9</f>
        <v>0.91803278688524592</v>
      </c>
      <c r="H301" s="242">
        <f>'AllSSS-2017'!AN31</f>
        <v>0.67123287671232879</v>
      </c>
    </row>
    <row r="302" spans="1:8" x14ac:dyDescent="0.25">
      <c r="B302" s="218" t="s">
        <v>114</v>
      </c>
      <c r="C302" s="258"/>
      <c r="D302" s="258"/>
      <c r="E302" s="243">
        <f>'AllSSS-2016'!AN32</f>
        <v>1.7068493150684931</v>
      </c>
      <c r="F302" s="258"/>
      <c r="G302" s="258"/>
      <c r="H302" s="243">
        <f>'AllSSS-2017'!AN32</f>
        <v>3.0301369863013701</v>
      </c>
    </row>
    <row r="303" spans="1:8" x14ac:dyDescent="0.25">
      <c r="B303" s="219" t="s">
        <v>151</v>
      </c>
      <c r="C303" s="259">
        <f>'Montérégie-Centre-16'!AN4</f>
        <v>0.26775956284153007</v>
      </c>
      <c r="D303" s="259">
        <f>'Montérégie-Centre-16'!AN5</f>
        <v>0.57377049180327866</v>
      </c>
      <c r="E303" s="243">
        <f>'AllSSS-2016'!AN33</f>
        <v>0.42191780821917813</v>
      </c>
      <c r="F303" s="259">
        <f>'Montérégie-Centre-16'!AN8</f>
        <v>0.80769230769230771</v>
      </c>
      <c r="G303" s="259">
        <f>'Montérégie-Centre-16'!AN9</f>
        <v>0.95628415300546454</v>
      </c>
      <c r="H303" s="243">
        <f>'AllSSS-2017'!AN33</f>
        <v>0.88219178082191785</v>
      </c>
    </row>
    <row r="304" spans="1:8" x14ac:dyDescent="0.25">
      <c r="B304" s="219" t="s">
        <v>152</v>
      </c>
      <c r="C304" s="259">
        <f>'Montérégie-Est-16'!AN4</f>
        <v>0.68852459016393441</v>
      </c>
      <c r="D304" s="259">
        <f>'Montérégie-Est-16'!AN5</f>
        <v>1.0710382513661203</v>
      </c>
      <c r="E304" s="243">
        <f>'AllSSS-2016'!AN34</f>
        <v>0.88219178082191785</v>
      </c>
      <c r="F304" s="259">
        <f>'Montérégie-Est-16'!AN8</f>
        <v>1.6538461538461537</v>
      </c>
      <c r="G304" s="259">
        <f>'Montérégie-Est-16'!AN9</f>
        <v>1.9125683060109291</v>
      </c>
      <c r="H304" s="243">
        <f>'AllSSS-2017'!AN34</f>
        <v>1.7835616438356166</v>
      </c>
    </row>
    <row r="305" spans="1:9" x14ac:dyDescent="0.25">
      <c r="B305" s="219" t="s">
        <v>153</v>
      </c>
      <c r="C305" s="259">
        <f>'Montérégie-Ouest-16'!AN4</f>
        <v>0.19125683060109289</v>
      </c>
      <c r="D305" s="259">
        <f>'Montérégie-Ouest-16'!AN5</f>
        <v>0.61202185792349728</v>
      </c>
      <c r="E305" s="243">
        <f>'AllSSS-2016'!AN35</f>
        <v>0.40273972602739727</v>
      </c>
      <c r="F305" s="259">
        <f>'Montérégie-Ouest-16'!AN8</f>
        <v>0.30769230769230771</v>
      </c>
      <c r="G305" s="259">
        <f>'Montérégie-Ouest-16'!AN9</f>
        <v>0.42076502732240434</v>
      </c>
      <c r="H305" s="243">
        <f>'AllSSS-2017'!AN35</f>
        <v>0.36438356164383562</v>
      </c>
    </row>
    <row r="306" spans="1:9" x14ac:dyDescent="0.25">
      <c r="B306" s="221" t="s">
        <v>92</v>
      </c>
      <c r="C306" s="260">
        <f>'Nunavik -17'!AN4</f>
        <v>0</v>
      </c>
      <c r="D306" s="260">
        <f>'Nunavik -17'!AN5</f>
        <v>0</v>
      </c>
      <c r="E306" s="242">
        <f>'AllSSS-2016'!AN36</f>
        <v>0</v>
      </c>
      <c r="F306" s="260">
        <f>'Nunavik -17'!AN8</f>
        <v>0</v>
      </c>
      <c r="G306" s="260">
        <f>'Nunavik -17'!AN9</f>
        <v>0</v>
      </c>
      <c r="H306" s="242">
        <f>'AllSSS-2017'!AN36</f>
        <v>0</v>
      </c>
    </row>
    <row r="307" spans="1:9" ht="15.75" thickBot="1" x14ac:dyDescent="0.3">
      <c r="B307" s="222" t="s">
        <v>157</v>
      </c>
      <c r="C307" s="261">
        <f>'T-Cries-de-la-Baie-James-18'!AN4</f>
        <v>0</v>
      </c>
      <c r="D307" s="261">
        <f>'T-Cries-de-la-Baie-James-18'!AN5</f>
        <v>0</v>
      </c>
      <c r="E307" s="244">
        <f>'AllSSS-2016'!AN37</f>
        <v>0</v>
      </c>
      <c r="F307" s="261">
        <f>'T-Cries-de-la-Baie-James-18'!AN8</f>
        <v>0</v>
      </c>
      <c r="G307" s="261">
        <f>'T-Cries-de-la-Baie-James-18'!AN9</f>
        <v>0</v>
      </c>
      <c r="H307" s="244">
        <f>'AllSSS-2017'!AN37</f>
        <v>0</v>
      </c>
    </row>
    <row r="308" spans="1:9" ht="20.25" thickTop="1" x14ac:dyDescent="0.3">
      <c r="B308" s="295"/>
      <c r="C308" s="62"/>
      <c r="E308" s="294"/>
      <c r="F308" s="62"/>
      <c r="G308" s="62"/>
      <c r="H308" s="62"/>
      <c r="I308" s="62"/>
    </row>
    <row r="309" spans="1:9" ht="20.25" thickBot="1" x14ac:dyDescent="0.35">
      <c r="B309" s="296" t="s">
        <v>183</v>
      </c>
      <c r="C309" s="62"/>
      <c r="E309" s="209"/>
      <c r="F309" s="62"/>
      <c r="G309" s="62"/>
      <c r="H309" s="62"/>
      <c r="I309" s="62"/>
    </row>
    <row r="310" spans="1:9" ht="18.75" thickTop="1" thickBot="1" x14ac:dyDescent="0.3">
      <c r="A310" s="232" t="s">
        <v>163</v>
      </c>
      <c r="B310" s="644" t="s">
        <v>186</v>
      </c>
      <c r="C310" s="641" t="s">
        <v>159</v>
      </c>
      <c r="D310" s="642"/>
      <c r="E310" s="643"/>
      <c r="F310" s="641" t="s">
        <v>162</v>
      </c>
      <c r="G310" s="642"/>
      <c r="H310" s="643"/>
    </row>
    <row r="311" spans="1:9" ht="16.5" thickTop="1" thickBot="1" x14ac:dyDescent="0.3">
      <c r="A311" s="231" t="s">
        <v>164</v>
      </c>
      <c r="B311" s="645"/>
      <c r="C311" s="228" t="s">
        <v>160</v>
      </c>
      <c r="D311" s="211" t="s">
        <v>161</v>
      </c>
      <c r="E311" s="211">
        <v>2016</v>
      </c>
      <c r="F311" s="228" t="s">
        <v>160</v>
      </c>
      <c r="G311" s="211" t="s">
        <v>161</v>
      </c>
      <c r="H311" s="212">
        <v>2017</v>
      </c>
    </row>
    <row r="312" spans="1:9" ht="15.75" thickTop="1" x14ac:dyDescent="0.25">
      <c r="A312" s="649" t="s">
        <v>168</v>
      </c>
      <c r="B312" s="216" t="s">
        <v>46</v>
      </c>
      <c r="C312" s="256"/>
      <c r="D312" s="256">
        <f>SUM(D313:D320)</f>
        <v>0</v>
      </c>
      <c r="E312" s="223">
        <f>IF(SUM(E313:E320)='AllSSS-2016'!K3,'AllSSS-2016'!K3,"Error")</f>
        <v>263</v>
      </c>
      <c r="F312" s="256">
        <f>SUM(F313:F320)</f>
        <v>0</v>
      </c>
      <c r="G312" s="256">
        <f>SUM(G313:G320)</f>
        <v>0</v>
      </c>
      <c r="H312" s="223">
        <f>IF(SUM(H313:H320)='AllSSS-2017'!K3,'AllSSS-2017'!K3,"Error")</f>
        <v>434</v>
      </c>
    </row>
    <row r="313" spans="1:9" x14ac:dyDescent="0.25">
      <c r="A313" s="649"/>
      <c r="B313" s="126" t="s">
        <v>13</v>
      </c>
      <c r="D313" s="312"/>
      <c r="E313" s="63">
        <f>'AllSSS-2016'!L3</f>
        <v>75</v>
      </c>
      <c r="F313" s="325"/>
      <c r="G313" s="312"/>
      <c r="H313" s="83">
        <f>'AllSSS-2017'!L3</f>
        <v>93</v>
      </c>
    </row>
    <row r="314" spans="1:9" x14ac:dyDescent="0.25">
      <c r="A314" s="649" t="s">
        <v>169</v>
      </c>
      <c r="B314" s="126" t="s">
        <v>14</v>
      </c>
      <c r="D314" s="312"/>
      <c r="E314" s="63">
        <f>'AllSSS-2016'!M3</f>
        <v>33</v>
      </c>
      <c r="F314" s="325"/>
      <c r="G314" s="312"/>
      <c r="H314" s="83">
        <f>'AllSSS-2017'!M3</f>
        <v>76</v>
      </c>
    </row>
    <row r="315" spans="1:9" x14ac:dyDescent="0.25">
      <c r="A315" s="649"/>
      <c r="B315" s="126" t="s">
        <v>184</v>
      </c>
      <c r="D315" s="312"/>
      <c r="E315" s="63">
        <f>'AllSSS-2016'!N3</f>
        <v>26</v>
      </c>
      <c r="F315" s="325"/>
      <c r="G315" s="312"/>
      <c r="H315" s="83">
        <f>'AllSSS-2017'!N3</f>
        <v>34</v>
      </c>
    </row>
    <row r="316" spans="1:9" x14ac:dyDescent="0.25">
      <c r="A316" s="247" t="s">
        <v>170</v>
      </c>
      <c r="B316" s="126" t="s">
        <v>16</v>
      </c>
      <c r="D316" s="312"/>
      <c r="E316" s="63">
        <f>'AllSSS-2016'!O3</f>
        <v>66</v>
      </c>
      <c r="F316" s="325"/>
      <c r="G316" s="312"/>
      <c r="H316" s="83">
        <f>'AllSSS-2017'!O3</f>
        <v>127</v>
      </c>
    </row>
    <row r="317" spans="1:9" x14ac:dyDescent="0.25">
      <c r="B317" s="126" t="s">
        <v>17</v>
      </c>
      <c r="D317" s="312"/>
      <c r="E317" s="63">
        <f>'AllSSS-2016'!P3</f>
        <v>26</v>
      </c>
      <c r="F317" s="325"/>
      <c r="G317" s="312"/>
      <c r="H317" s="83">
        <f>'AllSSS-2017'!P3</f>
        <v>52</v>
      </c>
    </row>
    <row r="318" spans="1:9" x14ac:dyDescent="0.25">
      <c r="A318" s="254" t="s">
        <v>172</v>
      </c>
      <c r="B318" s="126" t="s">
        <v>18</v>
      </c>
      <c r="D318" s="312"/>
      <c r="E318" s="63">
        <f>'AllSSS-2016'!Q3</f>
        <v>22</v>
      </c>
      <c r="F318" s="325"/>
      <c r="G318" s="312"/>
      <c r="H318" s="83">
        <f>'AllSSS-2017'!Q3</f>
        <v>23</v>
      </c>
    </row>
    <row r="319" spans="1:9" x14ac:dyDescent="0.25">
      <c r="A319" s="252" t="s">
        <v>60</v>
      </c>
      <c r="B319" s="126" t="s">
        <v>19</v>
      </c>
      <c r="D319" s="312"/>
      <c r="E319" s="63">
        <f>'AllSSS-2016'!R3</f>
        <v>12</v>
      </c>
      <c r="F319" s="325"/>
      <c r="G319" s="312"/>
      <c r="H319" s="83">
        <f>'AllSSS-2017'!R3</f>
        <v>23</v>
      </c>
    </row>
    <row r="320" spans="1:9" ht="15.75" thickBot="1" x14ac:dyDescent="0.3">
      <c r="A320" s="646" t="s">
        <v>26</v>
      </c>
      <c r="B320" s="310" t="s">
        <v>155</v>
      </c>
      <c r="C320" s="321"/>
      <c r="D320" s="311"/>
      <c r="E320" s="322">
        <f>'AllSSS-2016'!S3</f>
        <v>3</v>
      </c>
      <c r="F320" s="326"/>
      <c r="G320" s="311"/>
      <c r="H320" s="224">
        <f>'AllSSS-2017'!S3</f>
        <v>6</v>
      </c>
    </row>
    <row r="321" spans="1:13" ht="21" thickTop="1" thickBot="1" x14ac:dyDescent="0.35">
      <c r="A321" s="646"/>
      <c r="B321" s="1"/>
      <c r="C321" s="62"/>
      <c r="E321" s="1"/>
      <c r="F321" s="62"/>
      <c r="G321" s="62"/>
      <c r="H321" s="62"/>
    </row>
    <row r="322" spans="1:13" ht="18.75" thickTop="1" thickBot="1" x14ac:dyDescent="0.3">
      <c r="A322" s="646" t="s">
        <v>27</v>
      </c>
      <c r="B322" s="644" t="s">
        <v>185</v>
      </c>
      <c r="C322" s="641" t="s">
        <v>159</v>
      </c>
      <c r="D322" s="642"/>
      <c r="E322" s="643"/>
      <c r="F322" s="641" t="s">
        <v>162</v>
      </c>
      <c r="G322" s="642"/>
      <c r="H322" s="643"/>
    </row>
    <row r="323" spans="1:13" ht="16.5" thickTop="1" thickBot="1" x14ac:dyDescent="0.3">
      <c r="A323" s="646"/>
      <c r="B323" s="645"/>
      <c r="C323" s="228" t="s">
        <v>160</v>
      </c>
      <c r="D323" s="211" t="s">
        <v>161</v>
      </c>
      <c r="E323" s="211">
        <v>2016</v>
      </c>
      <c r="F323" s="228" t="s">
        <v>160</v>
      </c>
      <c r="G323" s="211" t="s">
        <v>161</v>
      </c>
      <c r="H323" s="212">
        <v>2017</v>
      </c>
    </row>
    <row r="324" spans="1:13" ht="15.75" thickTop="1" x14ac:dyDescent="0.25">
      <c r="A324" s="252" t="s">
        <v>174</v>
      </c>
      <c r="B324" s="216" t="s">
        <v>46</v>
      </c>
      <c r="C324" s="256"/>
      <c r="D324" s="256"/>
      <c r="E324" s="313">
        <f>IF(SUM(E325:E332)='AllSSS-2016'!V3,'AllSSS-2016'!V3,"Error")</f>
        <v>0.36834733893557425</v>
      </c>
      <c r="F324" s="256"/>
      <c r="G324" s="256"/>
      <c r="H324" s="313">
        <f>IF(SUM(H325:H332)='AllSSS-2017'!V3,'AllSSS-2017'!V3,"Error")</f>
        <v>0.36842105263157893</v>
      </c>
      <c r="J324" s="315"/>
      <c r="K324" s="315"/>
      <c r="M324" s="492"/>
    </row>
    <row r="325" spans="1:13" x14ac:dyDescent="0.25">
      <c r="B325" s="126" t="s">
        <v>13</v>
      </c>
      <c r="C325" s="36"/>
      <c r="D325" s="312"/>
      <c r="E325" s="314">
        <f>'AllSSS-2016'!W3</f>
        <v>0.10504201680672269</v>
      </c>
      <c r="F325" s="36"/>
      <c r="G325" s="36"/>
      <c r="H325" s="320">
        <f>'AllSSS-2017'!W3</f>
        <v>7.8947368421052627E-2</v>
      </c>
      <c r="J325" s="315"/>
    </row>
    <row r="326" spans="1:13" x14ac:dyDescent="0.25">
      <c r="A326" s="254" t="s">
        <v>183</v>
      </c>
      <c r="B326" s="126" t="s">
        <v>14</v>
      </c>
      <c r="C326" s="36"/>
      <c r="D326" s="312"/>
      <c r="E326" s="314">
        <f>'AllSSS-2016'!X3</f>
        <v>4.6218487394957986E-2</v>
      </c>
      <c r="F326" s="36"/>
      <c r="G326" s="36"/>
      <c r="H326" s="320">
        <f>'AllSSS-2017'!X3</f>
        <v>6.4516129032258063E-2</v>
      </c>
    </row>
    <row r="327" spans="1:13" x14ac:dyDescent="0.25">
      <c r="A327" s="647" t="s">
        <v>187</v>
      </c>
      <c r="B327" s="126" t="s">
        <v>184</v>
      </c>
      <c r="C327" s="36"/>
      <c r="D327" s="312"/>
      <c r="E327" s="314">
        <f>'AllSSS-2016'!Y3</f>
        <v>3.6414565826330535E-2</v>
      </c>
      <c r="F327" s="36"/>
      <c r="G327" s="36"/>
      <c r="H327" s="320">
        <f>'AllSSS-2017'!Y3</f>
        <v>2.8862478777589132E-2</v>
      </c>
    </row>
    <row r="328" spans="1:13" x14ac:dyDescent="0.25">
      <c r="A328" s="647"/>
      <c r="B328" s="126" t="s">
        <v>16</v>
      </c>
      <c r="C328" s="36"/>
      <c r="D328" s="312"/>
      <c r="E328" s="314">
        <f>'AllSSS-2016'!Z3</f>
        <v>9.2436974789915971E-2</v>
      </c>
      <c r="F328" s="36"/>
      <c r="G328" s="36"/>
      <c r="H328" s="320">
        <f>'AllSSS-2017'!Z3</f>
        <v>0.10780984719864177</v>
      </c>
    </row>
    <row r="329" spans="1:13" x14ac:dyDescent="0.25">
      <c r="A329" s="648" t="s">
        <v>188</v>
      </c>
      <c r="B329" s="126" t="s">
        <v>17</v>
      </c>
      <c r="C329" s="36"/>
      <c r="D329" s="312"/>
      <c r="E329" s="314">
        <f>'AllSSS-2016'!AA3</f>
        <v>3.6414565826330535E-2</v>
      </c>
      <c r="F329" s="36"/>
      <c r="G329" s="36"/>
      <c r="H329" s="320">
        <f>'AllSSS-2017'!AA3</f>
        <v>4.4142614601018676E-2</v>
      </c>
    </row>
    <row r="330" spans="1:13" x14ac:dyDescent="0.25">
      <c r="A330" s="648"/>
      <c r="B330" s="126" t="s">
        <v>18</v>
      </c>
      <c r="C330" s="36"/>
      <c r="D330" s="312"/>
      <c r="E330" s="314">
        <f>'AllSSS-2016'!AB3</f>
        <v>3.081232492997199E-2</v>
      </c>
      <c r="F330" s="36"/>
      <c r="G330" s="36"/>
      <c r="H330" s="320">
        <f>'AllSSS-2017'!AB3</f>
        <v>1.9524617996604415E-2</v>
      </c>
    </row>
    <row r="331" spans="1:13" x14ac:dyDescent="0.25">
      <c r="B331" s="126" t="s">
        <v>19</v>
      </c>
      <c r="C331" s="36"/>
      <c r="D331" s="312"/>
      <c r="E331" s="314">
        <f>'AllSSS-2016'!AC3</f>
        <v>1.680672268907563E-2</v>
      </c>
      <c r="F331" s="36"/>
      <c r="G331" s="36"/>
      <c r="H331" s="320">
        <f>'AllSSS-2017'!AC3</f>
        <v>1.9524617996604415E-2</v>
      </c>
    </row>
    <row r="332" spans="1:13" ht="15.75" thickBot="1" x14ac:dyDescent="0.3">
      <c r="B332" s="310" t="s">
        <v>155</v>
      </c>
      <c r="C332" s="311"/>
      <c r="D332" s="311"/>
      <c r="E332" s="323">
        <f>'AllSSS-2016'!AD3</f>
        <v>4.2016806722689074E-3</v>
      </c>
      <c r="F332" s="311"/>
      <c r="G332" s="311"/>
      <c r="H332" s="324">
        <f>'AllSSS-2017'!AD3</f>
        <v>5.0933786078098476E-3</v>
      </c>
    </row>
    <row r="333" spans="1:13" ht="15.75" thickTop="1" x14ac:dyDescent="0.25"/>
  </sheetData>
  <mergeCells count="84">
    <mergeCell ref="C322:E322"/>
    <mergeCell ref="F322:H322"/>
    <mergeCell ref="A312:A313"/>
    <mergeCell ref="A314:A315"/>
    <mergeCell ref="A320:A321"/>
    <mergeCell ref="A322:A323"/>
    <mergeCell ref="B322:B323"/>
    <mergeCell ref="B4:B5"/>
    <mergeCell ref="C4:E4"/>
    <mergeCell ref="F4:H4"/>
    <mergeCell ref="A5:A6"/>
    <mergeCell ref="B310:B311"/>
    <mergeCell ref="C310:E310"/>
    <mergeCell ref="F310:H310"/>
    <mergeCell ref="A7:A8"/>
    <mergeCell ref="B42:B43"/>
    <mergeCell ref="C42:E42"/>
    <mergeCell ref="F42:H42"/>
    <mergeCell ref="B80:B81"/>
    <mergeCell ref="C80:E80"/>
    <mergeCell ref="F80:H80"/>
    <mergeCell ref="A44:A45"/>
    <mergeCell ref="A46:A47"/>
    <mergeCell ref="B118:B119"/>
    <mergeCell ref="C118:E118"/>
    <mergeCell ref="F118:H118"/>
    <mergeCell ref="B157:B158"/>
    <mergeCell ref="A135:A136"/>
    <mergeCell ref="A137:A138"/>
    <mergeCell ref="C157:E157"/>
    <mergeCell ref="F157:H157"/>
    <mergeCell ref="F195:H195"/>
    <mergeCell ref="A161:A162"/>
    <mergeCell ref="A167:A168"/>
    <mergeCell ref="A169:A170"/>
    <mergeCell ref="A13:A14"/>
    <mergeCell ref="A15:A16"/>
    <mergeCell ref="A82:A83"/>
    <mergeCell ref="A84:A85"/>
    <mergeCell ref="A97:A98"/>
    <mergeCell ref="A99:A100"/>
    <mergeCell ref="A59:A60"/>
    <mergeCell ref="A130:A131"/>
    <mergeCell ref="A159:A160"/>
    <mergeCell ref="A120:A121"/>
    <mergeCell ref="A122:A123"/>
    <mergeCell ref="A52:A53"/>
    <mergeCell ref="C271:E271"/>
    <mergeCell ref="F271:H271"/>
    <mergeCell ref="A243:A244"/>
    <mergeCell ref="A245:A246"/>
    <mergeCell ref="A90:A91"/>
    <mergeCell ref="A92:A93"/>
    <mergeCell ref="A128:A129"/>
    <mergeCell ref="A212:A213"/>
    <mergeCell ref="A214:A215"/>
    <mergeCell ref="A174:A175"/>
    <mergeCell ref="A176:A177"/>
    <mergeCell ref="B233:B234"/>
    <mergeCell ref="C233:E233"/>
    <mergeCell ref="F233:H233"/>
    <mergeCell ref="B195:B196"/>
    <mergeCell ref="C195:E195"/>
    <mergeCell ref="A205:A206"/>
    <mergeCell ref="A207:A208"/>
    <mergeCell ref="A235:A236"/>
    <mergeCell ref="A237:A238"/>
    <mergeCell ref="B271:B272"/>
    <mergeCell ref="A61:A62"/>
    <mergeCell ref="A20:A21"/>
    <mergeCell ref="A22:A23"/>
    <mergeCell ref="A197:A198"/>
    <mergeCell ref="A199:A200"/>
    <mergeCell ref="A54:A55"/>
    <mergeCell ref="A327:A328"/>
    <mergeCell ref="A329:A330"/>
    <mergeCell ref="A288:A289"/>
    <mergeCell ref="A290:A291"/>
    <mergeCell ref="A250:A251"/>
    <mergeCell ref="A252:A253"/>
    <mergeCell ref="A283:A284"/>
    <mergeCell ref="A273:A274"/>
    <mergeCell ref="A275:A276"/>
    <mergeCell ref="A281:A282"/>
  </mergeCells>
  <hyperlinks>
    <hyperlink ref="A1" location="Contents!A1" display="CONTENTS"/>
    <hyperlink ref="B7" location="'Bas-Saint-Laurent-01'!A1" display="Bas-Saint-Laurent-01"/>
    <hyperlink ref="B8" location="'Saguenay Lac-Saint-Jean-02'!A1" display="Saguenay Lac-Saint-Jean-02"/>
    <hyperlink ref="B10" location="'Capitale-Nationale-03'!A1" display="'Capitale-Nationale-03"/>
    <hyperlink ref="B11" location="'CHU de Quebéc-03'!A1" display="CHU de Quebéc-03"/>
    <hyperlink ref="B12" location="'IUCPQ-03'!A1" display="IUCPQ-03"/>
    <hyperlink ref="B13" location="'Mauricie-et-Centre-du-Québec-04'!A1" display="Mauricie-et-Centre-du-Québec-04"/>
    <hyperlink ref="B14" location="'Estrie-05'!A1" display="Estrie-05"/>
    <hyperlink ref="B16" location="'Centre-Ouest-de-Montréal-06'!A1" display="Centre-Ouest-de-l'Île-de-Montréal-06"/>
    <hyperlink ref="B17" location="'Centre_Sud-De-Montréal-06'!A1" display="Centre-Sud-de-l'Île-De-Montréal-06"/>
    <hyperlink ref="B18" location="'CHU Montreal-06'!A1" display="CHU Montreal-06"/>
    <hyperlink ref="B19" location="'Est-de-l''Île-de-Montréal-06'!A1" display="Est-de-l'Île-de-Montréal-06"/>
    <hyperlink ref="B20" location="'Inst de Card de Montréal-06'!A1" display="Institut de Cardiologie de Montréal-06"/>
    <hyperlink ref="B21" location="'McGill Univ Health Centre-06'!A1" display="McGill University Health Centre-06"/>
    <hyperlink ref="B22" location="'Nord-de-l''Île-de-MontréaL-06'!A1" display="Nord-de-l'Île-de-MontréaL-06"/>
    <hyperlink ref="B23" location="'Ouest-de-l''Île-de-Montréal-06'!A1" display="Ouest-de-l'Île-de-Montréal-06"/>
    <hyperlink ref="B24" location="'Outaouais-07'!A1" display="Outaouais-07"/>
    <hyperlink ref="B25" location="'Abitibi-Témiscamingue-08'!A1" display="Abitibi-Témiscamingue-08"/>
    <hyperlink ref="B26" location="'Côte-Nord-09'!A1" display="Côte-Nord-09"/>
    <hyperlink ref="B29" location="'Gaspésie-11'!A1" display="Gaspésie-11"/>
    <hyperlink ref="B31" location="'Chaudière-Appalaches-12'!A1" display="Chaudière-Appalaches-12"/>
    <hyperlink ref="B30" location="'Îles-11'!A1" display="Îles-11"/>
    <hyperlink ref="B27" location="'Nord du Quebec -10'!A1" display="Nord du Quebec -10"/>
    <hyperlink ref="B32" location="' Laval-13'!A1" display=" Laval-13"/>
    <hyperlink ref="B33" location="'Lanaudière-14'!A1" display="Lanaudière-14"/>
    <hyperlink ref="B34" location="'Laurentides-15'!A1" display="Laurentides-15"/>
    <hyperlink ref="B36" location="'Montérégie-Centre-16'!A1" display="'Montérégie-Centre-16"/>
    <hyperlink ref="B37" location="'Montérégie-Est-16'!A1" display="Montérégie-Est-16"/>
    <hyperlink ref="B38" location="'Montérégie-Ouest-16'!A1" display="Montérégie-Ouest-16"/>
    <hyperlink ref="B39" location="'Nunavik -17'!A1" display="Nunavik -17"/>
    <hyperlink ref="B40" location="'T-Cries-de-la-Baie-James-18'!A1" display="Terres-Cries-de-la-Baie-James-18"/>
    <hyperlink ref="B45" location="'Bas-Saint-Laurent-01'!A1" display="Bas-Saint-Laurent-01"/>
    <hyperlink ref="B46" location="'Saguenay Lac-Saint-Jean-02'!A1" display="Saguenay Lac-Saint-Jean-02"/>
    <hyperlink ref="B48" location="'Capitale-Nationale-03'!A1" display="'Capitale-Nationale-03"/>
    <hyperlink ref="B49" location="'CHU de Quebéc-03'!A1" display="CHU de Quebéc-03"/>
    <hyperlink ref="B50" location="'IUCPQ-03'!A1" display="IUCPQ-03"/>
    <hyperlink ref="B51" location="'Mauricie-et-Centre-du-Québec-04'!A1" display="Mauricie-et-Centre-du-Québec-04"/>
    <hyperlink ref="B52" location="'Estrie-05'!A1" display="Estrie-05"/>
    <hyperlink ref="B54" location="'Centre-Ouest-de-Montréal-06'!A1" display="Centre-Ouest-de-l'Île-de-Montréal-06"/>
    <hyperlink ref="B55" location="'Centre_Sud-De-Montréal-06'!A1" display="Centre-Sud-de-l'Île-De-Montréal-06"/>
    <hyperlink ref="B56" location="'CHU Montreal-06'!A1" display="CHU Montreal-06"/>
    <hyperlink ref="B57" location="'Est-de-l''Île-de-Montréal-06'!A1" display="Est-de-l'Île-de-Montréal-06"/>
    <hyperlink ref="B58" location="'Inst de Card de Montréal-06'!A1" display="Institut de Cardiologie de Montréal-06"/>
    <hyperlink ref="B59" location="'McGill Univ Health Centre-06'!A1" display="McGill University Health Centre-06"/>
    <hyperlink ref="B60" location="'Nord-de-l''Île-de-MontréaL-06'!A1" display="Nord-de-l'Île-de-MontréaL-06"/>
    <hyperlink ref="B61" location="'Ouest-de-l''Île-de-Montréal-06'!A1" display="Ouest-de-l'Île-de-Montréal-06"/>
    <hyperlink ref="B62" location="'Outaouais-07'!A1" display="Outaouais-07"/>
    <hyperlink ref="B63" location="'Abitibi-Témiscamingue-08'!A1" display="Abitibi-Témiscamingue-08"/>
    <hyperlink ref="B64" location="'Côte-Nord-09'!A1" display="Côte-Nord-09"/>
    <hyperlink ref="B67" location="'Gaspésie-11'!A1" display="Gaspésie-11"/>
    <hyperlink ref="B69" location="'Chaudière-Appalaches-12'!A1" display="Chaudière-Appalaches-12"/>
    <hyperlink ref="B68" location="'Îles-11'!A1" display="Îles-11"/>
    <hyperlink ref="B65" location="'Nord du Quebec -10'!A1" display="Nord du Quebec -10"/>
    <hyperlink ref="B70" location="' Laval-13'!A1" display=" Laval-13"/>
    <hyperlink ref="B71" location="'Lanaudière-14'!A1" display="Lanaudière-14"/>
    <hyperlink ref="B72" location="'Laurentides-15'!A1" display="Laurentides-15"/>
    <hyperlink ref="B74" location="'Montérégie-Centre-16'!A1" display="'Montérégie-Centre-16"/>
    <hyperlink ref="B75" location="'Montérégie-Est-16'!A1" display="Montérégie-Est-16"/>
    <hyperlink ref="B76" location="'Montérégie-Ouest-16'!A1" display="Montérégie-Ouest-16"/>
    <hyperlink ref="B77" location="'Nunavik -17'!A1" display="Nunavik -17"/>
    <hyperlink ref="B78" location="'T-Cries-de-la-Baie-James-18'!A1" display="Terres-Cries-de-la-Baie-James-18"/>
    <hyperlink ref="B83" location="'Bas-Saint-Laurent-01'!A1" display="Bas-Saint-Laurent-01"/>
    <hyperlink ref="B84" location="'Saguenay Lac-Saint-Jean-02'!A1" display="Saguenay Lac-Saint-Jean-02"/>
    <hyperlink ref="B86" location="'Capitale-Nationale-03'!A1" display="'Capitale-Nationale-03"/>
    <hyperlink ref="B87" location="'CHU de Quebéc-03'!A1" display="CHU de Quebéc-03"/>
    <hyperlink ref="B88" location="'IUCPQ-03'!A1" display="IUCPQ-03"/>
    <hyperlink ref="B89" location="'Mauricie-et-Centre-du-Québec-04'!A1" display="Mauricie-et-Centre-du-Québec-04"/>
    <hyperlink ref="B90" location="'Estrie-05'!A1" display="Estrie-05"/>
    <hyperlink ref="B92" location="'Centre-Ouest-de-Montréal-06'!A1" display="Centre-Ouest-de-l'Île-de-Montréal-06"/>
    <hyperlink ref="B93" location="'Centre_Sud-De-Montréal-06'!A1" display="Centre-Sud-de-l'Île-De-Montréal-06"/>
    <hyperlink ref="B94" location="'CHU Montreal-06'!A1" display="CHU Montreal-06"/>
    <hyperlink ref="B95" location="'Est-de-l''Île-de-Montréal-06'!A1" display="Est-de-l'Île-de-Montréal-06"/>
    <hyperlink ref="B96" location="'Inst de Card de Montréal-06'!A1" display="Institut de Cardiologie de Montréal-06"/>
    <hyperlink ref="B97" location="'McGill Univ Health Centre-06'!A1" display="McGill University Health Centre-06"/>
    <hyperlink ref="B98" location="'Nord-de-l''Île-de-MontréaL-06'!A1" display="Nord-de-l'Île-de-MontréaL-06"/>
    <hyperlink ref="B99" location="'Ouest-de-l''Île-de-Montréal-06'!A1" display="Ouest-de-l'Île-de-Montréal-06"/>
    <hyperlink ref="B100" location="'Outaouais-07'!A1" display="Outaouais-07"/>
    <hyperlink ref="B101" location="'Abitibi-Témiscamingue-08'!A1" display="Abitibi-Témiscamingue-08"/>
    <hyperlink ref="B102" location="'Côte-Nord-09'!A1" display="Côte-Nord-09"/>
    <hyperlink ref="B105" location="'Gaspésie-11'!A1" display="Gaspésie-11"/>
    <hyperlink ref="B107" location="'Chaudière-Appalaches-12'!A1" display="Chaudière-Appalaches-12"/>
    <hyperlink ref="B106" location="'Îles-11'!A1" display="Îles-11"/>
    <hyperlink ref="B103" location="'Nord du Quebec -10'!A1" display="Nord du Quebec -10"/>
    <hyperlink ref="B108" location="' Laval-13'!A1" display=" Laval-13"/>
    <hyperlink ref="B109" location="'Lanaudière-14'!A1" display="Lanaudière-14"/>
    <hyperlink ref="B110" location="'Laurentides-15'!A1" display="Laurentides-15"/>
    <hyperlink ref="B112" location="'Montérégie-Centre-16'!A1" display="'Montérégie-Centre-16"/>
    <hyperlink ref="B113" location="'Montérégie-Est-16'!A1" display="Montérégie-Est-16"/>
    <hyperlink ref="B114" location="'Montérégie-Ouest-16'!A1" display="Montérégie-Ouest-16"/>
    <hyperlink ref="B115" location="'Nunavik -17'!A1" display="Nunavik -17"/>
    <hyperlink ref="B116" location="'T-Cries-de-la-Baie-James-18'!A1" display="Terres-Cries-de-la-Baie-James-18"/>
    <hyperlink ref="A3" location="Heading_Table_Euthanasia_EUTHANASIA_REQUESTS" display="EUTHANASIA REQUESTS"/>
    <hyperlink ref="A4" location="Table_Euthanasia_Number_Requests" display="Number of Requests"/>
    <hyperlink ref="A5:A6" location="Table_Euthanasia_Requests_per_100_000_Palliative_Patients" display="Requests Per 100,000 Palliative Patients "/>
    <hyperlink ref="A7:A8" location="Table_Euthanasia_Requests_per_100_000_Population" display="Requests Per 100,000 Population"/>
    <hyperlink ref="B121" location="'Bas-Saint-Laurent-01'!A1" display="Bas-Saint-Laurent-01"/>
    <hyperlink ref="B122" location="'Saguenay Lac-Saint-Jean-02'!A1" display="Saguenay Lac-Saint-Jean-02"/>
    <hyperlink ref="B124" location="'Capitale-Nationale-03'!A1" display="'Capitale-Nationale-03"/>
    <hyperlink ref="B125" location="'CHU de Quebéc-03'!A1" display="CHU de Quebéc-03"/>
    <hyperlink ref="B126" location="'IUCPQ-03'!A1" display="IUCPQ-03"/>
    <hyperlink ref="B127" location="'Mauricie-et-Centre-du-Québec-04'!A1" display="Mauricie-et-Centre-du-Québec-04"/>
    <hyperlink ref="B128" location="'Estrie-05'!A1" display="Estrie-05"/>
    <hyperlink ref="B130" location="'Centre-Ouest-de-Montréal-06'!A1" display="Centre-Ouest-de-l'Île-de-Montréal-06"/>
    <hyperlink ref="B131" location="'Centre_Sud-De-Montréal-06'!A1" display="Centre-Sud-de-l'Île-De-Montréal-06"/>
    <hyperlink ref="B132" location="'CHU Montreal-06'!A1" display="CHU Montreal-06"/>
    <hyperlink ref="B133" location="'Est-de-l''Île-de-Montréal-06'!A1" display="Est-de-l'Île-de-Montréal-06"/>
    <hyperlink ref="B134" location="'Inst de Card de Montréal-06'!A1" display="Institut de Cardiologie de Montréal-06"/>
    <hyperlink ref="B135" location="'McGill Univ Health Centre-06'!A1" display="McGill University Health Centre-06"/>
    <hyperlink ref="B136" location="'Nord-de-l''Île-de-MontréaL-06'!A1" display="Nord-de-l'Île-de-MontréaL-06"/>
    <hyperlink ref="B137" location="'Ouest-de-l''Île-de-Montréal-06'!A1" display="Ouest-de-l'Île-de-Montréal-06"/>
    <hyperlink ref="B138" location="'Outaouais-07'!A1" display="Outaouais-07"/>
    <hyperlink ref="B139" location="'Abitibi-Témiscamingue-08'!A1" display="Abitibi-Témiscamingue-08"/>
    <hyperlink ref="B140" location="'Côte-Nord-09'!A1" display="Côte-Nord-09"/>
    <hyperlink ref="B143" location="'Gaspésie-11'!A1" display="Gaspésie-11"/>
    <hyperlink ref="B145" location="'Chaudière-Appalaches-12'!A1" display="Chaudière-Appalaches-12"/>
    <hyperlink ref="B144" location="'Îles-11'!A1" display="Îles-11"/>
    <hyperlink ref="B141" location="'Nord du Quebec -10'!A1" display="Nord du Quebec -10"/>
    <hyperlink ref="B146" location="' Laval-13'!A1" display=" Laval-13"/>
    <hyperlink ref="B147" location="'Lanaudière-14'!A1" display="Lanaudière-14"/>
    <hyperlink ref="B148" location="'Laurentides-15'!A1" display="Laurentides-15"/>
    <hyperlink ref="B150" location="'Montérégie-Centre-16'!A1" display="'Montérégie-Centre-16"/>
    <hyperlink ref="B151" location="'Montérégie-Est-16'!A1" display="Montérégie-Est-16"/>
    <hyperlink ref="B152" location="'Montérégie-Ouest-16'!A1" display="Montérégie-Ouest-16"/>
    <hyperlink ref="B153" location="'Nunavik -17'!A1" display="Nunavik -17"/>
    <hyperlink ref="B154" location="'T-Cries-de-la-Baie-James-18'!A1" display="Terres-Cries-de-la-Baie-James-18"/>
    <hyperlink ref="B160" location="'Bas-Saint-Laurent-01'!A1" display="Bas-Saint-Laurent-01"/>
    <hyperlink ref="B161" location="'Saguenay Lac-Saint-Jean-02'!A1" display="Saguenay Lac-Saint-Jean-02"/>
    <hyperlink ref="B163" location="'Capitale-Nationale-03'!A1" display="'Capitale-Nationale-03"/>
    <hyperlink ref="B164" location="'CHU de Quebéc-03'!A1" display="CHU de Quebéc-03"/>
    <hyperlink ref="B165" location="'IUCPQ-03'!A1" display="IUCPQ-03"/>
    <hyperlink ref="B166" location="'Mauricie-et-Centre-du-Québec-04'!A1" display="Mauricie-et-Centre-du-Québec-04"/>
    <hyperlink ref="B167" location="'Estrie-05'!A1" display="Estrie-05"/>
    <hyperlink ref="B169" location="'Centre-Ouest-de-Montréal-06'!A1" display="Centre-Ouest-de-l'Île-de-Montréal-06"/>
    <hyperlink ref="B170" location="'Centre_Sud-De-Montréal-06'!A1" display="Centre-Sud-de-l'Île-De-Montréal-06"/>
    <hyperlink ref="B171" location="'CHU Montreal-06'!A1" display="CHU Montreal-06"/>
    <hyperlink ref="B172" location="'Est-de-l''Île-de-Montréal-06'!A1" display="Est-de-l'Île-de-Montréal-06"/>
    <hyperlink ref="B173" location="'Inst de Card de Montréal-06'!A1" display="Institut de Cardiologie de Montréal-06"/>
    <hyperlink ref="B174" location="'McGill Univ Health Centre-06'!A1" display="McGill University Health Centre-06"/>
    <hyperlink ref="B175" location="'Nord-de-l''Île-de-MontréaL-06'!A1" display="Nord-de-l'Île-de-MontréaL-06"/>
    <hyperlink ref="B176" location="'Ouest-de-l''Île-de-Montréal-06'!A1" display="Ouest-de-l'Île-de-Montréal-06"/>
    <hyperlink ref="B177" location="'Outaouais-07'!A1" display="Outaouais-07"/>
    <hyperlink ref="B178" location="'Abitibi-Témiscamingue-08'!A1" display="Abitibi-Témiscamingue-08"/>
    <hyperlink ref="B179" location="'Côte-Nord-09'!A1" display="Côte-Nord-09"/>
    <hyperlink ref="B182" location="'Gaspésie-11'!A1" display="Gaspésie-11"/>
    <hyperlink ref="B184" location="'Chaudière-Appalaches-12'!A1" display="Chaudière-Appalaches-12"/>
    <hyperlink ref="B183" location="'Îles-11'!A1" display="Îles-11"/>
    <hyperlink ref="B180" location="'Nord du Quebec -10'!A1" display="Nord du Quebec -10"/>
    <hyperlink ref="B185" location="' Laval-13'!A1" display=" Laval-13"/>
    <hyperlink ref="B186" location="'Lanaudière-14'!A1" display="Lanaudière-14"/>
    <hyperlink ref="B187" location="'Laurentides-15'!A1" display="Laurentides-15"/>
    <hyperlink ref="B189" location="'Montérégie-Centre-16'!A1" display="'Montérégie-Centre-16"/>
    <hyperlink ref="B190" location="'Montérégie-Est-16'!A1" display="Montérégie-Est-16"/>
    <hyperlink ref="B191" location="'Montérégie-Ouest-16'!A1" display="Montérégie-Ouest-16"/>
    <hyperlink ref="B192" location="'Nunavik -17'!A1" display="Nunavik -17"/>
    <hyperlink ref="B193" location="'T-Cries-de-la-Baie-James-18'!A1" display="Terres-Cries-de-la-Baie-James-18"/>
    <hyperlink ref="A9" location="Table_Euthanasia_Frequency_of_requests_weekly" display="Frequency of requests"/>
    <hyperlink ref="A42" location="Table_Euthanasia_Number_Requests" display="EUTHANASIA REQUESTS"/>
    <hyperlink ref="A43" location="Table_Euthanasia_Number_Requests" display="Number of Requests"/>
    <hyperlink ref="A44:A45" location="Table_Euthanasia_Requests_per_100_000_Palliative_Patients" display="Requests Per 100,000 Palliative Patients "/>
    <hyperlink ref="A46:A47" location="Table_Euthanasia_Requests_per_100_000_Population" display="Requests Per 100,000 Population"/>
    <hyperlink ref="A48" location="Table_Euthanasia_Frequency_of_requests_weekly" display="Frequency of requests"/>
    <hyperlink ref="A80" location="Table_Euthanasia_Number_Requests" display="EUTHANASIA REQUESTS"/>
    <hyperlink ref="A81" location="Table_Euthanasia_Number_Requests" display="Number of Requests"/>
    <hyperlink ref="A82:A83" location="Table_Euthanasia_Requests_per_100_000_Palliative_Patients" display="Requests Per 100,000 Palliative Patients "/>
    <hyperlink ref="A84:A85" location="Table_Euthanasia_Requests_per_100_000_Population" display="Requests Per 100,000 Population"/>
    <hyperlink ref="A86" location="Table_Euthanasia_Frequency_of_requests_weekly" display="Frequency of requests"/>
    <hyperlink ref="A118" location="Table_Euthanasia_Number_Requests" display="EUTHANASIA REQUESTS"/>
    <hyperlink ref="A119" location="Table_Euthanasia_Number_Requests" display="Number of Requests"/>
    <hyperlink ref="A120:A121" location="Table_Euthanasia_Requests_per_100_000_Palliative_Patients" display="Requests Per 100,000 Palliative Patients "/>
    <hyperlink ref="A122:A123" location="Table_Euthanasia_Requests_per_100_000_Population" display="Requests Per 100,000 Population"/>
    <hyperlink ref="A124" location="Table_Euthanasia_Frequency_of_requests_weekly" display="Frequency of requests"/>
    <hyperlink ref="B198" location="'Bas-Saint-Laurent-01'!A1" display="Bas-Saint-Laurent-01"/>
    <hyperlink ref="B199" location="'Saguenay Lac-Saint-Jean-02'!A1" display="Saguenay Lac-Saint-Jean-02"/>
    <hyperlink ref="B201" location="'Capitale-Nationale-03'!A1" display="'Capitale-Nationale-03"/>
    <hyperlink ref="B202" location="'CHU de Quebéc-03'!A1" display="CHU de Quebéc-03"/>
    <hyperlink ref="B203" location="'IUCPQ-03'!A1" display="IUCPQ-03"/>
    <hyperlink ref="B204" location="'Mauricie-et-Centre-du-Québec-04'!A1" display="Mauricie-et-Centre-du-Québec-04"/>
    <hyperlink ref="B205" location="'Estrie-05'!A1" display="Estrie-05"/>
    <hyperlink ref="B207" location="'Centre-Ouest-de-Montréal-06'!A1" display="Centre-Ouest-de-l'Île-de-Montréal-06"/>
    <hyperlink ref="B208" location="'Centre_Sud-De-Montréal-06'!A1" display="Centre-Sud-de-l'Île-De-Montréal-06"/>
    <hyperlink ref="B209" location="'CHU Montreal-06'!A1" display="CHU Montreal-06"/>
    <hyperlink ref="B210" location="'Est-de-l''Île-de-Montréal-06'!A1" display="Est-de-l'Île-de-Montréal-06"/>
    <hyperlink ref="B211" location="'Inst de Card de Montréal-06'!A1" display="Institut de Cardiologie de Montréal-06"/>
    <hyperlink ref="B212" location="'McGill Univ Health Centre-06'!A1" display="McGill University Health Centre-06"/>
    <hyperlink ref="B213" location="'Nord-de-l''Île-de-MontréaL-06'!A1" display="Nord-de-l'Île-de-MontréaL-06"/>
    <hyperlink ref="B214" location="'Ouest-de-l''Île-de-Montréal-06'!A1" display="Ouest-de-l'Île-de-Montréal-06"/>
    <hyperlink ref="B215" location="'Outaouais-07'!A1" display="Outaouais-07"/>
    <hyperlink ref="B216" location="'Abitibi-Témiscamingue-08'!A1" display="Abitibi-Témiscamingue-08"/>
    <hyperlink ref="B217" location="'Côte-Nord-09'!A1" display="Côte-Nord-09"/>
    <hyperlink ref="B220" location="'Gaspésie-11'!A1" display="Gaspésie-11"/>
    <hyperlink ref="B222" location="'Chaudière-Appalaches-12'!A1" display="Chaudière-Appalaches-12"/>
    <hyperlink ref="B221" location="'Îles-11'!A1" display="Îles-11"/>
    <hyperlink ref="B218" location="'Nord du Quebec -10'!A1" display="Nord du Quebec -10"/>
    <hyperlink ref="B223" location="' Laval-13'!A1" display=" Laval-13"/>
    <hyperlink ref="B224" location="'Lanaudière-14'!A1" display="Lanaudière-14"/>
    <hyperlink ref="B225" location="'Laurentides-15'!A1" display="Laurentides-15"/>
    <hyperlink ref="B227" location="'Montérégie-Centre-16'!A1" display="'Montérégie-Centre-16"/>
    <hyperlink ref="B228" location="'Montérégie-Est-16'!A1" display="Montérégie-Est-16"/>
    <hyperlink ref="B229" location="'Montérégie-Ouest-16'!A1" display="Montérégie-Ouest-16"/>
    <hyperlink ref="B230" location="'Nunavik -17'!A1" display="Nunavik -17"/>
    <hyperlink ref="B231" location="'T-Cries-de-la-Baie-James-18'!A1" display="Terres-Cries-de-la-Baie-James-18"/>
    <hyperlink ref="B236" location="'Bas-Saint-Laurent-01'!A1" display="Bas-Saint-Laurent-01"/>
    <hyperlink ref="B237" location="'Saguenay Lac-Saint-Jean-02'!A1" display="Saguenay Lac-Saint-Jean-02"/>
    <hyperlink ref="B239" location="'Capitale-Nationale-03'!A1" display="'Capitale-Nationale-03"/>
    <hyperlink ref="B240" location="'CHU de Quebéc-03'!A1" display="CHU de Quebéc-03"/>
    <hyperlink ref="B241" location="'IUCPQ-03'!A1" display="IUCPQ-03"/>
    <hyperlink ref="B242" location="'Mauricie-et-Centre-du-Québec-04'!A1" display="Mauricie-et-Centre-du-Québec-04"/>
    <hyperlink ref="B243" location="'Estrie-05'!A1" display="Estrie-05"/>
    <hyperlink ref="B245" location="'Centre-Ouest-de-Montréal-06'!A1" display="Centre-Ouest-de-l'Île-de-Montréal-06"/>
    <hyperlink ref="B246" location="'Centre_Sud-De-Montréal-06'!A1" display="Centre-Sud-de-l'Île-De-Montréal-06"/>
    <hyperlink ref="B247" location="'CHU Montreal-06'!A1" display="CHU Montreal-06"/>
    <hyperlink ref="B248" location="'Est-de-l''Île-de-Montréal-06'!A1" display="Est-de-l'Île-de-Montréal-06"/>
    <hyperlink ref="B249" location="'Inst de Card de Montréal-06'!A1" display="Institut de Cardiologie de Montréal-06"/>
    <hyperlink ref="B250" location="'McGill Univ Health Centre-06'!A1" display="McGill University Health Centre-06"/>
    <hyperlink ref="B251" location="'Nord-de-l''Île-de-MontréaL-06'!A1" display="Nord-de-l'Île-de-MontréaL-06"/>
    <hyperlink ref="B252" location="'Ouest-de-l''Île-de-Montréal-06'!A1" display="Ouest-de-l'Île-de-Montréal-06"/>
    <hyperlink ref="B253" location="'Outaouais-07'!A1" display="Outaouais-07"/>
    <hyperlink ref="B254" location="'Abitibi-Témiscamingue-08'!A1" display="Abitibi-Témiscamingue-08"/>
    <hyperlink ref="B255" location="'Côte-Nord-09'!A1" display="Côte-Nord-09"/>
    <hyperlink ref="B258" location="'Gaspésie-11'!A1" display="Gaspésie-11"/>
    <hyperlink ref="B260" location="'Chaudière-Appalaches-12'!A1" display="Chaudière-Appalaches-12"/>
    <hyperlink ref="B259" location="'Îles-11'!A1" display="Îles-11"/>
    <hyperlink ref="B256" location="'Nord du Quebec -10'!A1" display="Nord du Quebec -10"/>
    <hyperlink ref="B261" location="' Laval-13'!A1" display=" Laval-13"/>
    <hyperlink ref="B262" location="'Lanaudière-14'!A1" display="Lanaudière-14"/>
    <hyperlink ref="B263" location="'Laurentides-15'!A1" display="Laurentides-15"/>
    <hyperlink ref="B265" location="'Montérégie-Centre-16'!A1" display="'Montérégie-Centre-16"/>
    <hyperlink ref="B266" location="'Montérégie-Est-16'!A1" display="Montérégie-Est-16"/>
    <hyperlink ref="B267" location="'Montérégie-Ouest-16'!A1" display="Montérégie-Ouest-16"/>
    <hyperlink ref="B268" location="'Nunavik -17'!A1" display="Nunavik -17"/>
    <hyperlink ref="B269" location="'T-Cries-de-la-Baie-James-18'!A1" display="Terres-Cries-de-la-Baie-James-18"/>
    <hyperlink ref="B274" location="'Bas-Saint-Laurent-01'!A1" display="Bas-Saint-Laurent-01"/>
    <hyperlink ref="B275" location="'Saguenay Lac-Saint-Jean-02'!A1" display="Saguenay Lac-Saint-Jean-02"/>
    <hyperlink ref="B277" location="'Capitale-Nationale-03'!A1" display="'Capitale-Nationale-03"/>
    <hyperlink ref="B278" location="'CHU de Quebéc-03'!A1" display="CHU de Quebéc-03"/>
    <hyperlink ref="B279" location="'IUCPQ-03'!A1" display="IUCPQ-03"/>
    <hyperlink ref="B280" location="'Mauricie-et-Centre-du-Québec-04'!A1" display="Mauricie-et-Centre-du-Québec-04"/>
    <hyperlink ref="B281" location="'Estrie-05'!A1" display="Estrie-05"/>
    <hyperlink ref="B283" location="'Centre-Ouest-de-Montréal-06'!A1" display="Centre-Ouest-de-l'Île-de-Montréal-06"/>
    <hyperlink ref="B284" location="'Centre_Sud-De-Montréal-06'!A1" display="Centre-Sud-de-l'Île-De-Montréal-06"/>
    <hyperlink ref="B285" location="'CHU Montreal-06'!A1" display="CHU Montreal-06"/>
    <hyperlink ref="B286" location="'Est-de-l''Île-de-Montréal-06'!A1" display="Est-de-l'Île-de-Montréal-06"/>
    <hyperlink ref="B287" location="'Inst de Card de Montréal-06'!A1" display="Institut de Cardiologie de Montréal-06"/>
    <hyperlink ref="B288" location="'McGill Univ Health Centre-06'!A1" display="McGill University Health Centre-06"/>
    <hyperlink ref="B289" location="'Nord-de-l''Île-de-MontréaL-06'!A1" display="Nord-de-l'Île-de-MontréaL-06"/>
    <hyperlink ref="B290" location="'Ouest-de-l''Île-de-Montréal-06'!A1" display="Ouest-de-l'Île-de-Montréal-06"/>
    <hyperlink ref="B291" location="'Outaouais-07'!A1" display="Outaouais-07"/>
    <hyperlink ref="B292" location="'Abitibi-Témiscamingue-08'!A1" display="Abitibi-Témiscamingue-08"/>
    <hyperlink ref="B293" location="'Côte-Nord-09'!A1" display="Côte-Nord-09"/>
    <hyperlink ref="B296" location="'Gaspésie-11'!A1" display="Gaspésie-11"/>
    <hyperlink ref="B298" location="'Chaudière-Appalaches-12'!A1" display="Chaudière-Appalaches-12"/>
    <hyperlink ref="B297" location="'Îles-11'!A1" display="Îles-11"/>
    <hyperlink ref="B294" location="'Nord du Quebec -10'!A1" display="Nord du Quebec -10"/>
    <hyperlink ref="B299" location="' Laval-13'!A1" display=" Laval-13"/>
    <hyperlink ref="B300" location="'Lanaudière-14'!A1" display="Lanaudière-14"/>
    <hyperlink ref="B301" location="'Laurentides-15'!A1" display="Laurentides-15"/>
    <hyperlink ref="B303" location="'Montérégie-Centre-16'!A1" display="'Montérégie-Centre-16"/>
    <hyperlink ref="B304" location="'Montérégie-Est-16'!A1" display="Montérégie-Est-16"/>
    <hyperlink ref="B305" location="'Montérégie-Ouest-16'!A1" display="Montérégie-Ouest-16"/>
    <hyperlink ref="B306" location="'Nunavik -17'!A1" display="Nunavik -17"/>
    <hyperlink ref="B307" location="'T-Cries-de-la-Baie-James-18'!A1" display="Terres-Cries-de-la-Baie-James-18"/>
    <hyperlink ref="A11" location="Heading_Table_Euthanasia_EUTHANASIA_PROVIDED" display="EUTHANASIA PROVIDED"/>
    <hyperlink ref="A12" location="Table_Euthanasia_Provided" display="Euthanasia Provided"/>
    <hyperlink ref="A13:A14" location="Table_Euthanasia_Per_100_000_Palliative_Patients" display="Euthanasia Per 100,000 Palliative Patients"/>
    <hyperlink ref="A15:A16" location="Table_Euthanasia_Per_100_000_Population" display="Euthanasia Per 100,000 Population"/>
    <hyperlink ref="A17" location="Table_Euthanasia_Frequency_of_Euthanasia_Weekly" display="Frequency of Euthanasia"/>
    <hyperlink ref="A50" location="Heading_Table_Euthanasia_EUTHANASIA_PROVIDED" display="EUTHANASIA PROVIDED"/>
    <hyperlink ref="A51" location="Table_Euthanasia_Provided" display="Euthanasia Provided"/>
    <hyperlink ref="A52:A53" location="Table_Euthanasia_Per_100_000_Palliative_Patients" display="Euthanasia Per 100,000 Palliative Patients"/>
    <hyperlink ref="A54:A55" location="Table_Euthanasia_Per_100_000_Population" display="Euthanasia Per 100,000 Population"/>
    <hyperlink ref="A56" location="Table_Euthanasia_Frequency_of_Euthanasia_Weekly" display="Frequency of Euthanasia"/>
    <hyperlink ref="A88" location="Heading_Table_Euthanasia_EUTHANASIA_PROVIDED" display="EUTHANASIA PROVIDED"/>
    <hyperlink ref="A89" location="Table_Euthanasia_Provided" display="Euthanasia Provided"/>
    <hyperlink ref="A90:A91" location="Table_Euthanasia_Per_100_000_Palliative_Patients" display="Euthanasia Per 100,000 Palliative Patients"/>
    <hyperlink ref="A92:A93" location="Table_Euthanasia_Per_100_000_Population" display="Euthanasia Per 100,000 Population"/>
    <hyperlink ref="A94" location="Table_Euthanasia_Frequency_of_Euthanasia_Weekly" display="Frequency of Euthanasia"/>
    <hyperlink ref="A126" location="Heading_Table_Euthanasia_EUTHANASIA_PROVIDED" display="EUTHANASIA PROVIDED"/>
    <hyperlink ref="A127" location="Table_Euthanasia_Provided" display="Euthanasia Provided"/>
    <hyperlink ref="A128:A129" location="Table_Euthanasia_Per_100_000_Palliative_Patients" display="Euthanasia Per 100,000 Palliative Patients"/>
    <hyperlink ref="A130:A131" location="Table_Euthanasia_Per_100_000_Population" display="Euthanasia Per 100,000 Population"/>
    <hyperlink ref="A132" location="Table_Euthanasia_Frequency_of_Euthanasia_Weekly" display="Frequency of Euthanasia"/>
    <hyperlink ref="A157" location="Table_Euthanasia_Number_Requests" display="EUTHANASIA REQUESTS"/>
    <hyperlink ref="A158" location="Table_Euthanasia_Number_Requests" display="Number of Requests"/>
    <hyperlink ref="A159:A160" location="Table_Euthanasia_Requests_per_100_000_Palliative_Patients" display="Requests Per 100,000 Palliative Patients "/>
    <hyperlink ref="A161:A162" location="Table_Euthanasia_Requests_per_100_000_Population" display="Requests Per 100,000 Population"/>
    <hyperlink ref="A163" location="Table_Euthanasia_Frequency_of_requests_weekly" display="Frequency of requests"/>
    <hyperlink ref="A165" location="Heading_Table_Euthanasia_EUTHANASIA_PROVIDED" display="EUTHANASIA PROVIDED"/>
    <hyperlink ref="A166" location="Table_Euthanasia_Provided" display="Euthanasia Provided"/>
    <hyperlink ref="A167:A168" location="Table_Euthanasia_Per_100_000_Palliative_Patients" display="Euthanasia Per 100,000 Palliative Patients"/>
    <hyperlink ref="A169:A170" location="Table_Euthanasia_Per_100_000_Population" display="Euthanasia Per 100,000 Population"/>
    <hyperlink ref="A171" location="Table_Euthanasia_Frequency_of_Euthanasia_Weekly" display="Frequency of Euthanasia"/>
    <hyperlink ref="A195" location="Table_Euthanasia_Number_Requests" display="EUTHANASIA REQUESTS"/>
    <hyperlink ref="A196" location="Table_Euthanasia_Number_Requests" display="Number of Requests"/>
    <hyperlink ref="A197:A198" location="Table_Euthanasia_Requests_per_100_000_Palliative_Patients" display="Requests Per 100,000 Palliative Patients "/>
    <hyperlink ref="A199:A200" location="Table_Euthanasia_Requests_per_100_000_Population" display="Requests Per 100,000 Population"/>
    <hyperlink ref="A201" location="Table_Euthanasia_Frequency_of_requests_weekly" display="Frequency of requests"/>
    <hyperlink ref="A203" location="Heading_Euthanasia_EUTHANASIA_PROVIDED" display="EUTHANASIA PROVIDED"/>
    <hyperlink ref="A204" location="Table_Euthanasia_Provided" display="Euthanasia Provided"/>
    <hyperlink ref="A205:A206" location="Table_Euthanasia_Per_100_000_Palliative_Patients" display="Euthanasia Per 100,000 Palliative Patients"/>
    <hyperlink ref="A207:A208" location="Table_Euthanasia_Per_100_000_Population" display="Euthanasia Per 100,000 Population"/>
    <hyperlink ref="A209" location="Table_Euthanasia_Frequency_of_Euthanasia_Weekly" display="Frequency of Euthanasia"/>
    <hyperlink ref="A233" location="Table_Euthanasia_Number_Requests" display="EUTHANASIA REQUESTS"/>
    <hyperlink ref="A234" location="Table_Euthanasia_Number_Requests" display="Number of Requests"/>
    <hyperlink ref="A235:A236" location="Table_Euthanasia_Requests_per_100_000_Palliative_Patients" display="Requests Per 100,000 Palliative Patients "/>
    <hyperlink ref="A237:A238" location="Table_Euthanasia_Requests_per_100_000_Population" display="Requests Per 100,000 Population"/>
    <hyperlink ref="A239" location="Table_Euthanasia_Frequency_of_requests_weekly" display="Frequency of requests"/>
    <hyperlink ref="A241" location="Heading_Table_Euthanasia_EUTHANASIA_PROVIDED" display="EUTHANASIA PROVIDED"/>
    <hyperlink ref="A242" location="Table_Euthanasia_Provided" display="Euthanasia Provided"/>
    <hyperlink ref="A243:A244" location="Table_Euthanasia_Per_100_000_Palliative_Patients" display="Euthanasia Per 100,000 Palliative Patients"/>
    <hyperlink ref="A245:A246" location="Table_Euthanasia_Per_100_000_Population" display="Euthanasia Per 100,000 Population"/>
    <hyperlink ref="A247" location="Table_Euthanasia_Frequency_of_Euthanasia_Weekly" display="Frequency of Euthanasia"/>
    <hyperlink ref="A271" location="Table_Euthanasia_Number_Requests" display="EUTHANASIA REQUESTS"/>
    <hyperlink ref="A272" location="Table_Euthanasia_Number_Requests" display="Number of Requests"/>
    <hyperlink ref="A273:A274" location="Table_Euthanasia_Requests_per_100_000_Palliative_Patients" display="Requests Per 100,000 Palliative Patients "/>
    <hyperlink ref="A275:A276" location="Table_Euthanasia_Requests_per_100_000_Population" display="Requests Per 100,000 Population"/>
    <hyperlink ref="A277" location="Table_Euthanasia_Frequency_of_requests_weekly" display="Frequency of requests"/>
    <hyperlink ref="A279" location="Heading_Euthanasia_EUTHANASIA_PROVIDED" display="EUTHANASIA PROVIDED"/>
    <hyperlink ref="A280" location="Table_Euthanasia_Provided" display="Euthanasia Provided"/>
    <hyperlink ref="A281:A282" location="Table_Euthanasia_Per_100_000_Palliative_Patients" display="Euthanasia Per 100,000 Palliative Patients"/>
    <hyperlink ref="A283:A284" location="Table_Euthanasia_Per_100_000_Population" display="Euthanasia Per 100,000 Population"/>
    <hyperlink ref="A285" location="Table_Euthanasia_Frequency_of_Euthanasia_Weekly" display="Frequency of Euthanasia"/>
    <hyperlink ref="A310" location="Table_Euthanasia_Number_Requests" display="EUTHANASIA REQUESTS"/>
    <hyperlink ref="A311" location="Table_Euthanasia_Number_Requests" display="Number of Requests"/>
    <hyperlink ref="A312:A313" location="Table_Euthanasia_Requests_per_100_000_Palliative_Patients" display="Requests Per 100,000 Palliative Patients "/>
    <hyperlink ref="A314:A315" location="Table_Euthanasia_Requests_per_100_000_Population" display="Requests Per 100,000 Population"/>
    <hyperlink ref="A316" location="Table_Euthanasia_Frequency_of_requests_weekly" display="Frequency of requests"/>
    <hyperlink ref="A318" location="Heading_Euthanasia_EUTHANASIA_PROVIDED" display="EUTHANASIA PROVIDED"/>
    <hyperlink ref="A319" location="Table_Euthanasia_Provided" display="Euthanasia Provided"/>
    <hyperlink ref="A320:A321" location="Table_Euthanasia_Per_100_000_Palliative_Patients" display="Euthanasia Per 100,000 Palliative Patients"/>
    <hyperlink ref="A322:A323" location="Table_Euthanasia_Per_100_000_Population" display="Euthanasia Per 100,000 Population"/>
    <hyperlink ref="A324" location="Table_Euthanasia_Frequency_of_Euthanasia_Weekly" display="Frequency of Euthanasia"/>
    <hyperlink ref="A326" location="Heading_Table_Euthanasia_EUTHANASIA_NOT_PROVIDED" display="EUTHANASIA NOT PROVIDED"/>
    <hyperlink ref="A327:A328" location="Table_Euthanasia_Number_of_All_Euthanasia_Requests_Not_Fulfilled_Reasons" display="No. of All Euthanasia Requests Not Fulfilled &amp; Reasons"/>
    <hyperlink ref="A329:A330" location="Table_Euthanasia_Percentage_of_All_Euthanasia_Requests_Not_Fulfilled___Reasons" display="% of All Euthanasia Requests Not Fulfilled &amp; Reasons"/>
    <hyperlink ref="A287" location="Heading_Table_Euthanasia_EUTHANASIA_NOT_PROVIDED" display="EUTHANASIA NOT PROVIDED"/>
    <hyperlink ref="A288:A289" location="Table_Euthanasia_Number_of_All_Euthanasia_Requests_Not_Fulfilled_Reasons" display="No. of All Euthanasia Requests Not Fulfilled &amp; Reasons"/>
    <hyperlink ref="A290:A291" location="Table_Euthanasia_Percentage_of_All_Euthanasia_Requests_Not_Fulfilled___Reasons" display="% of All Euthanasia Requests Not Fulfilled &amp; Reasons"/>
    <hyperlink ref="A249" location="Heading_Table_Euthanasia_EUTHANASIA_NOT_PROVIDED" display="EUTHANASIA NOT PROVIDED"/>
    <hyperlink ref="A250:A251" location="Table_Euthanasia_Number_of_All_Euthanasia_Requests_Not_Fulfilled_Reasons" display="No. of All Euthanasia Requests Not Fulfilled &amp; Reasons"/>
    <hyperlink ref="A252:A253" location="Table_Euthanasia_Percentage_of_All_Euthanasia_Requests_Not_Fulfilled___Reasons" display="% of All Euthanasia Requests Not Fulfilled &amp; Reasons"/>
    <hyperlink ref="A211" location="Heading_Table_Euthanasia_EUTHANASIA_NOT_PROVIDED" display="EUTHANASIA NOT PROVIDED"/>
    <hyperlink ref="A212:A213" location="Table_Euthanasia_Number_of_All_Euthanasia_Requests_Not_Fulfilled_Reasons" display="No. of All Euthanasia Requests Not Fulfilled &amp; Reasons"/>
    <hyperlink ref="A214:A215" location="Table_Euthanasia_Percentage_of_All_Euthanasia_Requests_Not_Fulfilled___Reasons" display="% of All Euthanasia Requests Not Fulfilled &amp; Reasons"/>
    <hyperlink ref="A173" location="Heading_Table_Euthanasia_EUTHANASIA_NOT_PROVIDED" display="EUTHANASIA NOT PROVIDED"/>
    <hyperlink ref="A174:A175" location="Table_Euthanasia_Number_of_All_Euthanasia_Requests_Not_Fulfilled_Reasons" display="No. of All Euthanasia Requests Not Fulfilled &amp; Reasons"/>
    <hyperlink ref="A176:A177" location="Table_Euthanasia_Percentage_of_All_Euthanasia_Requests_Not_Fulfilled___Reasons" display="% of All Euthanasia Requests Not Fulfilled &amp; Reasons"/>
    <hyperlink ref="A134" location="Heading_Table_Euthanasia_EUTHANASIA_NOT_PROVIDED" display="EUTHANASIA NOT PROVIDED"/>
    <hyperlink ref="A135:A136" location="Table_Euthanasia_Number_of_All_Euthanasia_Requests_Not_Fulfilled_Reasons" display="No. of All Euthanasia Requests Not Fulfilled &amp; Reasons"/>
    <hyperlink ref="A137:A138" location="Table_Euthanasia_Percentage_of_All_Euthanasia_Requests_Not_Fulfilled___Reasons" display="% of All Euthanasia Requests Not Fulfilled &amp; Reasons"/>
    <hyperlink ref="A96" location="Heading_Table_Euthanasia_EUTHANASIA_NOT_PROVIDED" display="EUTHANASIA NOT PROVIDED"/>
    <hyperlink ref="A97:A98" location="Table_Euthanasia_Number_of_All_Euthanasia_Requests_Not_Fulfilled_Reasons" display="No. of All Euthanasia Requests Not Fulfilled &amp; Reasons"/>
    <hyperlink ref="A99:A100" location="Table_Euthanasia_Percentage_of_All_Euthanasia_Requests_Not_Fulfilled___Reasons" display="% of All Euthanasia Requests Not Fulfilled &amp; Reasons"/>
    <hyperlink ref="A58" location="Heading_Table_Euthanasia_EUTHANASIA_NOT_PROVIDED" display="EUTHANASIA NOT PROVIDED"/>
    <hyperlink ref="A59:A60" location="Table_Euthanasia_Number_of_All_Euthanasia_Requests_Not_Fulfilled_Reasons" display="No. of All Euthanasia Requests Not Fulfilled &amp; Reasons"/>
    <hyperlink ref="A61:A62" location="Table_Euthanasia_Percentage_of_All_Euthanasia_Requests_Not_Fulfilled___Reasons" display="% of All Euthanasia Requests Not Fulfilled &amp; Reasons"/>
    <hyperlink ref="A19" location="Heading_Table_Euthanasia_EUTHANASIA_NOT_PROVIDED" display="EUTHANASIA NOT PROVIDED"/>
    <hyperlink ref="A20:A21" location="Table_Euthanasia_Number_of_All_Euthanasia_Requests_Not_Fulfilled_Reasons" display="No. of All Euthanasia Requests Not Fulfilled &amp; Reasons"/>
    <hyperlink ref="A22:A23" location="Table_Euthanasia_Percentage_of_All_Euthanasia_Requests_Not_Fulfilled___Reasons" display="% of All Euthanasia Requests Not Fulfilled &amp; Reasons"/>
  </hyperlinks>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6"/>
  <sheetViews>
    <sheetView zoomScaleNormal="100" workbookViewId="0">
      <pane xSplit="2" ySplit="1" topLeftCell="AQ86" activePane="bottomRight" state="frozen"/>
      <selection pane="topRight" activeCell="C1" sqref="C1"/>
      <selection pane="bottomLeft" activeCell="A2" sqref="A2"/>
      <selection pane="bottomRight"/>
    </sheetView>
  </sheetViews>
  <sheetFormatPr defaultRowHeight="15" x14ac:dyDescent="0.25"/>
  <cols>
    <col min="1" max="1" width="24" customWidth="1"/>
    <col min="2" max="2" width="37" style="2" customWidth="1"/>
    <col min="3" max="3" width="4.5703125" customWidth="1"/>
  </cols>
  <sheetData>
    <row r="1" spans="1:2" s="1" customFormat="1" ht="20.25" thickBot="1" x14ac:dyDescent="0.35">
      <c r="A1" s="39" t="s">
        <v>0</v>
      </c>
      <c r="B1" s="77" t="s">
        <v>276</v>
      </c>
    </row>
    <row r="2" spans="1:2" ht="15.75" thickTop="1" x14ac:dyDescent="0.25"/>
    <row r="3" spans="1:2" ht="20.25" thickBot="1" x14ac:dyDescent="0.35">
      <c r="A3" s="414" t="s">
        <v>163</v>
      </c>
      <c r="B3" s="77" t="s">
        <v>163</v>
      </c>
    </row>
    <row r="4" spans="1:2" ht="15.75" thickTop="1" x14ac:dyDescent="0.25">
      <c r="A4" s="414" t="s">
        <v>172</v>
      </c>
    </row>
    <row r="5" spans="1:2" x14ac:dyDescent="0.25">
      <c r="A5" s="652" t="s">
        <v>183</v>
      </c>
      <c r="B5" s="177" t="s">
        <v>316</v>
      </c>
    </row>
    <row r="6" spans="1:2" x14ac:dyDescent="0.25">
      <c r="A6" s="652"/>
    </row>
    <row r="7" spans="1:2" x14ac:dyDescent="0.25">
      <c r="B7" s="177" t="s">
        <v>314</v>
      </c>
    </row>
    <row r="9" spans="1:2" x14ac:dyDescent="0.25">
      <c r="B9" s="177" t="s">
        <v>315</v>
      </c>
    </row>
    <row r="11" spans="1:2" x14ac:dyDescent="0.25">
      <c r="B11" s="653" t="s">
        <v>317</v>
      </c>
    </row>
    <row r="12" spans="1:2" x14ac:dyDescent="0.25">
      <c r="B12" s="653"/>
    </row>
    <row r="14" spans="1:2" x14ac:dyDescent="0.25">
      <c r="B14" s="653" t="s">
        <v>318</v>
      </c>
    </row>
    <row r="15" spans="1:2" x14ac:dyDescent="0.25">
      <c r="B15" s="653"/>
    </row>
    <row r="17" spans="2:2" x14ac:dyDescent="0.25">
      <c r="B17" s="177" t="s">
        <v>319</v>
      </c>
    </row>
    <row r="19" spans="2:2" ht="20.25" thickBot="1" x14ac:dyDescent="0.35">
      <c r="B19" s="77" t="s">
        <v>313</v>
      </c>
    </row>
    <row r="20" spans="2:2" ht="15.75" thickTop="1" x14ac:dyDescent="0.25"/>
    <row r="21" spans="2:2" x14ac:dyDescent="0.25">
      <c r="B21" s="177" t="s">
        <v>320</v>
      </c>
    </row>
    <row r="23" spans="2:2" x14ac:dyDescent="0.25">
      <c r="B23" s="177" t="s">
        <v>329</v>
      </c>
    </row>
    <row r="25" spans="2:2" x14ac:dyDescent="0.25">
      <c r="B25" s="177" t="s">
        <v>321</v>
      </c>
    </row>
    <row r="45" spans="1:2" ht="20.25" thickBot="1" x14ac:dyDescent="0.35">
      <c r="A45" s="414" t="s">
        <v>163</v>
      </c>
      <c r="B45" s="487" t="s">
        <v>172</v>
      </c>
    </row>
    <row r="46" spans="1:2" ht="15.75" thickTop="1" x14ac:dyDescent="0.25">
      <c r="A46" s="414" t="s">
        <v>172</v>
      </c>
    </row>
    <row r="47" spans="1:2" x14ac:dyDescent="0.25">
      <c r="A47" s="652" t="s">
        <v>183</v>
      </c>
      <c r="B47" s="177" t="s">
        <v>316</v>
      </c>
    </row>
    <row r="48" spans="1:2" x14ac:dyDescent="0.25">
      <c r="A48" s="652"/>
    </row>
    <row r="49" spans="2:2" x14ac:dyDescent="0.25">
      <c r="B49" s="177" t="s">
        <v>314</v>
      </c>
    </row>
    <row r="51" spans="2:2" x14ac:dyDescent="0.25">
      <c r="B51" s="177" t="s">
        <v>315</v>
      </c>
    </row>
    <row r="53" spans="2:2" x14ac:dyDescent="0.25">
      <c r="B53" s="653" t="s">
        <v>317</v>
      </c>
    </row>
    <row r="54" spans="2:2" x14ac:dyDescent="0.25">
      <c r="B54" s="653"/>
    </row>
    <row r="56" spans="2:2" x14ac:dyDescent="0.25">
      <c r="B56" s="653" t="s">
        <v>318</v>
      </c>
    </row>
    <row r="57" spans="2:2" x14ac:dyDescent="0.25">
      <c r="B57" s="653"/>
    </row>
    <row r="59" spans="2:2" x14ac:dyDescent="0.25">
      <c r="B59" s="177" t="s">
        <v>319</v>
      </c>
    </row>
    <row r="61" spans="2:2" ht="20.25" thickBot="1" x14ac:dyDescent="0.35">
      <c r="B61" s="77" t="s">
        <v>174</v>
      </c>
    </row>
    <row r="62" spans="2:2" ht="15.75" thickTop="1" x14ac:dyDescent="0.25"/>
    <row r="63" spans="2:2" x14ac:dyDescent="0.25">
      <c r="B63" s="177" t="s">
        <v>322</v>
      </c>
    </row>
    <row r="65" spans="2:2" x14ac:dyDescent="0.25">
      <c r="B65" s="653" t="s">
        <v>323</v>
      </c>
    </row>
    <row r="66" spans="2:2" x14ac:dyDescent="0.25">
      <c r="B66" s="653"/>
    </row>
    <row r="68" spans="2:2" x14ac:dyDescent="0.25">
      <c r="B68" s="653" t="s">
        <v>324</v>
      </c>
    </row>
    <row r="69" spans="2:2" x14ac:dyDescent="0.25">
      <c r="B69" s="653"/>
    </row>
    <row r="86" spans="1:2" ht="21.75" thickBot="1" x14ac:dyDescent="0.4">
      <c r="A86" s="414" t="s">
        <v>163</v>
      </c>
      <c r="B86" s="577" t="s">
        <v>347</v>
      </c>
    </row>
    <row r="87" spans="1:2" ht="15.75" thickTop="1" x14ac:dyDescent="0.25">
      <c r="A87" s="414" t="s">
        <v>172</v>
      </c>
    </row>
    <row r="88" spans="1:2" x14ac:dyDescent="0.25">
      <c r="A88" s="652" t="s">
        <v>183</v>
      </c>
      <c r="B88" s="177" t="s">
        <v>325</v>
      </c>
    </row>
    <row r="89" spans="1:2" x14ac:dyDescent="0.25">
      <c r="A89" s="652"/>
    </row>
    <row r="90" spans="1:2" x14ac:dyDescent="0.25">
      <c r="B90" s="177" t="s">
        <v>326</v>
      </c>
    </row>
    <row r="92" spans="1:2" x14ac:dyDescent="0.25">
      <c r="B92" s="653" t="s">
        <v>327</v>
      </c>
    </row>
    <row r="93" spans="1:2" x14ac:dyDescent="0.25">
      <c r="B93" s="653"/>
    </row>
    <row r="95" spans="1:2" ht="19.5" customHeight="1" x14ac:dyDescent="0.25">
      <c r="B95" s="653" t="s">
        <v>328</v>
      </c>
    </row>
    <row r="96" spans="1:2" x14ac:dyDescent="0.25">
      <c r="B96" s="653"/>
    </row>
  </sheetData>
  <mergeCells count="11">
    <mergeCell ref="B95:B96"/>
    <mergeCell ref="B11:B12"/>
    <mergeCell ref="B14:B15"/>
    <mergeCell ref="B92:B93"/>
    <mergeCell ref="A88:A89"/>
    <mergeCell ref="A47:A48"/>
    <mergeCell ref="A5:A6"/>
    <mergeCell ref="B53:B54"/>
    <mergeCell ref="B56:B57"/>
    <mergeCell ref="B65:B66"/>
    <mergeCell ref="B68:B69"/>
  </mergeCells>
  <hyperlinks>
    <hyperlink ref="A1" location="Contents!A1" display="CONTENTS"/>
    <hyperlink ref="A3" location="Heading_Chart_EUTHANASIA_REQUESTS" display="EUTHANASIA REQUESTS"/>
    <hyperlink ref="A4" location="Heading_Chart_EUTHANASIA_PROVIDED" display="EUTHANASIA PROVIDED"/>
    <hyperlink ref="B88" location="Chart_Euthanasia_Not_Provided_Of_All_Requests" display="1. Of All Requests Province Wide"/>
    <hyperlink ref="B90" location="Chart_Euthanasia_Not_Provided_Percent_All_Requests" display="2. As % of All Requests Province Wide"/>
    <hyperlink ref="B95" location="Chart_Euthanasia_Reasons_Not_Provided_Percent_Province_Wide" display="Reasons Not Provided (As % of All Requests Province Wide)"/>
    <hyperlink ref="A5" location="Heading_Chart_EUTHANASIA_NOT_PROVIDED" display="EUTHANASIA NOT PROVIDED"/>
    <hyperlink ref="A45" location="Heading_Chart_EUTHANASIA_REQUESTS" display="EUTHANASIA REQUESTS"/>
    <hyperlink ref="A46" location="Heading_Chart_EUTHANASIA_PROVIDED" display="EUTHANASIA PROVIDED"/>
    <hyperlink ref="A47" location="Heading_Chart_EUTHANASIA_NOT_PROVIDED" display="EUTHANASIA NOT PROVIDED"/>
    <hyperlink ref="A86" location="Heading_Chart_EUTHANASIA_REQUESTS" display="EUTHANASIA REQUESTS"/>
    <hyperlink ref="A87" location="Heading_Chart_EUTHANASIA_PROVIDED" display="EUTHANASIA PROVIDED"/>
    <hyperlink ref="A88" location="Heading_Chart_EUTHANASIA_NOT_PROVIDED" display="EUTHANASIA NOT PROVIDED"/>
    <hyperlink ref="B92" location="Chart_Euthanasia_Reasons_Not_Provided_Number_Province_Wide" display="3. Reasons Not Provided (Of All Requests Province Wide)"/>
    <hyperlink ref="B95" location="Chart_Euthanasia_Reasons_Not_Provided_Percent_Province_Wide" display="4. Reasons Not Provided (As % of All Requests Province Wide)"/>
    <hyperlink ref="B5" location="Chart_Euthanasia_Requests_Province_Wide" display="1. Province Wide"/>
    <hyperlink ref="B7" location="Chart_Euthanasia_Requests_Reporting_Agencies" display="2. In Reporting Agencies"/>
    <hyperlink ref="B9" location="Chart_Euthanasia_Requests_Admin_Regions" display="3. In Administrative Regions"/>
    <hyperlink ref="B11" location="Chart_Euthanasia_Requests_100000_Palliative_Patients_Agencies" display="4. Per 100,000 Palliative Patients in Reporting Agencies"/>
    <hyperlink ref="B14" location="Chart_Euthanasia_Requests_100000_Palliative_Patients_Admin_Regions" display="5. Per 100,000 Palliative Patients in Administrative Regions"/>
    <hyperlink ref="B17" location="Chart_Euthanasia_Requests_100000_Population" display="6. Per 100,000 Population"/>
    <hyperlink ref="B21" location="Chart_Euthanasia_Requests_Weekly_Province_Wide" display="7. Weekly Province Wide"/>
    <hyperlink ref="B23" location="Chart_Euthanasia_Requests_Weekly_Reporting_Agencies" display="8. Weekly in Reporting Agencies"/>
    <hyperlink ref="B25" location="Chart_Euthanasia_Requests_Weekly_Admin_Regions" display="9. Weekly in Administrative Regions"/>
    <hyperlink ref="B47" location="Chart_Euthanasia_Provided_Province_Wide" display="1. Province Wide"/>
    <hyperlink ref="B49" location="Chart_Euthanasia_Provided_Reporting_Agencies" display="2. In Reporting Agencies"/>
    <hyperlink ref="B51" location="Chart_Euthanasia_Provided_Admin_Regions" display="3. In Administrative Regions"/>
    <hyperlink ref="B53" location="Chart_Euthanasia_Provided_Per_100000_Palliative_Patients_Reporting_Agencies" display="4. Per 100,000 Palliative Patients in Reporting Agencies"/>
    <hyperlink ref="B56" location="Chart_Euthanasia_Provided_Per_100000_Palliative_Patients_Admin_Regions" display="5. Per 100,000 Palliative Patients in Administrative Regions"/>
    <hyperlink ref="B59" location="Chart_Euthanasia_Provided_Per_100000_Population" display="6. Per 100,000 Population"/>
    <hyperlink ref="B63" location="Chart_Euthanasia_Provided_Weekly_Province_Wide" display="7. Euthanasia Weekly Province Wide"/>
    <hyperlink ref="B65" location="Chart_Euthanasia_Provided_Weekly_Reporting_Agencies" display="8. Euthanasia Weekly in Reporting Agencies"/>
    <hyperlink ref="B68" location="Chart_Euthanasia_Provided_Weekly_Admin_Regions" display="9. Euthanasia Weekly in Administrative Regions"/>
  </hyperlinks>
  <pageMargins left="0.7" right="0.7" top="0.75" bottom="0.75" header="0.3" footer="0.3"/>
  <pageSetup paperSize="9"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28"/>
  <sheetViews>
    <sheetView workbookViewId="0">
      <pane xSplit="2" ySplit="4" topLeftCell="G5" activePane="bottomRight" state="frozen"/>
      <selection pane="topRight" activeCell="B1" sqref="B1"/>
      <selection pane="bottomLeft" activeCell="A6" sqref="A6"/>
      <selection pane="bottomRight"/>
    </sheetView>
  </sheetViews>
  <sheetFormatPr defaultRowHeight="15" x14ac:dyDescent="0.25"/>
  <cols>
    <col min="1" max="1" width="20.140625" style="51" customWidth="1"/>
    <col min="2" max="2" width="26.7109375" style="318" customWidth="1"/>
    <col min="3" max="3" width="12" style="318" customWidth="1"/>
    <col min="4" max="4" width="15.140625" style="318" customWidth="1"/>
    <col min="5" max="5" width="10.140625" style="2" customWidth="1"/>
    <col min="6" max="6" width="10.85546875" style="318" customWidth="1"/>
    <col min="7" max="7" width="22.5703125" style="318" customWidth="1"/>
    <col min="8" max="8" width="12" style="318" customWidth="1"/>
    <col min="9" max="9" width="12.5703125" style="318" customWidth="1"/>
    <col min="10" max="10" width="11.5703125" style="318" customWidth="1"/>
    <col min="11" max="11" width="15.85546875" style="2" customWidth="1"/>
    <col min="12" max="12" width="12.42578125" style="383" customWidth="1"/>
    <col min="13" max="13" width="10.140625" style="318" customWidth="1"/>
    <col min="14" max="14" width="21.7109375" style="363" customWidth="1"/>
    <col min="15" max="15" width="12.85546875" style="383" customWidth="1"/>
    <col min="16" max="16" width="13.7109375" style="363" customWidth="1"/>
    <col min="17" max="17" width="12.5703125" style="510" customWidth="1"/>
    <col min="18" max="18" width="15.7109375" style="208" customWidth="1"/>
    <col min="19" max="19" width="15.28515625" style="208" customWidth="1"/>
    <col min="20" max="20" width="9.140625" style="51"/>
    <col min="21" max="16384" width="9.140625" style="318"/>
  </cols>
  <sheetData>
    <row r="1" spans="1:20" ht="39.75" customHeight="1" thickBot="1" x14ac:dyDescent="0.3">
      <c r="A1" s="361" t="s">
        <v>72</v>
      </c>
      <c r="B1" s="362" t="s">
        <v>238</v>
      </c>
      <c r="E1" s="318"/>
      <c r="F1" s="341"/>
      <c r="K1" s="318"/>
      <c r="L1" s="318"/>
      <c r="N1" s="318"/>
      <c r="O1" s="318"/>
      <c r="P1" s="318"/>
      <c r="Q1" s="318"/>
      <c r="R1" s="318"/>
      <c r="S1" s="318"/>
    </row>
    <row r="2" spans="1:20" ht="20.25" customHeight="1" thickTop="1" thickBot="1" x14ac:dyDescent="0.3">
      <c r="A2" s="53"/>
      <c r="B2" s="53"/>
      <c r="C2" s="657" t="s">
        <v>296</v>
      </c>
      <c r="D2" s="658"/>
      <c r="E2" s="658"/>
      <c r="F2" s="658"/>
      <c r="G2" s="658"/>
      <c r="H2" s="658"/>
      <c r="I2" s="658"/>
      <c r="J2" s="658"/>
      <c r="K2" s="659"/>
      <c r="L2" s="657" t="s">
        <v>295</v>
      </c>
      <c r="M2" s="658"/>
      <c r="N2" s="658"/>
      <c r="O2" s="658"/>
      <c r="P2" s="658"/>
      <c r="Q2" s="658"/>
      <c r="R2" s="658"/>
      <c r="S2" s="658"/>
      <c r="T2" s="659"/>
    </row>
    <row r="3" spans="1:20" ht="37.5" customHeight="1" thickTop="1" thickBot="1" x14ac:dyDescent="0.3">
      <c r="A3" s="53"/>
      <c r="B3" s="364"/>
      <c r="C3" s="365" t="s">
        <v>239</v>
      </c>
      <c r="D3" s="366" t="s">
        <v>398</v>
      </c>
      <c r="E3" s="499" t="s">
        <v>250</v>
      </c>
      <c r="F3" s="497" t="s">
        <v>399</v>
      </c>
      <c r="G3" s="366" t="s">
        <v>400</v>
      </c>
      <c r="H3" s="366" t="s">
        <v>401</v>
      </c>
      <c r="I3" s="366" t="s">
        <v>402</v>
      </c>
      <c r="J3" s="366" t="s">
        <v>403</v>
      </c>
      <c r="K3" s="499" t="s">
        <v>406</v>
      </c>
      <c r="L3" s="502" t="s">
        <v>239</v>
      </c>
      <c r="M3" s="367" t="s">
        <v>405</v>
      </c>
      <c r="N3" s="367" t="s">
        <v>400</v>
      </c>
      <c r="O3" s="367" t="s">
        <v>401</v>
      </c>
      <c r="P3" s="367" t="s">
        <v>402</v>
      </c>
      <c r="Q3" s="507" t="s">
        <v>403</v>
      </c>
      <c r="R3" s="502" t="s">
        <v>240</v>
      </c>
      <c r="S3" s="502" t="s">
        <v>249</v>
      </c>
      <c r="T3" s="511" t="s">
        <v>291</v>
      </c>
    </row>
    <row r="4" spans="1:20" ht="15.75" thickBot="1" x14ac:dyDescent="0.3">
      <c r="A4" s="357"/>
      <c r="B4" s="368" t="s">
        <v>241</v>
      </c>
      <c r="C4" s="409">
        <f>IF('AllSSS-2016'!AK3='Vital Stats'!Q44,'AllSSS-2016'!AK3,"Error")</f>
        <v>5.4327977280853625</v>
      </c>
      <c r="D4" s="411">
        <f>'Vital Stats'!P52</f>
        <v>0.92907109300267088</v>
      </c>
      <c r="E4" s="500">
        <f>'Vital Stats'!O48</f>
        <v>13.887119871875276</v>
      </c>
      <c r="F4" s="498">
        <f>('Vital Stats'!Q55/'Vital Stats'!Q39)*100000</f>
        <v>257.62709755055016</v>
      </c>
      <c r="G4" s="369">
        <f>('Vital Stats'!Q56/'Vital Stats'!Q39)*100000</f>
        <v>20.821735786054031</v>
      </c>
      <c r="H4" s="369">
        <f>('Vital Stats'!Q57/'Vital Stats'!Q39)*100000</f>
        <v>29.904320534108635</v>
      </c>
      <c r="I4" s="369">
        <f>('Vital Stats'!Q58/'Vital Stats'!Q39)*100000</f>
        <v>44.551334673263888</v>
      </c>
      <c r="J4" s="369">
        <f>('Vital Stats'!Q59/'Vital Stats'!Q39)*100000</f>
        <v>74.300090514718093</v>
      </c>
      <c r="K4" s="505">
        <f>('Vital Stats'!P60/'Vital Stats'!P39)*100000</f>
        <v>5.3572411077037128</v>
      </c>
      <c r="L4" s="503">
        <f>'Vital Stats'!Q45</f>
        <v>7.1383647798742142E-3</v>
      </c>
      <c r="M4" s="370">
        <f>'Vital Stats'!Q55/'Vital Stats'!Q40</f>
        <v>0.33850628930817611</v>
      </c>
      <c r="N4" s="370">
        <f>'Vital Stats'!Q56/'Vital Stats'!Q40</f>
        <v>2.7358490566037737E-2</v>
      </c>
      <c r="O4" s="370">
        <f>'Vital Stats'!Q57/'Vital Stats'!Q40</f>
        <v>3.929245283018868E-2</v>
      </c>
      <c r="P4" s="370">
        <f>'Vital Stats'!Q58/'Vital Stats'!Q40</f>
        <v>5.8537735849056603E-2</v>
      </c>
      <c r="Q4" s="508">
        <f>'Vital Stats'!Q59/'Vital Stats'!Q40</f>
        <v>9.7625786163522008E-2</v>
      </c>
      <c r="R4" s="504">
        <f>'Vital Stats'!N60/'Vital Stats'!N40</f>
        <v>7.5674794096061322E-3</v>
      </c>
      <c r="S4" s="504">
        <f>'Vital Stats'!P53</f>
        <v>1.1956521739130434E-3</v>
      </c>
      <c r="T4" s="513">
        <f>'Vital Stats'!O49</f>
        <v>1.8206349206349205E-2</v>
      </c>
    </row>
    <row r="5" spans="1:20" x14ac:dyDescent="0.25">
      <c r="A5" s="371"/>
      <c r="B5" s="372" t="s">
        <v>242</v>
      </c>
      <c r="C5" s="413">
        <f>IF('AllSSS-2017'!AK3='Vital Stats'!R44,'AllSSS-2017'!AK3,"Error")</f>
        <v>8.9852730543768082</v>
      </c>
      <c r="D5" s="410">
        <f>'Vital Stats'!Q52</f>
        <v>0.80175649291127593</v>
      </c>
      <c r="E5" s="501">
        <f>'Vital Stats'!P48</f>
        <v>13.610288219571595</v>
      </c>
      <c r="F5" s="498">
        <f>('Vital Stats'!Q55/'Vital Stats'!Q39)*100000</f>
        <v>257.62709755055016</v>
      </c>
      <c r="G5" s="373">
        <f>('Vital Stats'!Q56/'Vital Stats'!Q39)*100000</f>
        <v>20.821735786054031</v>
      </c>
      <c r="H5" s="373">
        <f>('Vital Stats'!Q57/'Vital Stats'!Q39)*100000</f>
        <v>29.904320534108635</v>
      </c>
      <c r="I5" s="373">
        <f>('Vital Stats'!Q58/'Vital Stats'!Q39)*100000</f>
        <v>44.551334673263888</v>
      </c>
      <c r="J5" s="373">
        <f>('Vital Stats'!Q59/'Vital Stats'!Q39)*100000</f>
        <v>74.300090514718093</v>
      </c>
      <c r="K5" s="506">
        <f>('Vital Stats'!P60/'Vital Stats'!P39)*100000</f>
        <v>5.3572411077037128</v>
      </c>
      <c r="L5" s="504">
        <f>'Vital Stats'!R45</f>
        <v>1.1417797888386124E-2</v>
      </c>
      <c r="M5" s="374">
        <f>'Vital Stats'!Q55/'Vital Stats'!Q40</f>
        <v>0.33850628930817611</v>
      </c>
      <c r="N5" s="374">
        <f>'Vital Stats'!Q56/'Vital Stats'!Q40</f>
        <v>2.7358490566037737E-2</v>
      </c>
      <c r="O5" s="374">
        <f>'Vital Stats'!Q57/'Vital Stats'!Q40</f>
        <v>3.929245283018868E-2</v>
      </c>
      <c r="P5" s="375">
        <f>'Vital Stats'!Q58/'Vital Stats'!Q40</f>
        <v>5.8537735849056603E-2</v>
      </c>
      <c r="Q5" s="509">
        <f>'Vital Stats'!Q59/'Vital Stats'!Q40</f>
        <v>9.7625786163522008E-2</v>
      </c>
      <c r="R5" s="504">
        <f>'Vital Stats'!N60/'Vital Stats'!N40</f>
        <v>7.5674794096061322E-3</v>
      </c>
      <c r="S5" s="504">
        <f>'Vital Stats'!P53</f>
        <v>1.1956521739130434E-3</v>
      </c>
      <c r="T5" s="513">
        <f>'Vital Stats'!O49</f>
        <v>1.8206349206349205E-2</v>
      </c>
    </row>
    <row r="6" spans="1:20" x14ac:dyDescent="0.25">
      <c r="A6" s="53"/>
      <c r="B6" s="51"/>
      <c r="C6" s="376"/>
      <c r="D6" s="377"/>
      <c r="E6" s="126"/>
      <c r="F6" s="208"/>
      <c r="G6" s="377"/>
      <c r="H6" s="377"/>
      <c r="I6" s="377"/>
      <c r="J6" s="377"/>
      <c r="K6" s="126"/>
      <c r="L6" s="208"/>
      <c r="M6" s="377"/>
      <c r="N6" s="378"/>
      <c r="O6" s="377"/>
      <c r="P6" s="377">
        <v>0</v>
      </c>
      <c r="Q6" s="126"/>
    </row>
    <row r="7" spans="1:20" x14ac:dyDescent="0.25">
      <c r="A7" s="53"/>
      <c r="B7" s="379" t="s">
        <v>404</v>
      </c>
      <c r="C7" s="376"/>
      <c r="D7" s="377"/>
      <c r="E7" s="126"/>
      <c r="F7" s="208"/>
      <c r="G7" s="377"/>
      <c r="H7" s="377"/>
      <c r="I7" s="377"/>
      <c r="J7" s="377"/>
      <c r="K7" s="126"/>
      <c r="L7" s="208"/>
      <c r="M7" s="377"/>
      <c r="N7" s="378"/>
      <c r="O7" s="377"/>
      <c r="P7" s="377"/>
      <c r="Q7" s="126"/>
    </row>
    <row r="8" spans="1:20" x14ac:dyDescent="0.25">
      <c r="A8" s="53"/>
      <c r="B8" s="412"/>
      <c r="C8" s="376"/>
      <c r="D8" s="377"/>
      <c r="E8" s="126"/>
      <c r="F8" s="208"/>
      <c r="G8" s="377"/>
      <c r="H8" s="377"/>
      <c r="I8" s="377"/>
      <c r="J8" s="377"/>
      <c r="K8" s="126"/>
      <c r="L8" s="208"/>
      <c r="M8" s="377"/>
      <c r="N8" s="378"/>
      <c r="O8" s="377"/>
      <c r="P8" s="377"/>
      <c r="Q8" s="126"/>
    </row>
    <row r="9" spans="1:20" x14ac:dyDescent="0.25">
      <c r="A9" s="53"/>
      <c r="B9" s="51"/>
      <c r="C9" s="376"/>
      <c r="D9" s="377"/>
      <c r="E9" s="126"/>
      <c r="F9" s="208"/>
      <c r="G9" s="377"/>
      <c r="H9" s="377"/>
      <c r="I9" s="377"/>
      <c r="J9" s="377"/>
      <c r="K9" s="126"/>
      <c r="L9" s="208"/>
      <c r="M9" s="377"/>
      <c r="N9" s="378"/>
      <c r="O9" s="377"/>
      <c r="P9" s="377"/>
      <c r="Q9" s="126"/>
    </row>
    <row r="10" spans="1:20" x14ac:dyDescent="0.25">
      <c r="A10" s="53"/>
      <c r="B10" s="51"/>
      <c r="C10" s="376"/>
      <c r="D10" s="377"/>
      <c r="E10" s="126"/>
      <c r="F10" s="208"/>
      <c r="G10" s="377"/>
      <c r="H10" s="377"/>
      <c r="I10" s="377"/>
      <c r="J10" s="377"/>
      <c r="K10" s="126"/>
      <c r="L10" s="208"/>
      <c r="M10" s="377"/>
      <c r="N10" s="377"/>
      <c r="O10" s="377"/>
      <c r="P10" s="377"/>
      <c r="Q10" s="126"/>
    </row>
    <row r="11" spans="1:20" x14ac:dyDescent="0.25">
      <c r="A11" s="53"/>
      <c r="B11" s="51"/>
      <c r="C11" s="376"/>
      <c r="D11" s="377"/>
      <c r="E11" s="126"/>
      <c r="F11" s="208"/>
      <c r="G11" s="377"/>
      <c r="H11" s="377"/>
      <c r="I11" s="377"/>
      <c r="J11" s="377"/>
      <c r="K11" s="126"/>
      <c r="L11" s="208"/>
      <c r="M11" s="377"/>
      <c r="N11" s="377"/>
      <c r="O11" s="377"/>
      <c r="P11" s="377"/>
      <c r="Q11" s="126"/>
    </row>
    <row r="12" spans="1:20" x14ac:dyDescent="0.25">
      <c r="A12" s="53"/>
      <c r="B12" s="51"/>
      <c r="C12" s="376"/>
      <c r="D12" s="377"/>
      <c r="E12" s="126"/>
      <c r="F12" s="208"/>
      <c r="G12" s="377"/>
      <c r="H12" s="377"/>
      <c r="I12" s="377"/>
      <c r="J12" s="377"/>
      <c r="K12" s="126"/>
      <c r="L12" s="208"/>
      <c r="M12" s="377"/>
      <c r="N12" s="377"/>
      <c r="O12" s="377"/>
      <c r="P12" s="377"/>
      <c r="Q12" s="126"/>
    </row>
    <row r="13" spans="1:20" x14ac:dyDescent="0.25">
      <c r="A13" s="53"/>
      <c r="B13" s="379"/>
      <c r="C13" s="376"/>
      <c r="D13" s="377"/>
      <c r="E13" s="126"/>
      <c r="F13" s="208"/>
      <c r="G13" s="377"/>
      <c r="H13" s="377"/>
      <c r="I13" s="377"/>
      <c r="J13" s="377"/>
      <c r="K13" s="126"/>
      <c r="L13" s="208"/>
      <c r="M13" s="377"/>
      <c r="N13" s="377"/>
      <c r="O13" s="377"/>
      <c r="P13" s="377"/>
      <c r="Q13" s="126"/>
    </row>
    <row r="14" spans="1:20" x14ac:dyDescent="0.25">
      <c r="A14" s="53"/>
      <c r="B14" s="379"/>
      <c r="C14" s="376"/>
      <c r="D14" s="377"/>
      <c r="E14" s="126"/>
      <c r="F14" s="208"/>
      <c r="G14" s="377"/>
      <c r="H14" s="377"/>
      <c r="I14" s="377"/>
      <c r="J14" s="377"/>
      <c r="K14" s="126"/>
      <c r="L14" s="208"/>
      <c r="M14" s="377"/>
      <c r="N14" s="377"/>
      <c r="O14" s="377"/>
      <c r="P14" s="377"/>
      <c r="Q14" s="126"/>
    </row>
    <row r="15" spans="1:20" x14ac:dyDescent="0.25">
      <c r="A15" s="53"/>
      <c r="B15" s="379"/>
      <c r="C15" s="376"/>
      <c r="D15" s="377"/>
      <c r="E15" s="126"/>
      <c r="F15" s="208"/>
      <c r="G15" s="377"/>
      <c r="H15" s="377"/>
      <c r="I15" s="377"/>
      <c r="J15" s="377"/>
      <c r="K15" s="126"/>
      <c r="L15" s="208"/>
      <c r="M15" s="377"/>
      <c r="N15" s="377"/>
      <c r="O15" s="377"/>
      <c r="P15" s="377"/>
      <c r="Q15" s="126"/>
    </row>
    <row r="16" spans="1:20" x14ac:dyDescent="0.25">
      <c r="A16" s="53"/>
      <c r="B16" s="379"/>
      <c r="C16" s="376"/>
      <c r="D16" s="377"/>
      <c r="E16" s="126"/>
      <c r="F16" s="208"/>
      <c r="G16" s="377"/>
      <c r="H16" s="377"/>
      <c r="I16" s="377"/>
      <c r="J16" s="377"/>
      <c r="K16" s="126"/>
      <c r="L16" s="208"/>
      <c r="M16" s="377"/>
      <c r="N16" s="377"/>
      <c r="O16" s="377"/>
      <c r="P16" s="377"/>
      <c r="Q16" s="126"/>
    </row>
    <row r="17" spans="1:17" x14ac:dyDescent="0.25">
      <c r="A17" s="53"/>
      <c r="B17" s="379"/>
      <c r="C17" s="376"/>
      <c r="D17" s="377"/>
      <c r="E17" s="126"/>
      <c r="F17" s="208"/>
      <c r="G17" s="377"/>
      <c r="H17" s="377"/>
      <c r="I17" s="377"/>
      <c r="J17" s="377"/>
      <c r="K17" s="126"/>
      <c r="L17" s="208"/>
      <c r="M17" s="377"/>
      <c r="N17" s="377"/>
      <c r="O17" s="377"/>
      <c r="P17" s="377"/>
      <c r="Q17" s="126"/>
    </row>
    <row r="18" spans="1:17" x14ac:dyDescent="0.25">
      <c r="A18" s="53"/>
      <c r="B18" s="379"/>
      <c r="C18" s="376"/>
      <c r="D18" s="377"/>
      <c r="E18" s="126"/>
      <c r="F18" s="208"/>
      <c r="G18" s="377"/>
      <c r="H18" s="377"/>
      <c r="I18" s="377"/>
      <c r="J18" s="377"/>
      <c r="K18" s="126"/>
      <c r="L18" s="208"/>
      <c r="M18" s="377"/>
      <c r="N18" s="377"/>
      <c r="O18" s="377"/>
      <c r="P18" s="377"/>
      <c r="Q18" s="126"/>
    </row>
    <row r="19" spans="1:17" x14ac:dyDescent="0.25">
      <c r="A19" s="53"/>
      <c r="B19" s="379"/>
      <c r="C19" s="376"/>
      <c r="D19" s="377"/>
      <c r="E19" s="126"/>
      <c r="F19" s="208"/>
      <c r="G19" s="377"/>
      <c r="H19" s="377"/>
      <c r="I19" s="377"/>
      <c r="J19" s="377"/>
      <c r="K19" s="126"/>
      <c r="L19" s="208"/>
      <c r="M19" s="377"/>
      <c r="N19" s="377"/>
      <c r="O19" s="377"/>
      <c r="P19" s="377"/>
      <c r="Q19" s="126"/>
    </row>
    <row r="20" spans="1:17" x14ac:dyDescent="0.25">
      <c r="A20" s="53"/>
      <c r="B20" s="379"/>
      <c r="C20" s="376"/>
      <c r="D20" s="377"/>
      <c r="E20" s="126"/>
      <c r="F20" s="208"/>
      <c r="G20" s="377"/>
      <c r="H20" s="377"/>
      <c r="I20" s="377"/>
      <c r="J20" s="377"/>
      <c r="K20" s="126"/>
      <c r="L20" s="208"/>
      <c r="M20" s="377"/>
      <c r="N20" s="377"/>
      <c r="O20" s="377"/>
      <c r="P20" s="377"/>
      <c r="Q20" s="126"/>
    </row>
    <row r="21" spans="1:17" x14ac:dyDescent="0.25">
      <c r="A21" s="53"/>
      <c r="B21" s="379"/>
      <c r="C21" s="376"/>
      <c r="D21" s="377"/>
      <c r="E21" s="126"/>
      <c r="F21" s="208"/>
      <c r="G21" s="377"/>
      <c r="H21" s="377"/>
      <c r="I21" s="377"/>
      <c r="J21" s="377"/>
      <c r="K21" s="126"/>
      <c r="L21" s="208"/>
      <c r="M21" s="377"/>
      <c r="N21" s="377"/>
      <c r="O21" s="377"/>
      <c r="P21" s="377"/>
      <c r="Q21" s="126"/>
    </row>
    <row r="22" spans="1:17" x14ac:dyDescent="0.25">
      <c r="A22" s="53"/>
      <c r="B22" s="379"/>
      <c r="C22" s="376"/>
      <c r="D22" s="377"/>
      <c r="E22" s="126"/>
      <c r="F22" s="208"/>
      <c r="G22" s="377"/>
      <c r="H22" s="377"/>
      <c r="I22" s="377"/>
      <c r="J22" s="377"/>
      <c r="K22" s="126"/>
      <c r="L22" s="208"/>
      <c r="M22" s="377"/>
      <c r="N22" s="377"/>
      <c r="O22" s="377"/>
      <c r="P22" s="377"/>
      <c r="Q22" s="126"/>
    </row>
    <row r="23" spans="1:17" x14ac:dyDescent="0.25">
      <c r="A23" s="53"/>
      <c r="B23" s="379"/>
      <c r="C23" s="376"/>
      <c r="D23" s="377"/>
      <c r="E23" s="126"/>
      <c r="F23" s="208"/>
      <c r="G23" s="377"/>
      <c r="H23" s="377"/>
      <c r="I23" s="377"/>
      <c r="J23" s="377"/>
      <c r="K23" s="126"/>
      <c r="L23" s="208"/>
      <c r="M23" s="377"/>
      <c r="N23" s="377"/>
      <c r="O23" s="377"/>
      <c r="P23" s="377"/>
      <c r="Q23" s="126"/>
    </row>
    <row r="24" spans="1:17" x14ac:dyDescent="0.25">
      <c r="A24" s="53"/>
      <c r="B24" s="379"/>
      <c r="C24" s="376"/>
      <c r="D24" s="377"/>
      <c r="E24" s="126"/>
      <c r="F24" s="208"/>
      <c r="G24" s="377"/>
      <c r="H24" s="377"/>
      <c r="I24" s="377"/>
      <c r="J24" s="377"/>
      <c r="K24" s="126"/>
      <c r="L24" s="208"/>
      <c r="M24" s="377"/>
      <c r="N24" s="377"/>
      <c r="O24" s="377"/>
      <c r="P24" s="377"/>
      <c r="Q24" s="126"/>
    </row>
    <row r="25" spans="1:17" x14ac:dyDescent="0.25">
      <c r="A25" s="53"/>
      <c r="B25" s="51"/>
      <c r="C25" s="376"/>
      <c r="D25" s="377"/>
      <c r="E25" s="126"/>
      <c r="F25" s="208"/>
      <c r="G25" s="377"/>
      <c r="H25" s="377"/>
      <c r="I25" s="377"/>
      <c r="J25" s="377"/>
      <c r="K25" s="126"/>
      <c r="L25" s="208"/>
      <c r="M25" s="377"/>
      <c r="N25" s="377"/>
      <c r="O25" s="377"/>
      <c r="P25" s="377"/>
      <c r="Q25" s="126"/>
    </row>
    <row r="26" spans="1:17" x14ac:dyDescent="0.25">
      <c r="A26" s="53"/>
      <c r="B26" s="379"/>
      <c r="C26" s="376"/>
      <c r="D26" s="377"/>
      <c r="E26" s="126"/>
      <c r="F26" s="208"/>
      <c r="G26" s="377"/>
      <c r="H26" s="377"/>
      <c r="I26" s="377"/>
      <c r="J26" s="377"/>
      <c r="K26" s="126"/>
      <c r="L26" s="208"/>
      <c r="M26" s="377"/>
      <c r="N26" s="377"/>
      <c r="O26" s="377"/>
      <c r="P26" s="377"/>
      <c r="Q26" s="126"/>
    </row>
    <row r="27" spans="1:17" x14ac:dyDescent="0.25">
      <c r="A27" s="53"/>
      <c r="B27" s="379"/>
      <c r="C27" s="376"/>
      <c r="D27" s="377"/>
      <c r="E27" s="126"/>
      <c r="F27" s="208"/>
      <c r="G27" s="377"/>
      <c r="H27" s="377"/>
      <c r="I27" s="377"/>
      <c r="J27" s="377"/>
      <c r="K27" s="126"/>
      <c r="L27" s="208"/>
      <c r="M27" s="377"/>
      <c r="N27" s="377"/>
      <c r="O27" s="377"/>
      <c r="P27" s="377"/>
      <c r="Q27" s="126"/>
    </row>
    <row r="28" spans="1:17" x14ac:dyDescent="0.25">
      <c r="A28" s="53"/>
      <c r="B28" s="379"/>
      <c r="C28" s="376"/>
      <c r="D28" s="377"/>
      <c r="E28" s="126"/>
      <c r="F28" s="208"/>
      <c r="G28" s="377"/>
      <c r="H28" s="377"/>
      <c r="I28" s="377"/>
      <c r="J28" s="377"/>
      <c r="K28" s="126"/>
      <c r="L28" s="208"/>
      <c r="M28" s="377"/>
      <c r="N28" s="377"/>
      <c r="O28" s="377"/>
      <c r="P28" s="377"/>
      <c r="Q28" s="126"/>
    </row>
    <row r="29" spans="1:17" x14ac:dyDescent="0.25">
      <c r="A29" s="53"/>
      <c r="B29" s="379"/>
      <c r="C29" s="376"/>
      <c r="D29" s="377"/>
      <c r="E29" s="126"/>
      <c r="F29" s="208"/>
      <c r="G29" s="377"/>
      <c r="H29" s="377"/>
      <c r="I29" s="377"/>
      <c r="J29" s="377"/>
      <c r="K29" s="126"/>
      <c r="L29" s="208"/>
      <c r="M29" s="377"/>
      <c r="N29" s="377"/>
      <c r="O29" s="377"/>
      <c r="P29" s="377"/>
      <c r="Q29" s="126"/>
    </row>
    <row r="30" spans="1:17" x14ac:dyDescent="0.25">
      <c r="A30" s="53"/>
      <c r="B30" s="379"/>
      <c r="C30" s="376"/>
      <c r="D30" s="377"/>
      <c r="E30" s="126"/>
      <c r="F30" s="208"/>
      <c r="G30" s="377"/>
      <c r="H30" s="377"/>
      <c r="I30" s="377"/>
      <c r="J30" s="377"/>
      <c r="K30" s="126"/>
      <c r="L30" s="208"/>
      <c r="M30" s="377"/>
      <c r="N30" s="377"/>
      <c r="O30" s="377"/>
      <c r="P30" s="377"/>
      <c r="Q30" s="126"/>
    </row>
    <row r="31" spans="1:17" x14ac:dyDescent="0.25">
      <c r="A31" s="53"/>
      <c r="B31" s="379"/>
      <c r="C31" s="376"/>
      <c r="D31" s="377"/>
      <c r="E31" s="126"/>
      <c r="F31" s="208"/>
      <c r="G31" s="377"/>
      <c r="H31" s="377"/>
      <c r="I31" s="377"/>
      <c r="J31" s="377"/>
      <c r="K31" s="126"/>
      <c r="L31" s="208"/>
      <c r="M31" s="377"/>
      <c r="N31" s="377"/>
      <c r="O31" s="377"/>
      <c r="P31" s="377"/>
      <c r="Q31" s="126"/>
    </row>
    <row r="32" spans="1:17" x14ac:dyDescent="0.25">
      <c r="A32" s="53"/>
      <c r="B32" s="379"/>
      <c r="C32" s="376"/>
      <c r="D32" s="377"/>
      <c r="E32" s="126"/>
      <c r="F32" s="208"/>
      <c r="G32" s="377"/>
      <c r="H32" s="377"/>
      <c r="I32" s="377"/>
      <c r="J32" s="377"/>
      <c r="K32" s="126"/>
      <c r="L32" s="208"/>
      <c r="M32" s="377"/>
      <c r="N32" s="377"/>
      <c r="O32" s="377"/>
      <c r="P32" s="377"/>
      <c r="Q32" s="126"/>
    </row>
    <row r="33" spans="1:47" x14ac:dyDescent="0.25">
      <c r="A33" s="53"/>
      <c r="B33" s="379"/>
      <c r="C33" s="376"/>
      <c r="D33" s="377"/>
      <c r="E33" s="126"/>
      <c r="F33" s="208"/>
      <c r="G33" s="377"/>
      <c r="H33" s="377"/>
      <c r="I33" s="377"/>
      <c r="J33" s="377"/>
      <c r="K33" s="126"/>
      <c r="L33" s="208"/>
      <c r="M33" s="377"/>
      <c r="N33" s="377"/>
      <c r="O33" s="377"/>
      <c r="P33" s="377"/>
      <c r="Q33" s="126"/>
    </row>
    <row r="34" spans="1:47" x14ac:dyDescent="0.25">
      <c r="A34" s="53"/>
      <c r="B34" s="379"/>
      <c r="C34" s="376"/>
      <c r="D34" s="377"/>
      <c r="E34" s="126"/>
      <c r="F34" s="208"/>
      <c r="G34" s="377"/>
      <c r="H34" s="377"/>
      <c r="I34" s="377"/>
      <c r="J34" s="377"/>
      <c r="K34" s="126"/>
      <c r="L34" s="208"/>
      <c r="M34" s="377"/>
      <c r="N34" s="377"/>
      <c r="O34" s="377"/>
      <c r="P34" s="377"/>
      <c r="Q34" s="126"/>
    </row>
    <row r="35" spans="1:47" x14ac:dyDescent="0.25">
      <c r="A35" s="53"/>
      <c r="B35" s="379"/>
      <c r="C35" s="376"/>
      <c r="D35" s="377"/>
      <c r="E35" s="126"/>
      <c r="F35" s="208"/>
      <c r="G35" s="377"/>
      <c r="H35" s="377"/>
      <c r="I35" s="377"/>
      <c r="J35" s="377"/>
      <c r="K35" s="126"/>
      <c r="L35" s="208"/>
      <c r="M35" s="377"/>
      <c r="N35" s="377"/>
      <c r="O35" s="377"/>
      <c r="P35" s="377"/>
      <c r="Q35" s="126"/>
    </row>
    <row r="36" spans="1:47" x14ac:dyDescent="0.25">
      <c r="A36" s="53"/>
      <c r="B36" s="379"/>
      <c r="C36" s="376"/>
      <c r="D36" s="377"/>
      <c r="E36" s="126"/>
      <c r="F36" s="208"/>
      <c r="G36" s="377"/>
      <c r="H36" s="377"/>
      <c r="I36" s="377"/>
      <c r="J36" s="377"/>
      <c r="K36" s="126"/>
      <c r="L36" s="208"/>
      <c r="M36" s="377"/>
      <c r="N36" s="377"/>
      <c r="O36" s="377"/>
      <c r="P36" s="377"/>
      <c r="Q36" s="126"/>
    </row>
    <row r="37" spans="1:47" x14ac:dyDescent="0.25">
      <c r="A37" s="53"/>
      <c r="B37" s="379"/>
      <c r="C37" s="376"/>
      <c r="D37" s="377"/>
      <c r="E37" s="126"/>
      <c r="F37" s="208"/>
      <c r="G37" s="377"/>
      <c r="H37" s="377"/>
      <c r="I37" s="377"/>
      <c r="J37" s="377"/>
      <c r="K37" s="126"/>
      <c r="L37" s="208"/>
      <c r="M37" s="377"/>
      <c r="N37" s="377"/>
      <c r="O37" s="377"/>
      <c r="P37" s="377"/>
      <c r="Q37" s="126"/>
      <c r="S37" s="380"/>
      <c r="T37" s="512"/>
      <c r="U37" s="380"/>
      <c r="V37" s="381"/>
      <c r="W37" s="381"/>
      <c r="X37" s="381"/>
      <c r="Y37" s="381"/>
      <c r="Z37" s="381"/>
      <c r="AA37" s="381"/>
      <c r="AB37" s="381"/>
      <c r="AC37" s="381"/>
      <c r="AD37" s="381"/>
      <c r="AE37" s="381"/>
      <c r="AF37" s="381"/>
      <c r="AG37" s="381"/>
      <c r="AH37" s="381"/>
      <c r="AI37" s="13"/>
      <c r="AJ37" s="13"/>
      <c r="AK37" s="13"/>
      <c r="AL37" s="13"/>
      <c r="AM37" s="13"/>
      <c r="AN37" s="13"/>
      <c r="AO37" s="13"/>
      <c r="AP37" s="13"/>
      <c r="AQ37" s="13"/>
      <c r="AR37" s="13"/>
      <c r="AS37" s="13"/>
      <c r="AT37" s="13"/>
      <c r="AU37" s="13"/>
    </row>
    <row r="38" spans="1:47" x14ac:dyDescent="0.25">
      <c r="A38" s="53"/>
      <c r="B38" s="379"/>
      <c r="C38" s="376"/>
      <c r="D38" s="377"/>
      <c r="E38" s="126"/>
      <c r="F38" s="208"/>
      <c r="G38" s="377"/>
      <c r="H38" s="377"/>
      <c r="I38" s="377"/>
      <c r="J38" s="377"/>
      <c r="K38" s="126"/>
      <c r="L38" s="208"/>
      <c r="M38" s="377"/>
      <c r="N38" s="377"/>
      <c r="O38" s="377"/>
      <c r="P38" s="377"/>
      <c r="Q38" s="126"/>
      <c r="S38" s="380"/>
      <c r="T38" s="512"/>
      <c r="U38" s="380"/>
      <c r="V38" s="381"/>
      <c r="W38" s="381"/>
      <c r="X38" s="381"/>
      <c r="Y38" s="381"/>
      <c r="Z38" s="381"/>
      <c r="AA38" s="381"/>
      <c r="AB38" s="381"/>
      <c r="AC38" s="381"/>
      <c r="AD38" s="381"/>
      <c r="AE38" s="381"/>
      <c r="AF38" s="381"/>
      <c r="AG38" s="381"/>
      <c r="AH38" s="381"/>
      <c r="AI38" s="13"/>
      <c r="AJ38" s="13"/>
      <c r="AK38" s="13"/>
      <c r="AL38" s="13"/>
      <c r="AM38" s="13"/>
      <c r="AN38" s="13"/>
      <c r="AO38" s="13"/>
      <c r="AP38" s="13"/>
      <c r="AQ38" s="13"/>
      <c r="AR38" s="13"/>
      <c r="AS38" s="13"/>
      <c r="AT38" s="13"/>
      <c r="AU38" s="13"/>
    </row>
    <row r="39" spans="1:47" ht="73.5" customHeight="1" x14ac:dyDescent="0.25">
      <c r="A39" s="53"/>
      <c r="B39" s="51"/>
      <c r="C39" s="654"/>
      <c r="D39" s="655"/>
      <c r="E39" s="656"/>
      <c r="F39" s="208"/>
      <c r="G39" s="377"/>
      <c r="H39" s="377"/>
      <c r="I39" s="377"/>
      <c r="J39" s="377"/>
      <c r="K39" s="126"/>
      <c r="L39" s="208"/>
      <c r="M39" s="377"/>
      <c r="N39" s="377"/>
      <c r="O39" s="377"/>
      <c r="P39" s="377"/>
      <c r="Q39" s="126"/>
    </row>
    <row r="40" spans="1:47" x14ac:dyDescent="0.25">
      <c r="A40" s="53"/>
      <c r="B40" s="51"/>
      <c r="C40" s="376"/>
      <c r="D40" s="377"/>
      <c r="E40" s="126"/>
      <c r="F40" s="208"/>
      <c r="G40" s="377"/>
      <c r="H40" s="377"/>
      <c r="I40" s="377"/>
      <c r="J40" s="377"/>
      <c r="K40" s="126"/>
      <c r="L40" s="208"/>
      <c r="M40" s="377"/>
      <c r="N40" s="377"/>
      <c r="O40" s="377"/>
      <c r="P40" s="377"/>
      <c r="Q40" s="126"/>
    </row>
    <row r="41" spans="1:47" x14ac:dyDescent="0.25">
      <c r="A41" s="53"/>
      <c r="B41" s="51"/>
      <c r="C41" s="376"/>
      <c r="D41" s="377"/>
      <c r="E41" s="126"/>
      <c r="F41" s="208"/>
      <c r="G41" s="377"/>
      <c r="H41" s="377"/>
      <c r="I41" s="377"/>
      <c r="J41" s="377"/>
      <c r="K41" s="126"/>
      <c r="L41" s="208"/>
      <c r="M41" s="377"/>
      <c r="N41" s="377"/>
      <c r="O41" s="377"/>
      <c r="P41" s="377"/>
      <c r="Q41" s="126"/>
    </row>
    <row r="42" spans="1:47" x14ac:dyDescent="0.25">
      <c r="A42" s="53"/>
      <c r="B42" s="51"/>
      <c r="C42" s="376"/>
      <c r="D42" s="377"/>
      <c r="E42" s="126"/>
      <c r="F42" s="208"/>
      <c r="G42" s="377"/>
      <c r="H42" s="377"/>
      <c r="I42" s="377"/>
      <c r="J42" s="377"/>
      <c r="K42" s="126"/>
      <c r="L42" s="208"/>
      <c r="M42" s="377"/>
      <c r="N42" s="377"/>
      <c r="O42" s="377"/>
      <c r="P42" s="377"/>
      <c r="Q42" s="126"/>
    </row>
    <row r="43" spans="1:47" ht="18" customHeight="1" x14ac:dyDescent="0.25">
      <c r="A43" s="53"/>
      <c r="B43" s="51"/>
      <c r="C43" s="376"/>
      <c r="D43" s="377"/>
      <c r="E43" s="126"/>
      <c r="F43" s="208"/>
      <c r="G43" s="377"/>
      <c r="H43" s="377"/>
      <c r="I43" s="377"/>
      <c r="J43" s="377"/>
      <c r="K43" s="126"/>
      <c r="L43" s="208"/>
      <c r="M43" s="377"/>
      <c r="N43" s="377"/>
      <c r="O43" s="377"/>
      <c r="P43" s="377"/>
      <c r="Q43" s="126"/>
    </row>
    <row r="44" spans="1:47" x14ac:dyDescent="0.25">
      <c r="A44" s="53"/>
      <c r="B44" s="51"/>
      <c r="C44" s="376"/>
      <c r="D44" s="377"/>
      <c r="E44" s="126"/>
      <c r="F44" s="208"/>
      <c r="G44" s="377"/>
      <c r="H44" s="377"/>
      <c r="I44" s="377"/>
      <c r="J44" s="377"/>
      <c r="K44" s="126"/>
      <c r="L44" s="208"/>
      <c r="M44" s="377"/>
      <c r="N44" s="377"/>
      <c r="O44" s="377"/>
      <c r="P44" s="377"/>
      <c r="Q44" s="126"/>
    </row>
    <row r="45" spans="1:47" x14ac:dyDescent="0.25">
      <c r="A45" s="53"/>
      <c r="B45" s="51"/>
      <c r="C45" s="376"/>
      <c r="D45" s="377"/>
      <c r="E45" s="126"/>
      <c r="F45" s="208"/>
      <c r="G45" s="377"/>
      <c r="H45" s="377"/>
      <c r="I45" s="377"/>
      <c r="J45" s="377"/>
      <c r="K45" s="126"/>
      <c r="L45" s="208"/>
      <c r="M45" s="377"/>
      <c r="N45" s="377"/>
      <c r="O45" s="377"/>
      <c r="P45" s="377"/>
      <c r="Q45" s="126"/>
    </row>
    <row r="46" spans="1:47" x14ac:dyDescent="0.25">
      <c r="A46" s="53"/>
      <c r="B46" s="51"/>
      <c r="C46" s="376"/>
      <c r="D46" s="377"/>
      <c r="E46" s="126"/>
      <c r="F46" s="208"/>
      <c r="G46" s="377"/>
      <c r="H46" s="377"/>
      <c r="I46" s="377"/>
      <c r="J46" s="377"/>
      <c r="K46" s="126"/>
      <c r="L46" s="208"/>
      <c r="M46" s="377"/>
      <c r="N46" s="377"/>
      <c r="O46" s="377"/>
      <c r="P46" s="377"/>
      <c r="Q46" s="126"/>
    </row>
    <row r="47" spans="1:47" x14ac:dyDescent="0.25">
      <c r="A47" s="53"/>
      <c r="B47" s="51"/>
      <c r="C47" s="376"/>
      <c r="D47" s="377"/>
      <c r="E47" s="126"/>
      <c r="F47" s="208"/>
      <c r="G47" s="377"/>
      <c r="H47" s="377"/>
      <c r="I47" s="377"/>
      <c r="J47" s="377"/>
      <c r="K47" s="126"/>
      <c r="L47" s="208"/>
      <c r="M47" s="377"/>
      <c r="N47" s="377"/>
      <c r="O47" s="377"/>
      <c r="P47" s="377"/>
      <c r="Q47" s="126"/>
    </row>
    <row r="48" spans="1:47" x14ac:dyDescent="0.25">
      <c r="A48" s="53"/>
      <c r="B48" s="51"/>
      <c r="C48" s="376"/>
      <c r="D48" s="377"/>
      <c r="E48" s="126"/>
      <c r="F48" s="208"/>
      <c r="G48" s="377"/>
      <c r="H48" s="377"/>
      <c r="I48" s="377"/>
      <c r="J48" s="377"/>
      <c r="K48" s="126"/>
      <c r="L48" s="208"/>
      <c r="M48" s="377"/>
      <c r="N48" s="377"/>
      <c r="O48" s="377"/>
      <c r="P48" s="377"/>
      <c r="Q48" s="126"/>
    </row>
    <row r="49" spans="1:17" x14ac:dyDescent="0.25">
      <c r="A49" s="53"/>
      <c r="B49" s="51"/>
      <c r="C49" s="376"/>
      <c r="D49" s="377"/>
      <c r="E49" s="126"/>
      <c r="F49" s="208"/>
      <c r="G49" s="377"/>
      <c r="H49" s="377"/>
      <c r="I49" s="377"/>
      <c r="J49" s="377"/>
      <c r="K49" s="126"/>
      <c r="L49" s="208"/>
      <c r="M49" s="377"/>
      <c r="N49" s="377"/>
      <c r="O49" s="377"/>
      <c r="P49" s="377"/>
      <c r="Q49" s="126"/>
    </row>
    <row r="50" spans="1:17" x14ac:dyDescent="0.25">
      <c r="A50" s="53"/>
      <c r="B50" s="51"/>
      <c r="C50" s="376"/>
      <c r="D50" s="377"/>
      <c r="E50" s="126"/>
      <c r="F50" s="208"/>
      <c r="G50" s="377"/>
      <c r="H50" s="377"/>
      <c r="I50" s="377"/>
      <c r="J50" s="377"/>
      <c r="K50" s="126"/>
      <c r="L50" s="208"/>
      <c r="M50" s="377"/>
      <c r="N50" s="377"/>
      <c r="O50" s="377"/>
      <c r="P50" s="377"/>
      <c r="Q50" s="126"/>
    </row>
    <row r="51" spans="1:17" x14ac:dyDescent="0.25">
      <c r="A51" s="53"/>
      <c r="B51" s="51"/>
      <c r="C51" s="376"/>
      <c r="D51" s="377"/>
      <c r="E51" s="126"/>
      <c r="F51" s="208"/>
      <c r="G51" s="377"/>
      <c r="H51" s="377"/>
      <c r="I51" s="377"/>
      <c r="J51" s="377"/>
      <c r="K51" s="126"/>
      <c r="L51" s="208"/>
      <c r="M51" s="377"/>
      <c r="N51" s="377"/>
      <c r="O51" s="377"/>
      <c r="P51" s="377"/>
      <c r="Q51" s="126"/>
    </row>
    <row r="52" spans="1:17" x14ac:dyDescent="0.25">
      <c r="A52" s="53"/>
      <c r="B52" s="51"/>
      <c r="C52" s="376"/>
      <c r="D52" s="377"/>
      <c r="E52" s="126"/>
      <c r="F52" s="208"/>
      <c r="G52" s="377"/>
      <c r="H52" s="377"/>
      <c r="I52" s="377"/>
      <c r="J52" s="377"/>
      <c r="K52" s="126"/>
      <c r="L52" s="208"/>
      <c r="M52" s="377"/>
      <c r="N52" s="377"/>
      <c r="O52" s="377"/>
      <c r="P52" s="377"/>
      <c r="Q52" s="126"/>
    </row>
    <row r="53" spans="1:17" x14ac:dyDescent="0.25">
      <c r="A53" s="53"/>
      <c r="B53" s="51"/>
      <c r="C53" s="376"/>
      <c r="D53" s="377"/>
      <c r="E53" s="126"/>
      <c r="F53" s="208"/>
      <c r="G53" s="377"/>
      <c r="H53" s="377"/>
      <c r="I53" s="377"/>
      <c r="J53" s="377"/>
      <c r="K53" s="126"/>
      <c r="L53" s="208"/>
      <c r="M53" s="377"/>
      <c r="N53" s="377"/>
      <c r="O53" s="377"/>
      <c r="P53" s="377"/>
      <c r="Q53" s="126"/>
    </row>
    <row r="54" spans="1:17" x14ac:dyDescent="0.25">
      <c r="A54" s="53"/>
      <c r="B54" s="51"/>
      <c r="C54" s="376"/>
      <c r="D54" s="377"/>
      <c r="E54" s="126"/>
      <c r="F54" s="208"/>
      <c r="G54" s="377"/>
      <c r="H54" s="377"/>
      <c r="I54" s="377"/>
      <c r="J54" s="377"/>
      <c r="K54" s="126"/>
      <c r="L54" s="208"/>
      <c r="M54" s="377"/>
      <c r="N54" s="377"/>
      <c r="O54" s="377"/>
      <c r="P54" s="377"/>
      <c r="Q54" s="126"/>
    </row>
    <row r="55" spans="1:17" x14ac:dyDescent="0.25">
      <c r="A55" s="53"/>
      <c r="B55" s="51"/>
      <c r="C55" s="376"/>
      <c r="D55" s="377"/>
      <c r="E55" s="126"/>
      <c r="F55" s="208"/>
      <c r="G55" s="377"/>
      <c r="H55" s="377"/>
      <c r="I55" s="377"/>
      <c r="J55" s="377"/>
      <c r="K55" s="126"/>
      <c r="L55" s="208"/>
      <c r="M55" s="377"/>
      <c r="N55" s="377"/>
      <c r="O55" s="377"/>
      <c r="P55" s="377"/>
      <c r="Q55" s="126"/>
    </row>
    <row r="56" spans="1:17" x14ac:dyDescent="0.25">
      <c r="A56" s="53"/>
      <c r="B56" s="51"/>
      <c r="C56" s="376"/>
      <c r="D56" s="377"/>
      <c r="E56" s="126"/>
      <c r="F56" s="208"/>
      <c r="G56" s="377"/>
      <c r="H56" s="377"/>
      <c r="I56" s="377"/>
      <c r="J56" s="377"/>
      <c r="K56" s="126"/>
      <c r="L56" s="208"/>
      <c r="M56" s="377"/>
      <c r="N56" s="377"/>
      <c r="O56" s="377"/>
      <c r="P56" s="377"/>
      <c r="Q56" s="126"/>
    </row>
    <row r="57" spans="1:17" x14ac:dyDescent="0.25">
      <c r="A57" s="53"/>
      <c r="B57" s="51"/>
      <c r="C57" s="376"/>
      <c r="D57" s="377"/>
      <c r="E57" s="126"/>
      <c r="F57" s="208"/>
      <c r="G57" s="377"/>
      <c r="H57" s="377"/>
      <c r="I57" s="377"/>
      <c r="J57" s="377"/>
      <c r="K57" s="126"/>
      <c r="L57" s="208"/>
      <c r="M57" s="377"/>
      <c r="N57" s="377"/>
      <c r="O57" s="377"/>
      <c r="P57" s="377"/>
      <c r="Q57" s="126"/>
    </row>
    <row r="58" spans="1:17" x14ac:dyDescent="0.25">
      <c r="A58" s="53"/>
      <c r="B58" s="51"/>
      <c r="C58" s="376"/>
      <c r="D58" s="377"/>
      <c r="E58" s="126"/>
      <c r="F58" s="208"/>
      <c r="G58" s="377"/>
      <c r="H58" s="377"/>
      <c r="I58" s="377"/>
      <c r="J58" s="377"/>
      <c r="K58" s="126"/>
      <c r="L58" s="208"/>
      <c r="M58" s="377"/>
      <c r="N58" s="377"/>
      <c r="O58" s="377"/>
      <c r="P58" s="377"/>
      <c r="Q58" s="126"/>
    </row>
    <row r="59" spans="1:17" x14ac:dyDescent="0.25">
      <c r="A59" s="53"/>
      <c r="B59" s="51"/>
      <c r="C59" s="376"/>
      <c r="D59" s="377"/>
      <c r="E59" s="126"/>
      <c r="F59" s="208"/>
      <c r="G59" s="377"/>
      <c r="H59" s="377"/>
      <c r="I59" s="377"/>
      <c r="J59" s="377"/>
      <c r="K59" s="126"/>
      <c r="L59" s="208"/>
      <c r="M59" s="377"/>
      <c r="N59" s="377"/>
      <c r="O59" s="377"/>
      <c r="P59" s="377"/>
      <c r="Q59" s="126"/>
    </row>
    <row r="60" spans="1:17" x14ac:dyDescent="0.25">
      <c r="A60" s="53"/>
      <c r="B60" s="51"/>
      <c r="C60" s="376"/>
      <c r="D60" s="377"/>
      <c r="E60" s="126"/>
      <c r="F60" s="208"/>
      <c r="G60" s="377"/>
      <c r="H60" s="377"/>
      <c r="I60" s="377"/>
      <c r="J60" s="377"/>
      <c r="K60" s="126"/>
      <c r="L60" s="208"/>
      <c r="M60" s="377"/>
      <c r="N60" s="377"/>
      <c r="O60" s="377"/>
      <c r="P60" s="377"/>
      <c r="Q60" s="126"/>
    </row>
    <row r="61" spans="1:17" x14ac:dyDescent="0.25">
      <c r="A61" s="53"/>
      <c r="B61" s="51"/>
      <c r="C61" s="376"/>
      <c r="D61" s="377"/>
      <c r="E61" s="126"/>
      <c r="F61" s="208"/>
      <c r="G61" s="377"/>
      <c r="H61" s="377"/>
      <c r="I61" s="377"/>
      <c r="J61" s="377"/>
      <c r="K61" s="126"/>
      <c r="L61" s="208"/>
      <c r="M61" s="377"/>
      <c r="N61" s="377"/>
      <c r="O61" s="377"/>
      <c r="P61" s="377"/>
      <c r="Q61" s="126"/>
    </row>
    <row r="62" spans="1:17" x14ac:dyDescent="0.25">
      <c r="A62" s="53"/>
      <c r="B62" s="51"/>
      <c r="C62" s="376"/>
      <c r="D62" s="377"/>
      <c r="E62" s="126"/>
      <c r="F62" s="208"/>
      <c r="G62" s="377"/>
      <c r="H62" s="377"/>
      <c r="I62" s="377"/>
      <c r="J62" s="377"/>
      <c r="K62" s="126"/>
      <c r="L62" s="208"/>
      <c r="M62" s="377"/>
      <c r="N62" s="377"/>
      <c r="O62" s="377"/>
      <c r="P62" s="377"/>
      <c r="Q62" s="126"/>
    </row>
    <row r="63" spans="1:17" x14ac:dyDescent="0.25">
      <c r="A63" s="53"/>
      <c r="B63" s="51"/>
      <c r="C63" s="376"/>
      <c r="D63" s="377"/>
      <c r="E63" s="126"/>
      <c r="F63" s="208"/>
      <c r="G63" s="377"/>
      <c r="H63" s="377"/>
      <c r="I63" s="377"/>
      <c r="J63" s="377"/>
      <c r="K63" s="126"/>
      <c r="L63" s="208"/>
      <c r="M63" s="377"/>
      <c r="N63" s="377"/>
      <c r="O63" s="377"/>
      <c r="P63" s="377"/>
      <c r="Q63" s="126"/>
    </row>
    <row r="64" spans="1:17" x14ac:dyDescent="0.25">
      <c r="A64" s="53"/>
      <c r="B64" s="51"/>
      <c r="C64" s="376"/>
      <c r="D64" s="377"/>
      <c r="E64" s="126"/>
      <c r="F64" s="208"/>
      <c r="G64" s="377"/>
      <c r="H64" s="377"/>
      <c r="I64" s="377"/>
      <c r="J64" s="377"/>
      <c r="K64" s="126"/>
      <c r="L64" s="208"/>
      <c r="M64" s="377"/>
      <c r="N64" s="377"/>
      <c r="O64" s="377"/>
      <c r="P64" s="377"/>
      <c r="Q64" s="126"/>
    </row>
    <row r="65" spans="1:17" x14ac:dyDescent="0.25">
      <c r="A65" s="53"/>
      <c r="B65" s="51"/>
      <c r="C65" s="376"/>
      <c r="D65" s="377"/>
      <c r="E65" s="126"/>
      <c r="F65" s="208"/>
      <c r="G65" s="377"/>
      <c r="H65" s="377"/>
      <c r="I65" s="377"/>
      <c r="J65" s="377"/>
      <c r="K65" s="126"/>
      <c r="L65" s="208"/>
      <c r="M65" s="377"/>
      <c r="N65" s="377"/>
      <c r="O65" s="377"/>
      <c r="P65" s="377"/>
      <c r="Q65" s="126"/>
    </row>
    <row r="66" spans="1:17" x14ac:dyDescent="0.25">
      <c r="A66" s="53"/>
      <c r="B66" s="51"/>
      <c r="C66" s="376"/>
      <c r="D66" s="377"/>
      <c r="E66" s="126"/>
      <c r="F66" s="208"/>
      <c r="G66" s="377"/>
      <c r="H66" s="377"/>
      <c r="I66" s="377"/>
      <c r="J66" s="377"/>
      <c r="K66" s="126"/>
      <c r="L66" s="208"/>
      <c r="M66" s="377"/>
      <c r="N66" s="377"/>
      <c r="O66" s="377"/>
      <c r="P66" s="377"/>
      <c r="Q66" s="126"/>
    </row>
    <row r="67" spans="1:17" x14ac:dyDescent="0.25">
      <c r="A67" s="53"/>
      <c r="B67" s="51"/>
      <c r="C67" s="376"/>
      <c r="D67" s="377"/>
      <c r="E67" s="126"/>
      <c r="F67" s="208"/>
      <c r="G67" s="377"/>
      <c r="H67" s="377"/>
      <c r="I67" s="377"/>
      <c r="J67" s="377"/>
      <c r="K67" s="126"/>
      <c r="L67" s="208"/>
      <c r="M67" s="377"/>
      <c r="N67" s="377"/>
      <c r="O67" s="377"/>
      <c r="P67" s="377"/>
      <c r="Q67" s="126"/>
    </row>
    <row r="68" spans="1:17" x14ac:dyDescent="0.25">
      <c r="A68" s="53"/>
      <c r="B68" s="51"/>
      <c r="C68" s="376"/>
      <c r="D68" s="377"/>
      <c r="E68" s="126"/>
      <c r="F68" s="208"/>
      <c r="G68" s="377"/>
      <c r="H68" s="377"/>
      <c r="I68" s="377"/>
      <c r="J68" s="377"/>
      <c r="K68" s="126"/>
      <c r="L68" s="208"/>
      <c r="M68" s="377"/>
      <c r="N68" s="377"/>
      <c r="O68" s="377"/>
      <c r="P68" s="377"/>
      <c r="Q68" s="126"/>
    </row>
    <row r="69" spans="1:17" x14ac:dyDescent="0.25">
      <c r="A69" s="53"/>
      <c r="B69" s="51"/>
      <c r="C69" s="376"/>
      <c r="D69" s="377"/>
      <c r="E69" s="126"/>
      <c r="F69" s="208"/>
      <c r="G69" s="377"/>
      <c r="H69" s="377"/>
      <c r="I69" s="377"/>
      <c r="J69" s="377"/>
      <c r="K69" s="126"/>
      <c r="L69" s="208"/>
      <c r="M69" s="377"/>
      <c r="N69" s="377"/>
      <c r="O69" s="377"/>
      <c r="P69" s="377"/>
      <c r="Q69" s="126"/>
    </row>
    <row r="70" spans="1:17" x14ac:dyDescent="0.25">
      <c r="A70" s="53"/>
      <c r="B70" s="382"/>
      <c r="C70" s="376"/>
      <c r="D70" s="377"/>
      <c r="E70" s="126"/>
      <c r="F70" s="208"/>
      <c r="G70" s="377"/>
      <c r="H70" s="377"/>
      <c r="I70" s="377"/>
      <c r="J70" s="377"/>
      <c r="K70" s="126"/>
      <c r="L70" s="208"/>
      <c r="M70" s="377"/>
      <c r="N70" s="377"/>
      <c r="O70" s="377"/>
      <c r="P70" s="377"/>
      <c r="Q70" s="126"/>
    </row>
    <row r="71" spans="1:17" x14ac:dyDescent="0.25">
      <c r="A71" s="53"/>
      <c r="B71" s="51"/>
      <c r="C71" s="376"/>
      <c r="D71" s="377"/>
      <c r="E71" s="126"/>
      <c r="F71" s="208"/>
      <c r="G71" s="377"/>
      <c r="H71" s="377"/>
      <c r="I71" s="377"/>
      <c r="J71" s="377"/>
      <c r="K71" s="126"/>
      <c r="L71" s="208"/>
      <c r="M71" s="377"/>
      <c r="N71" s="377"/>
      <c r="O71" s="377"/>
      <c r="P71" s="377"/>
      <c r="Q71" s="126"/>
    </row>
    <row r="72" spans="1:17" x14ac:dyDescent="0.25">
      <c r="A72" s="53"/>
      <c r="B72" s="51"/>
      <c r="C72" s="376"/>
      <c r="D72" s="377"/>
      <c r="E72" s="126"/>
      <c r="F72" s="208"/>
      <c r="G72" s="377"/>
      <c r="H72" s="377"/>
      <c r="I72" s="377"/>
      <c r="J72" s="377"/>
      <c r="K72" s="126"/>
      <c r="L72" s="208"/>
      <c r="M72" s="377"/>
      <c r="N72" s="377"/>
      <c r="O72" s="377"/>
      <c r="P72" s="377"/>
      <c r="Q72" s="126"/>
    </row>
    <row r="73" spans="1:17" x14ac:dyDescent="0.25">
      <c r="A73" s="53"/>
      <c r="B73" s="51"/>
      <c r="C73" s="376"/>
      <c r="D73" s="377"/>
      <c r="E73" s="126"/>
      <c r="F73" s="208"/>
      <c r="G73" s="377"/>
      <c r="H73" s="377"/>
      <c r="I73" s="377"/>
      <c r="J73" s="377"/>
      <c r="K73" s="126"/>
      <c r="L73" s="208"/>
      <c r="M73" s="377"/>
      <c r="N73" s="377"/>
      <c r="O73" s="377"/>
      <c r="P73" s="377"/>
      <c r="Q73" s="126"/>
    </row>
    <row r="74" spans="1:17" x14ac:dyDescent="0.25">
      <c r="A74" s="53"/>
      <c r="B74" s="51"/>
      <c r="C74" s="376"/>
      <c r="D74" s="377"/>
      <c r="E74" s="126"/>
      <c r="F74" s="208"/>
      <c r="G74" s="377"/>
      <c r="H74" s="377"/>
      <c r="I74" s="377"/>
      <c r="J74" s="377"/>
      <c r="K74" s="126"/>
      <c r="L74" s="208"/>
      <c r="M74" s="377"/>
      <c r="N74" s="377"/>
      <c r="O74" s="377"/>
      <c r="P74" s="377"/>
      <c r="Q74" s="126"/>
    </row>
    <row r="75" spans="1:17" x14ac:dyDescent="0.25">
      <c r="A75" s="53"/>
      <c r="B75" s="51"/>
      <c r="C75" s="376"/>
      <c r="D75" s="377"/>
      <c r="E75" s="126"/>
      <c r="F75" s="208"/>
      <c r="G75" s="377"/>
      <c r="H75" s="377"/>
      <c r="I75" s="377"/>
      <c r="J75" s="377"/>
      <c r="K75" s="126"/>
      <c r="L75" s="208"/>
      <c r="M75" s="377"/>
      <c r="N75" s="377"/>
      <c r="O75" s="377"/>
      <c r="P75" s="377"/>
      <c r="Q75" s="126"/>
    </row>
    <row r="76" spans="1:17" x14ac:dyDescent="0.25">
      <c r="A76" s="53"/>
      <c r="B76" s="51"/>
      <c r="F76" s="208"/>
      <c r="G76" s="377"/>
      <c r="H76" s="377"/>
      <c r="I76" s="377"/>
      <c r="J76" s="377"/>
      <c r="K76" s="126"/>
      <c r="L76" s="208"/>
      <c r="M76" s="377"/>
      <c r="N76" s="377"/>
      <c r="O76" s="377"/>
      <c r="P76" s="377"/>
      <c r="Q76" s="126"/>
    </row>
    <row r="77" spans="1:17" x14ac:dyDescent="0.25">
      <c r="A77" s="53"/>
      <c r="B77" s="51"/>
      <c r="F77" s="208"/>
      <c r="G77" s="377"/>
      <c r="H77" s="377"/>
      <c r="I77" s="377"/>
      <c r="J77" s="377"/>
      <c r="K77" s="126"/>
      <c r="L77" s="208"/>
      <c r="M77" s="377"/>
      <c r="N77" s="377"/>
      <c r="O77" s="377"/>
      <c r="P77" s="377"/>
      <c r="Q77" s="126"/>
    </row>
    <row r="78" spans="1:17" x14ac:dyDescent="0.25">
      <c r="A78" s="53"/>
      <c r="B78" s="51"/>
      <c r="F78" s="208"/>
      <c r="G78" s="377"/>
      <c r="H78" s="377"/>
      <c r="I78" s="377"/>
      <c r="J78" s="377"/>
      <c r="K78" s="126"/>
      <c r="L78" s="208"/>
      <c r="M78" s="377"/>
      <c r="N78" s="377"/>
      <c r="O78" s="377"/>
      <c r="P78" s="377"/>
      <c r="Q78" s="126"/>
    </row>
    <row r="79" spans="1:17" x14ac:dyDescent="0.25">
      <c r="A79" s="53"/>
      <c r="B79" s="51"/>
      <c r="F79" s="208"/>
      <c r="G79" s="377"/>
      <c r="H79" s="377"/>
      <c r="I79" s="377"/>
      <c r="J79" s="377"/>
      <c r="K79" s="126"/>
      <c r="L79" s="208"/>
      <c r="M79" s="377"/>
      <c r="N79" s="377"/>
      <c r="O79" s="377"/>
      <c r="P79" s="377"/>
      <c r="Q79" s="126"/>
    </row>
    <row r="80" spans="1:17" x14ac:dyDescent="0.25">
      <c r="A80" s="53"/>
      <c r="B80" s="51"/>
      <c r="F80" s="208"/>
      <c r="G80" s="377"/>
      <c r="H80" s="377"/>
      <c r="I80" s="377"/>
      <c r="J80" s="377"/>
      <c r="K80" s="126"/>
    </row>
    <row r="81" spans="1:11" x14ac:dyDescent="0.25">
      <c r="A81" s="53"/>
      <c r="B81" s="51"/>
      <c r="F81" s="208"/>
      <c r="G81" s="377"/>
      <c r="H81" s="377"/>
      <c r="I81" s="377"/>
      <c r="J81" s="377"/>
      <c r="K81" s="126"/>
    </row>
    <row r="82" spans="1:11" x14ac:dyDescent="0.25">
      <c r="A82" s="53"/>
      <c r="B82" s="51"/>
      <c r="F82" s="208"/>
      <c r="G82" s="377"/>
      <c r="H82" s="377"/>
      <c r="I82" s="377"/>
      <c r="J82" s="377"/>
      <c r="K82" s="126"/>
    </row>
    <row r="83" spans="1:11" x14ac:dyDescent="0.25">
      <c r="A83" s="53"/>
      <c r="B83" s="51"/>
      <c r="F83" s="208"/>
      <c r="G83" s="377"/>
      <c r="H83" s="377"/>
      <c r="I83" s="377"/>
      <c r="J83" s="377"/>
      <c r="K83" s="126"/>
    </row>
    <row r="84" spans="1:11" x14ac:dyDescent="0.25">
      <c r="A84" s="53"/>
      <c r="B84" s="51"/>
      <c r="F84" s="208"/>
      <c r="G84" s="377"/>
      <c r="H84" s="377"/>
      <c r="I84" s="377"/>
      <c r="J84" s="377"/>
      <c r="K84" s="126"/>
    </row>
    <row r="85" spans="1:11" x14ac:dyDescent="0.25">
      <c r="A85" s="53"/>
      <c r="B85" s="51"/>
      <c r="F85" s="208"/>
      <c r="G85" s="377"/>
      <c r="H85" s="377"/>
      <c r="I85" s="377"/>
      <c r="J85" s="377"/>
      <c r="K85" s="126"/>
    </row>
    <row r="86" spans="1:11" x14ac:dyDescent="0.25">
      <c r="A86" s="53"/>
      <c r="B86" s="51"/>
    </row>
    <row r="87" spans="1:11" x14ac:dyDescent="0.25">
      <c r="A87" s="53"/>
      <c r="B87" s="51"/>
    </row>
    <row r="88" spans="1:11" x14ac:dyDescent="0.25">
      <c r="A88" s="53"/>
      <c r="B88" s="51"/>
    </row>
    <row r="89" spans="1:11" x14ac:dyDescent="0.25">
      <c r="A89" s="53"/>
      <c r="B89" s="51"/>
    </row>
    <row r="90" spans="1:11" x14ac:dyDescent="0.25">
      <c r="A90" s="53"/>
      <c r="B90" s="51"/>
    </row>
    <row r="91" spans="1:11" x14ac:dyDescent="0.25">
      <c r="A91" s="53"/>
      <c r="B91" s="51"/>
    </row>
    <row r="92" spans="1:11" x14ac:dyDescent="0.25">
      <c r="A92" s="53"/>
      <c r="B92" s="51"/>
    </row>
    <row r="93" spans="1:11" x14ac:dyDescent="0.25">
      <c r="A93" s="53"/>
      <c r="B93" s="51"/>
    </row>
    <row r="94" spans="1:11" x14ac:dyDescent="0.25">
      <c r="A94" s="53"/>
      <c r="B94" s="51"/>
    </row>
    <row r="95" spans="1:11" x14ac:dyDescent="0.25">
      <c r="A95" s="53"/>
      <c r="B95" s="51"/>
    </row>
    <row r="96" spans="1:11" x14ac:dyDescent="0.25">
      <c r="A96" s="53"/>
      <c r="B96" s="51"/>
    </row>
    <row r="97" spans="1:2" x14ac:dyDescent="0.25">
      <c r="A97" s="53"/>
      <c r="B97" s="51"/>
    </row>
    <row r="98" spans="1:2" x14ac:dyDescent="0.25">
      <c r="A98" s="53"/>
      <c r="B98" s="51"/>
    </row>
    <row r="99" spans="1:2" x14ac:dyDescent="0.25">
      <c r="A99" s="53"/>
      <c r="B99" s="51"/>
    </row>
    <row r="100" spans="1:2" x14ac:dyDescent="0.25">
      <c r="A100" s="53"/>
      <c r="B100" s="51"/>
    </row>
    <row r="101" spans="1:2" x14ac:dyDescent="0.25">
      <c r="A101" s="53"/>
      <c r="B101" s="51"/>
    </row>
    <row r="102" spans="1:2" x14ac:dyDescent="0.25">
      <c r="A102" s="53"/>
      <c r="B102" s="51"/>
    </row>
    <row r="103" spans="1:2" x14ac:dyDescent="0.25">
      <c r="A103" s="53"/>
      <c r="B103" s="51"/>
    </row>
    <row r="104" spans="1:2" x14ac:dyDescent="0.25">
      <c r="A104" s="53"/>
      <c r="B104" s="51"/>
    </row>
    <row r="105" spans="1:2" x14ac:dyDescent="0.25">
      <c r="A105" s="53"/>
      <c r="B105" s="51"/>
    </row>
    <row r="106" spans="1:2" x14ac:dyDescent="0.25">
      <c r="A106" s="53"/>
      <c r="B106" s="51"/>
    </row>
    <row r="107" spans="1:2" x14ac:dyDescent="0.25">
      <c r="A107" s="53"/>
      <c r="B107" s="51"/>
    </row>
    <row r="108" spans="1:2" x14ac:dyDescent="0.25">
      <c r="A108" s="53"/>
      <c r="B108" s="51"/>
    </row>
    <row r="109" spans="1:2" x14ac:dyDescent="0.25">
      <c r="A109" s="53"/>
      <c r="B109" s="51"/>
    </row>
    <row r="110" spans="1:2" x14ac:dyDescent="0.25">
      <c r="A110" s="53"/>
      <c r="B110" s="51"/>
    </row>
    <row r="111" spans="1:2" x14ac:dyDescent="0.25">
      <c r="A111" s="53"/>
      <c r="B111" s="51"/>
    </row>
    <row r="112" spans="1:2" x14ac:dyDescent="0.25">
      <c r="A112" s="53"/>
      <c r="B112" s="51"/>
    </row>
    <row r="113" spans="1:2" x14ac:dyDescent="0.25">
      <c r="A113" s="53"/>
      <c r="B113" s="51"/>
    </row>
    <row r="114" spans="1:2" x14ac:dyDescent="0.25">
      <c r="A114" s="53"/>
      <c r="B114" s="51"/>
    </row>
    <row r="115" spans="1:2" x14ac:dyDescent="0.25">
      <c r="A115" s="53"/>
      <c r="B115" s="51"/>
    </row>
    <row r="116" spans="1:2" x14ac:dyDescent="0.25">
      <c r="A116" s="53"/>
      <c r="B116" s="51"/>
    </row>
    <row r="117" spans="1:2" x14ac:dyDescent="0.25">
      <c r="A117" s="53"/>
      <c r="B117" s="51"/>
    </row>
    <row r="118" spans="1:2" x14ac:dyDescent="0.25">
      <c r="A118" s="53"/>
      <c r="B118" s="51"/>
    </row>
    <row r="119" spans="1:2" x14ac:dyDescent="0.25">
      <c r="A119" s="53"/>
      <c r="B119" s="51"/>
    </row>
    <row r="120" spans="1:2" x14ac:dyDescent="0.25">
      <c r="A120" s="53"/>
      <c r="B120" s="51"/>
    </row>
    <row r="121" spans="1:2" x14ac:dyDescent="0.25">
      <c r="A121" s="53"/>
      <c r="B121" s="51"/>
    </row>
    <row r="122" spans="1:2" x14ac:dyDescent="0.25">
      <c r="A122" s="53"/>
      <c r="B122" s="51"/>
    </row>
    <row r="123" spans="1:2" x14ac:dyDescent="0.25">
      <c r="A123" s="53"/>
      <c r="B123" s="51"/>
    </row>
    <row r="124" spans="1:2" x14ac:dyDescent="0.25">
      <c r="A124" s="53"/>
      <c r="B124" s="51"/>
    </row>
    <row r="125" spans="1:2" x14ac:dyDescent="0.25">
      <c r="A125" s="53"/>
      <c r="B125" s="51"/>
    </row>
    <row r="126" spans="1:2" x14ac:dyDescent="0.25">
      <c r="A126" s="53"/>
      <c r="B126" s="51"/>
    </row>
    <row r="127" spans="1:2" x14ac:dyDescent="0.25">
      <c r="A127" s="53"/>
      <c r="B127" s="51"/>
    </row>
    <row r="128" spans="1:2" x14ac:dyDescent="0.25">
      <c r="A128" s="53"/>
      <c r="B128" s="51"/>
    </row>
  </sheetData>
  <mergeCells count="3">
    <mergeCell ref="C39:E39"/>
    <mergeCell ref="C2:K2"/>
    <mergeCell ref="L2:T2"/>
  </mergeCells>
  <hyperlinks>
    <hyperlink ref="A1" location="Contents!A1" display="Contents"/>
  </hyperlinks>
  <pageMargins left="0.7" right="0.7" top="0.75" bottom="0.75" header="0.3" footer="0.3"/>
  <pageSetup paperSize="9"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1"/>
  <sheetViews>
    <sheetView workbookViewId="0">
      <pane xSplit="2" ySplit="1" topLeftCell="Q2" activePane="bottomRight" state="frozen"/>
      <selection pane="topRight" activeCell="C1" sqref="C1"/>
      <selection pane="bottomLeft" activeCell="A2" sqref="A2"/>
      <selection pane="bottomRight"/>
    </sheetView>
  </sheetViews>
  <sheetFormatPr defaultRowHeight="15" x14ac:dyDescent="0.25"/>
  <cols>
    <col min="1" max="1" width="33.42578125" style="208" customWidth="1"/>
    <col min="2" max="2" width="38" style="2" customWidth="1"/>
    <col min="3" max="3" width="3.85546875" customWidth="1"/>
  </cols>
  <sheetData>
    <row r="1" spans="1:2" s="1" customFormat="1" ht="42" customHeight="1" thickBot="1" x14ac:dyDescent="0.35">
      <c r="A1" s="494" t="s">
        <v>0</v>
      </c>
      <c r="B1" s="495" t="s">
        <v>289</v>
      </c>
    </row>
    <row r="2" spans="1:2" ht="15.75" thickTop="1" x14ac:dyDescent="0.25"/>
    <row r="4" spans="1:2" ht="15.75" customHeight="1" thickBot="1" x14ac:dyDescent="0.3">
      <c r="A4" s="247" t="s">
        <v>292</v>
      </c>
      <c r="B4" s="496" t="s">
        <v>292</v>
      </c>
    </row>
    <row r="5" spans="1:2" ht="16.5" customHeight="1" thickTop="1" x14ac:dyDescent="0.25">
      <c r="A5" s="247" t="s">
        <v>293</v>
      </c>
    </row>
    <row r="6" spans="1:2" ht="22.5" customHeight="1" x14ac:dyDescent="0.25">
      <c r="B6" s="660" t="s">
        <v>335</v>
      </c>
    </row>
    <row r="7" spans="1:2" ht="15" customHeight="1" x14ac:dyDescent="0.25">
      <c r="B7" s="660"/>
    </row>
    <row r="9" spans="1:2" x14ac:dyDescent="0.25">
      <c r="B9" s="661" t="s">
        <v>336</v>
      </c>
    </row>
    <row r="10" spans="1:2" x14ac:dyDescent="0.25">
      <c r="B10" s="661"/>
    </row>
    <row r="45" spans="1:2" ht="18" thickBot="1" x14ac:dyDescent="0.3">
      <c r="A45" s="247" t="s">
        <v>292</v>
      </c>
      <c r="B45" s="496" t="s">
        <v>290</v>
      </c>
    </row>
    <row r="46" spans="1:2" ht="15.75" thickTop="1" x14ac:dyDescent="0.25">
      <c r="A46" s="247" t="s">
        <v>293</v>
      </c>
    </row>
    <row r="47" spans="1:2" x14ac:dyDescent="0.25">
      <c r="B47" s="660" t="s">
        <v>337</v>
      </c>
    </row>
    <row r="48" spans="1:2" x14ac:dyDescent="0.25">
      <c r="B48" s="660"/>
    </row>
    <row r="50" spans="2:2" ht="18" customHeight="1" x14ac:dyDescent="0.25">
      <c r="B50" s="660" t="s">
        <v>338</v>
      </c>
    </row>
    <row r="51" spans="2:2" x14ac:dyDescent="0.25">
      <c r="B51" s="660"/>
    </row>
  </sheetData>
  <mergeCells count="4">
    <mergeCell ref="B47:B48"/>
    <mergeCell ref="B50:B51"/>
    <mergeCell ref="B6:B7"/>
    <mergeCell ref="B9:B10"/>
  </mergeCells>
  <hyperlinks>
    <hyperlink ref="A5" location="Heading_Chart_Mortality_Euthanasia_Non_Natural_Deaths" display="Euthasnasia &amp; Non-Natural Deaths"/>
    <hyperlink ref="A4" location="Heading_Chart_Mortality_Euthanasia_Natural_Deaths" display="Euthanasia &amp; Natural Deaths"/>
    <hyperlink ref="B6" location="Chart_Mortality_Euthanasia_Natural_Causes_Per_100000_Population" display="1. &amp; Deaths from Selected Natural Causes/100,000 Population"/>
    <hyperlink ref="A46" location="Heading_Chart_Mortality_Euthanasia_Non_Natural_Deaths" display="Euthasnasia &amp; Non-Natural Deaths"/>
    <hyperlink ref="A45" location="Heading_Chart_Mortality_Euthanasia_Natural_Deaths" display="Euthanasia &amp; Natural Deaths"/>
    <hyperlink ref="B9" location="Chart_Mortality_Euthanasia_Natural_Causes_PerCent_All_Deaths" display="2. &amp; Deaths from Selected Natural Causes as % of All Deaths"/>
    <hyperlink ref="A1" location="Contents!A1" display="CONTENTS"/>
    <hyperlink ref="B47:B48" location="Chart_Mortality_Euthanasia_Homicide_Suicide_MVA_Per_100000_Population" display="3. &amp; Non-Medical Homicide, Suicide &amp; MVA Deaths/100,000 Population"/>
    <hyperlink ref="B50:B51" location="Chart_Mortality_Euthanasia_Homicide_Suicide_MVA_Percentage" display="4. &amp; Non-Medical Homicide, Suicide &amp; MVA Deaths as % of All Deaths"/>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81"/>
  <sheetViews>
    <sheetView workbookViewId="0">
      <pane xSplit="2" ySplit="2" topLeftCell="C3" activePane="bottomRight" state="frozen"/>
      <selection pane="topRight" activeCell="C1" sqref="C1"/>
      <selection pane="bottomLeft" activeCell="A3" sqref="A3"/>
      <selection pane="bottomRight"/>
    </sheetView>
  </sheetViews>
  <sheetFormatPr defaultRowHeight="15" x14ac:dyDescent="0.25"/>
  <cols>
    <col min="1" max="1" width="20.42578125" style="2" customWidth="1"/>
    <col min="2" max="2" width="31.140625" style="2" customWidth="1"/>
    <col min="3" max="3" width="9.140625" style="255"/>
    <col min="4" max="4" width="12.28515625" style="255" customWidth="1"/>
    <col min="5" max="6" width="12.7109375" style="255" customWidth="1"/>
    <col min="7" max="7" width="11.5703125" style="255" customWidth="1"/>
    <col min="8" max="8" width="13.140625" style="255" customWidth="1"/>
    <col min="9" max="10" width="9.140625" style="255"/>
    <col min="11" max="11" width="15.5703125" style="255" customWidth="1"/>
    <col min="12" max="12" width="11.85546875" style="255" customWidth="1"/>
    <col min="13" max="13" width="9.140625" style="255"/>
    <col min="14" max="14" width="11.5703125" style="2" customWidth="1"/>
    <col min="15" max="15" width="16" style="125" customWidth="1"/>
    <col min="16" max="17" width="16" style="377" customWidth="1"/>
    <col min="18" max="18" width="13" style="126" customWidth="1"/>
    <col min="19" max="19" width="12.140625" style="255" customWidth="1"/>
    <col min="20" max="20" width="10.5703125" style="255" customWidth="1"/>
    <col min="21" max="21" width="10.7109375" style="255" customWidth="1"/>
    <col min="22" max="22" width="11.28515625" style="255" customWidth="1"/>
    <col min="23" max="23" width="10.28515625" style="562" customWidth="1"/>
    <col min="24" max="24" width="10.140625" style="2" customWidth="1"/>
    <col min="25" max="16384" width="9.140625" style="255"/>
  </cols>
  <sheetData>
    <row r="1" spans="1:26" s="1" customFormat="1" ht="42.75" customHeight="1" thickBot="1" x14ac:dyDescent="0.35">
      <c r="A1" s="337" t="s">
        <v>0</v>
      </c>
      <c r="B1" s="336" t="s">
        <v>202</v>
      </c>
      <c r="C1" s="662" t="s">
        <v>3</v>
      </c>
      <c r="D1" s="664"/>
      <c r="E1" s="664"/>
      <c r="F1" s="665"/>
      <c r="G1" s="662" t="s">
        <v>4</v>
      </c>
      <c r="H1" s="663"/>
      <c r="I1" s="663"/>
      <c r="J1" s="663"/>
      <c r="K1" s="663"/>
      <c r="L1" s="663"/>
      <c r="M1" s="663"/>
      <c r="N1" s="663"/>
      <c r="O1" s="662" t="s">
        <v>196</v>
      </c>
      <c r="P1" s="663"/>
      <c r="Q1" s="663"/>
      <c r="R1" s="663"/>
      <c r="S1" s="666" t="s">
        <v>71</v>
      </c>
      <c r="T1" s="664"/>
      <c r="U1" s="664"/>
      <c r="V1" s="664"/>
      <c r="W1" s="667" t="s">
        <v>344</v>
      </c>
      <c r="X1" s="668"/>
      <c r="Y1" s="558"/>
      <c r="Z1" s="558"/>
    </row>
    <row r="2" spans="1:26" ht="62.25" customHeight="1" thickTop="1" thickBot="1" x14ac:dyDescent="0.3">
      <c r="A2" s="84"/>
      <c r="B2" s="332" t="s">
        <v>192</v>
      </c>
      <c r="C2" s="531" t="s">
        <v>11</v>
      </c>
      <c r="D2" s="529" t="s">
        <v>12</v>
      </c>
      <c r="E2" s="530" t="s">
        <v>60</v>
      </c>
      <c r="F2" s="532" t="s">
        <v>69</v>
      </c>
      <c r="G2" s="528" t="s">
        <v>13</v>
      </c>
      <c r="H2" s="529" t="s">
        <v>14</v>
      </c>
      <c r="I2" s="529" t="s">
        <v>15</v>
      </c>
      <c r="J2" s="530" t="s">
        <v>16</v>
      </c>
      <c r="K2" s="529" t="s">
        <v>17</v>
      </c>
      <c r="L2" s="529" t="s">
        <v>18</v>
      </c>
      <c r="M2" s="529" t="s">
        <v>19</v>
      </c>
      <c r="N2" s="303" t="s">
        <v>155</v>
      </c>
      <c r="O2" s="515" t="s">
        <v>197</v>
      </c>
      <c r="P2" s="516" t="s">
        <v>199</v>
      </c>
      <c r="Q2" s="516" t="s">
        <v>200</v>
      </c>
      <c r="R2" s="517" t="s">
        <v>198</v>
      </c>
      <c r="S2" s="516" t="s">
        <v>105</v>
      </c>
      <c r="T2" s="516" t="s">
        <v>106</v>
      </c>
      <c r="U2" s="516" t="s">
        <v>107</v>
      </c>
      <c r="V2" s="517" t="s">
        <v>343</v>
      </c>
      <c r="W2" s="516" t="s">
        <v>345</v>
      </c>
      <c r="X2" s="563" t="s">
        <v>346</v>
      </c>
      <c r="Y2" s="564"/>
    </row>
    <row r="3" spans="1:26" s="318" customFormat="1" ht="18.75" customHeight="1" thickTop="1" x14ac:dyDescent="0.25">
      <c r="A3" s="331"/>
      <c r="B3" s="333" t="s">
        <v>201</v>
      </c>
      <c r="C3" s="335">
        <f>'Bas-Saint-Laurent-01'!H4+'Saguenay Lac-Saint-Jean-02'!H4+'Capitale-Nationale-03'!H4+'CHU de Quebéc-03'!H4+'IUCPQ-03'!H4+'Mauricie-et-Centre-du-Québec-04'!H4+'Estrie-05'!H4+'CHU Montreal-06'!H4+'Centre-Ouest-de-Montréal-06'!H4+'Centre-Sud-De-Montréal-06'!H4+'Est-de-Montréal-06'!H4+'Inst de Card de Montréal-06'!H4+'McGill Univ Health Centre-06'!H4+'Nord-de-MontréaL-06'!H4+'Ouest-de-Montréal-06'!H4+'Outaouais-07'!H4+'Abitibi-Témiscamingue-08'!H4+'Côte-Nord-09'!H4+'Nord du Quebec -10'!H4+'Gaspésie-11'!H4+'Iles-11'!H4+'Chaudière-Appalaches-12'!H4+' Laval-13'!H4+'Lanaudière-14'!H4+'Laurentides-15'!H4+'Montérégie-Centre-16'!H4+'Montérégie-Est-16'!H4+'Montérégie-Ouest-16'!H4+'Nunavik -17'!H4+'T-Cries-de-la-Baie-James-18'!H4</f>
        <v>249</v>
      </c>
      <c r="D3" s="335">
        <f>'Bas-Saint-Laurent-01'!I4+'Saguenay Lac-Saint-Jean-02'!I4+'Capitale-Nationale-03'!I4+'CHU de Quebéc-03'!I4+'IUCPQ-03'!I4+'Mauricie-et-Centre-du-Québec-04'!I4+'Estrie-05'!I4+'CHU Montreal-06'!I4+'Centre-Ouest-de-Montréal-06'!I4+'Centre-Sud-De-Montréal-06'!I4+'Est-de-Montréal-06'!I4+'Inst de Card de Montréal-06'!I4+'McGill Univ Health Centre-06'!I4+'Nord-de-MontréaL-06'!I4+'Ouest-de-Montréal-06'!I4+'Outaouais-07'!I4+'Abitibi-Témiscamingue-08'!I4+'Côte-Nord-09'!I4+'Nord du Quebec -10'!I4+'Gaspésie-11'!I4+'Iles-11'!I4+'Chaudière-Appalaches-12'!I4+' Laval-13'!I4+'Lanaudière-14'!I4+'Laurentides-15'!I4+'Montérégie-Centre-16'!I4+'Montérégie-Est-16'!I4+'Montérégie-Ouest-16'!I4+'Nunavik -17'!I4+'T-Cries-de-la-Baie-James-18'!I4</f>
        <v>243</v>
      </c>
      <c r="E3" s="335">
        <f>'Bas-Saint-Laurent-01'!J4+'Saguenay Lac-Saint-Jean-02'!J4+'Capitale-Nationale-03'!J4+'CHU de Quebéc-03'!J4+'IUCPQ-03'!J4+'Mauricie-et-Centre-du-Québec-04'!J4+'Estrie-05'!J4+'CHU Montreal-06'!J4+'Centre-Ouest-de-Montréal-06'!J4+'Centre-Sud-De-Montréal-06'!J4+'Est-de-Montréal-06'!J4+'Inst de Card de Montréal-06'!J4+'McGill Univ Health Centre-06'!J4+'Nord-de-MontréaL-06'!J4+'Ouest-de-Montréal-06'!J4+'Outaouais-07'!J4+'Abitibi-Témiscamingue-08'!J4+'Côte-Nord-09'!J4+'Nord du Quebec -10'!J4+'Gaspésie-11'!J4+'Iles-11'!J4+'Chaudière-Appalaches-12'!J4+' Laval-13'!J4+'Lanaudière-14'!J4+'Laurentides-15'!J4+'Montérégie-Centre-16'!J4+'Montérégie-Est-16'!J4+'Montérégie-Ouest-16'!J4+'Nunavik -17'!J4+'T-Cries-de-la-Baie-James-18'!J4</f>
        <v>156</v>
      </c>
      <c r="F3" s="338">
        <f>'Bas-Saint-Laurent-01'!K4+'Saguenay Lac-Saint-Jean-02'!K4+'Capitale-Nationale-03'!K4+'CHU de Quebéc-03'!K4+'IUCPQ-03'!K4+'Mauricie-et-Centre-du-Québec-04'!K4+'Estrie-05'!K4+'CHU Montreal-06'!K4+'Centre-Ouest-de-Montréal-06'!K4+'Centre-Sud-De-Montréal-06'!K4+'Est-de-Montréal-06'!K4+'Inst de Card de Montréal-06'!K4+'McGill Univ Health Centre-06'!K4+'Nord-de-MontréaL-06'!K4+'Ouest-de-Montréal-06'!K4+'Outaouais-07'!K4+'Abitibi-Témiscamingue-08'!K4+'Côte-Nord-09'!K4+'Nord du Quebec -10'!K4+'Gaspésie-11'!K4+'Iles-11'!K4+'Chaudière-Appalaches-12'!K4+' Laval-13'!K4+'Lanaudière-14'!K4+'Laurentides-15'!K4+'Montérégie-Centre-16'!K4+'Montérégie-Est-16'!K4+'Montérégie-Ouest-16'!K4+'Nunavik -17'!K4+'T-Cries-de-la-Baie-James-18'!K4</f>
        <v>86</v>
      </c>
      <c r="G3" s="335">
        <f>'Bas-Saint-Laurent-01'!L4+'Saguenay Lac-Saint-Jean-02'!L4+'Capitale-Nationale-03'!L4+'CHU de Quebéc-03'!L4+'IUCPQ-03'!L4+'Mauricie-et-Centre-du-Québec-04'!L4+'Estrie-05'!L4+'CHU Montreal-06'!L4+'Centre-Ouest-de-Montréal-06'!L4+'Centre-Sud-De-Montréal-06'!L4+'Est-de-Montréal-06'!L4+'Inst de Card de Montréal-06'!L4+'McGill Univ Health Centre-06'!L4+'Nord-de-MontréaL-06'!L4+'Ouest-de-Montréal-06'!L4+'Outaouais-07'!L4+'Abitibi-Témiscamingue-08'!L4+'Côte-Nord-09'!L4+'Nord du Quebec -10'!L4+'Gaspésie-11'!L4+'Iles-11'!L4+'Chaudière-Appalaches-12'!L4+' Laval-13'!L4+'Lanaudière-14'!L4+'Laurentides-15'!L4+'Montérégie-Centre-16'!L4+'Montérégie-Est-16'!L4+'Montérégie-Ouest-16'!L4+'Nunavik -17'!L4+'T-Cries-de-la-Baie-James-18'!L4</f>
        <v>25</v>
      </c>
      <c r="H3" s="335">
        <f>'Bas-Saint-Laurent-01'!M4+'Saguenay Lac-Saint-Jean-02'!M4+'Capitale-Nationale-03'!M4+'CHU de Quebéc-03'!M4+'IUCPQ-03'!M4+'Mauricie-et-Centre-du-Québec-04'!M4+'Estrie-05'!M4+'CHU Montreal-06'!M4+'Centre-Ouest-de-Montréal-06'!M4+'Centre-Sud-De-Montréal-06'!M4+'Est-de-Montréal-06'!M4+'Inst de Card de Montréal-06'!M4+'McGill Univ Health Centre-06'!M4+'Nord-de-MontréaL-06'!M4+'Ouest-de-Montréal-06'!M4+'Outaouais-07'!M4+'Abitibi-Témiscamingue-08'!M4+'Côte-Nord-09'!M4+'Nord du Quebec -10'!M4+'Gaspésie-11'!M4+'Iles-11'!M4+'Chaudière-Appalaches-12'!M4+' Laval-13'!M4+'Lanaudière-14'!M4+'Laurentides-15'!M4+'Montérégie-Centre-16'!M4+'Montérégie-Est-16'!M4+'Montérégie-Ouest-16'!M4+'Nunavik -17'!M4+'T-Cries-de-la-Baie-James-18'!M4</f>
        <v>15</v>
      </c>
      <c r="I3" s="335">
        <f>'Bas-Saint-Laurent-01'!N4+'Saguenay Lac-Saint-Jean-02'!N4+'Capitale-Nationale-03'!N4+'CHU de Quebéc-03'!N4+'IUCPQ-03'!N4+'Mauricie-et-Centre-du-Québec-04'!N4+'Estrie-05'!N4+'CHU Montreal-06'!N4+'Centre-Ouest-de-Montréal-06'!N4+'Centre-Sud-De-Montréal-06'!N4+'Est-de-Montréal-06'!N4+'Inst de Card de Montréal-06'!N4+'McGill Univ Health Centre-06'!N4+'Nord-de-MontréaL-06'!N4+'Ouest-de-Montréal-06'!N4+'Outaouais-07'!N4+'Abitibi-Témiscamingue-08'!N4+'Côte-Nord-09'!N4+'Nord du Quebec -10'!N4+'Gaspésie-11'!N4+'Iles-11'!N4+'Chaudière-Appalaches-12'!N4+' Laval-13'!N4+'Lanaudière-14'!N4+'Laurentides-15'!N4+'Montérégie-Centre-16'!N4+'Montérégie-Est-16'!N4+'Montérégie-Ouest-16'!N4+'Nunavik -17'!N4+'T-Cries-de-la-Baie-James-18'!N4</f>
        <v>9</v>
      </c>
      <c r="J3" s="335">
        <f>'Bas-Saint-Laurent-01'!O4+'Saguenay Lac-Saint-Jean-02'!O4+'Capitale-Nationale-03'!O4+'CHU de Quebéc-03'!O4+'IUCPQ-03'!O4+'Mauricie-et-Centre-du-Québec-04'!O4+'Estrie-05'!O4+'CHU Montreal-06'!O4+'Centre-Ouest-de-Montréal-06'!O4+'Centre-Sud-De-Montréal-06'!O4+'Est-de-Montréal-06'!O4+'Inst de Card de Montréal-06'!O4+'McGill Univ Health Centre-06'!O4+'Nord-de-MontréaL-06'!O4+'Ouest-de-Montréal-06'!O4+'Outaouais-07'!O4+'Abitibi-Témiscamingue-08'!O4+'Côte-Nord-09'!O4+'Nord du Quebec -10'!O4+'Gaspésie-11'!O4+'Iles-11'!O4+'Chaudière-Appalaches-12'!O4+' Laval-13'!O4+'Lanaudière-14'!O4+'Laurentides-15'!O4+'Montérégie-Centre-16'!O4+'Montérégie-Est-16'!O4+'Montérégie-Ouest-16'!O4+'Nunavik -17'!O4+'T-Cries-de-la-Baie-James-18'!O4</f>
        <v>21</v>
      </c>
      <c r="K3" s="335">
        <f>'Bas-Saint-Laurent-01'!P4+'Saguenay Lac-Saint-Jean-02'!P4+'Capitale-Nationale-03'!P4+'CHU de Quebéc-03'!P4+'IUCPQ-03'!P4+'Mauricie-et-Centre-du-Québec-04'!P4+'Estrie-05'!P4+'CHU Montreal-06'!P4+'Centre-Ouest-de-Montréal-06'!P4+'Centre-Sud-De-Montréal-06'!P4+'Est-de-Montréal-06'!P4+'Inst de Card de Montréal-06'!P4+'McGill Univ Health Centre-06'!P4+'Nord-de-MontréaL-06'!P4+'Ouest-de-Montréal-06'!P4+'Outaouais-07'!P4+'Abitibi-Témiscamingue-08'!P4+'Côte-Nord-09'!P4+'Nord du Quebec -10'!P4+'Gaspésie-11'!P4+'Iles-11'!P4+'Chaudière-Appalaches-12'!P4+' Laval-13'!P4+'Lanaudière-14'!P4+'Laurentides-15'!P4+'Montérégie-Centre-16'!P4+'Montérégie-Est-16'!P4+'Montérégie-Ouest-16'!P4+'Nunavik -17'!P4+'T-Cries-de-la-Baie-James-18'!P4</f>
        <v>8</v>
      </c>
      <c r="L3" s="335">
        <f>'Bas-Saint-Laurent-01'!Q4+'Saguenay Lac-Saint-Jean-02'!Q4+'Capitale-Nationale-03'!Q4+'CHU de Quebéc-03'!Q4+'IUCPQ-03'!Q4+'Mauricie-et-Centre-du-Québec-04'!Q4+'Estrie-05'!Q4+'CHU Montreal-06'!Q4+'Centre-Ouest-de-Montréal-06'!Q4+'Centre-Sud-De-Montréal-06'!Q4+'Est-de-Montréal-06'!Q4+'Inst de Card de Montréal-06'!Q4+'McGill Univ Health Centre-06'!Q4+'Nord-de-MontréaL-06'!Q4+'Ouest-de-Montréal-06'!Q4+'Outaouais-07'!Q4+'Abitibi-Témiscamingue-08'!Q4+'Côte-Nord-09'!Q4+'Nord du Quebec -10'!Q4+'Gaspésie-11'!Q4+'Iles-11'!Q4+'Chaudière-Appalaches-12'!Q4+' Laval-13'!Q4+'Lanaudière-14'!Q4+'Laurentides-15'!Q4+'Montérégie-Centre-16'!Q4+'Montérégie-Est-16'!Q4+'Montérégie-Ouest-16'!Q4+'Nunavik -17'!Q4+'T-Cries-de-la-Baie-James-18'!Q4</f>
        <v>5</v>
      </c>
      <c r="M3" s="335">
        <f>'Bas-Saint-Laurent-01'!R4+'Saguenay Lac-Saint-Jean-02'!R4+'Capitale-Nationale-03'!R4+'CHU de Quebéc-03'!R4+'IUCPQ-03'!R4+'Mauricie-et-Centre-du-Québec-04'!R4+'Estrie-05'!R4+'CHU Montreal-06'!R4+'Centre-Ouest-de-Montréal-06'!R4+'Centre-Sud-De-Montréal-06'!R4+'Est-de-Montréal-06'!R4+'Inst de Card de Montréal-06'!R4+'McGill Univ Health Centre-06'!R4+'Nord-de-MontréaL-06'!R4+'Ouest-de-Montréal-06'!R4+'Outaouais-07'!R4+'Abitibi-Témiscamingue-08'!R4+'Côte-Nord-09'!R4+'Nord du Quebec -10'!R4+'Gaspésie-11'!R4+'Iles-11'!R4+'Chaudière-Appalaches-12'!R4+' Laval-13'!R4+'Lanaudière-14'!R4+'Laurentides-15'!R4+'Montérégie-Centre-16'!R4+'Montérégie-Est-16'!R4+'Montérégie-Ouest-16'!R4+'Nunavik -17'!R4+'T-Cries-de-la-Baie-James-18'!R4</f>
        <v>3</v>
      </c>
      <c r="N3" s="338">
        <f>'Bas-Saint-Laurent-01'!S4+'Saguenay Lac-Saint-Jean-02'!S4+'Capitale-Nationale-03'!S4+'CHU de Quebéc-03'!S4+'IUCPQ-03'!S4+'Mauricie-et-Centre-du-Québec-04'!S4+'Estrie-05'!S4+'CHU Montreal-06'!S4+'Centre-Ouest-de-Montréal-06'!S4+'Centre-Sud-De-Montréal-06'!S4+'Est-de-Montréal-06'!S4+'Inst de Card de Montréal-06'!S4+'McGill Univ Health Centre-06'!S4+'Nord-de-MontréaL-06'!S4+'Ouest-de-Montréal-06'!S4+'Outaouais-07'!S4+'Abitibi-Témiscamingue-08'!S4+'Côte-Nord-09'!S4+'Nord du Quebec -10'!S4+'Gaspésie-11'!S4+'Iles-11'!S4+'Chaudière-Appalaches-12'!S4+' Laval-13'!S4+'Lanaudière-14'!S4+'Laurentides-15'!S4+'Montérégie-Centre-16'!S4+'Montérégie-Est-16'!S4+'Montérégie-Ouest-16'!S4+'Nunavik -17'!S4+'T-Cries-de-la-Baie-James-18'!S4</f>
        <v>0</v>
      </c>
      <c r="O3" s="518">
        <f>(C3/'Vital Stats'!P39)*100000</f>
        <v>3.0043987293203251</v>
      </c>
      <c r="P3" s="519">
        <f>(D3/'Vital Stats'!P39)*100000</f>
        <v>2.9320035792162211</v>
      </c>
      <c r="Q3" s="519">
        <f>(E3/'Vital Stats'!P39)*100000</f>
        <v>1.8822739027067099</v>
      </c>
      <c r="R3" s="588">
        <f>E3/'Vital Stats'!P40</f>
        <v>2.4223602484472048E-3</v>
      </c>
      <c r="S3" s="571">
        <f>T3*7</f>
        <v>9.2950819672131146</v>
      </c>
      <c r="T3" s="572">
        <f>D3/_xlfn.DAYS("10June 2016","10 December 2015")</f>
        <v>1.3278688524590163</v>
      </c>
      <c r="U3" s="572">
        <f>V3*7</f>
        <v>5.9672131147540979</v>
      </c>
      <c r="V3" s="573">
        <f>E3/_xlfn.DAYS("10 June 2016","10 December 2015")</f>
        <v>0.85245901639344257</v>
      </c>
      <c r="W3" s="565"/>
      <c r="X3" s="566"/>
    </row>
    <row r="4" spans="1:26" x14ac:dyDescent="0.25">
      <c r="B4" s="78" t="s">
        <v>190</v>
      </c>
      <c r="C4" s="335">
        <f>'Bas-Saint-Laurent-01'!H5+'Saguenay Lac-Saint-Jean-02'!H5+'Capitale-Nationale-03'!H5+'CHU de Quebéc-03'!H5+'IUCPQ-03'!H5+'Mauricie-et-Centre-du-Québec-04'!H5+'Estrie-05'!H5+'CHU Montreal-06'!H5+'Centre-Ouest-de-Montréal-06'!H5+'Centre-Sud-De-Montréal-06'!H5+'Est-de-Montréal-06'!H5+'Inst de Card de Montréal-06'!H5+'McGill Univ Health Centre-06'!H5+'Nord-de-MontréaL-06'!H5+'Ouest-de-Montréal-06'!H5+'Outaouais-07'!H5+'Abitibi-Témiscamingue-08'!H5+'Côte-Nord-09'!H5+'Nord du Quebec -10'!H5+'Gaspésie-11'!H5+'Iles-11'!H5+'Chaudière-Appalaches-12'!H5+' Laval-13'!H5+'Lanaudière-14'!H5+'Laurentides-15'!H5+'Montérégie-Centre-16'!H5+'Montérégie-Est-16'!H5+'Montérégie-Ouest-16'!H5+'Nunavik -17'!H5+'T-Cries-de-la-Baie-James-18'!H5</f>
        <v>369</v>
      </c>
      <c r="D4" s="335">
        <f>'Bas-Saint-Laurent-01'!I5+'Saguenay Lac-Saint-Jean-02'!I5+'Capitale-Nationale-03'!I5+'CHU de Quebéc-03'!I5+'IUCPQ-03'!I5+'Mauricie-et-Centre-du-Québec-04'!I5+'Estrie-05'!I5+'CHU Montreal-06'!I5+'Centre-Ouest-de-Montréal-06'!I5+'Centre-Sud-De-Montréal-06'!I5+'Est-de-Montréal-06'!I5+'Inst de Card de Montréal-06'!I5+'McGill Univ Health Centre-06'!I5+'Nord-de-MontréaL-06'!I5+'Ouest-de-Montréal-06'!I5+'Outaouais-07'!I5+'Abitibi-Témiscamingue-08'!I5+'Côte-Nord-09'!I5+'Nord du Quebec -10'!I5+'Gaspésie-11'!I5+'Iles-11'!I5+'Chaudière-Appalaches-12'!I5+' Laval-13'!I5+'Lanaudière-14'!I5+'Laurentides-15'!I5+'Montérégie-Centre-16'!I5+'Montérégie-Est-16'!I5+'Montérégie-Ouest-16'!I5+'Nunavik -17'!I5+'T-Cries-de-la-Baie-James-18'!I5</f>
        <v>471</v>
      </c>
      <c r="E4" s="335">
        <f>'Bas-Saint-Laurent-01'!J5+'Saguenay Lac-Saint-Jean-02'!J5+'Capitale-Nationale-03'!J5+'CHU de Quebéc-03'!J5+'IUCPQ-03'!J5+'Mauricie-et-Centre-du-Québec-04'!J5+'Estrie-05'!J5+'CHU Montreal-06'!J5+'Centre-Ouest-de-Montréal-06'!J5+'Centre-Sud-De-Montréal-06'!J5+'Est-de-Montréal-06'!J5+'Inst de Card de Montréal-06'!J5+'McGill Univ Health Centre-06'!J5+'Nord-de-MontréaL-06'!J5+'Ouest-de-Montréal-06'!J5+'Outaouais-07'!J5+'Abitibi-Témiscamingue-08'!J5+'Côte-Nord-09'!J5+'Nord du Quebec -10'!J5+'Gaspésie-11'!J5+'Iles-11'!J5+'Chaudière-Appalaches-12'!J5+' Laval-13'!J5+'Lanaudière-14'!J5+'Laurentides-15'!J5+'Montérégie-Centre-16'!J5+'Montérégie-Est-16'!J5+'Montérégie-Ouest-16'!J5+'Nunavik -17'!J5+'T-Cries-de-la-Baie-James-18'!J5</f>
        <v>298</v>
      </c>
      <c r="F4" s="339">
        <f>'Bas-Saint-Laurent-01'!K5+'Saguenay Lac-Saint-Jean-02'!K5+'Capitale-Nationale-03'!K5+'CHU de Quebéc-03'!K5+'IUCPQ-03'!K5+'Mauricie-et-Centre-du-Québec-04'!K5+'Estrie-05'!K5+'CHU Montreal-06'!K5+'Centre-Ouest-de-Montréal-06'!K5+'Centre-Sud-De-Montréal-06'!K5+'Est-de-Montréal-06'!K5+'Inst de Card de Montréal-06'!K5+'McGill Univ Health Centre-06'!K5+'Nord-de-MontréaL-06'!K5+'Ouest-de-Montréal-06'!K5+'Outaouais-07'!K5+'Abitibi-Témiscamingue-08'!K5+'Côte-Nord-09'!K5+'Nord du Quebec -10'!K5+'Gaspésie-11'!K5+'Iles-11'!K5+'Chaudière-Appalaches-12'!K5+' Laval-13'!K5+'Lanaudière-14'!K5+'Laurentides-15'!K5+'Montérégie-Centre-16'!K5+'Montérégie-Est-16'!K5+'Montérégie-Ouest-16'!K5+'Nunavik -17'!K5+'T-Cries-de-la-Baie-James-18'!K5</f>
        <v>177</v>
      </c>
      <c r="G4" s="335">
        <f>'Bas-Saint-Laurent-01'!L5+'Saguenay Lac-Saint-Jean-02'!L5+'Capitale-Nationale-03'!L5+'CHU de Quebéc-03'!L5+'IUCPQ-03'!L5+'Mauricie-et-Centre-du-Québec-04'!L5+'Estrie-05'!L5+'CHU Montreal-06'!L5+'Centre-Ouest-de-Montréal-06'!L5+'Centre-Sud-De-Montréal-06'!L5+'Est-de-Montréal-06'!L5+'Inst de Card de Montréal-06'!L5+'McGill Univ Health Centre-06'!L5+'Nord-de-MontréaL-06'!L5+'Ouest-de-Montréal-06'!L5+'Outaouais-07'!L5+'Abitibi-Témiscamingue-08'!L5+'Côte-Nord-09'!L5+'Nord du Quebec -10'!L5+'Gaspésie-11'!L5+'Iles-11'!L5+'Chaudière-Appalaches-12'!L5+' Laval-13'!L5+'Lanaudière-14'!L5+'Laurentides-15'!L5+'Montérégie-Centre-16'!L5+'Montérégie-Est-16'!L5+'Montérégie-Ouest-16'!L5+'Nunavik -17'!L5+'T-Cries-de-la-Baie-James-18'!L5</f>
        <v>50</v>
      </c>
      <c r="H4" s="335">
        <f>'Bas-Saint-Laurent-01'!M5+'Saguenay Lac-Saint-Jean-02'!M5+'Capitale-Nationale-03'!M5+'CHU de Quebéc-03'!M5+'IUCPQ-03'!M5+'Mauricie-et-Centre-du-Québec-04'!M5+'Estrie-05'!M5+'CHU Montreal-06'!M5+'Centre-Ouest-de-Montréal-06'!M5+'Centre-Sud-De-Montréal-06'!M5+'Est-de-Montréal-06'!M5+'Inst de Card de Montréal-06'!M5+'McGill Univ Health Centre-06'!M5+'Nord-de-MontréaL-06'!M5+'Ouest-de-Montréal-06'!M5+'Outaouais-07'!M5+'Abitibi-Témiscamingue-08'!M5+'Côte-Nord-09'!M5+'Nord du Quebec -10'!M5+'Gaspésie-11'!M5+'Iles-11'!M5+'Chaudière-Appalaches-12'!M5+' Laval-13'!M5+'Lanaudière-14'!M5+'Laurentides-15'!M5+'Montérégie-Centre-16'!M5+'Montérégie-Est-16'!M5+'Montérégie-Ouest-16'!M5+'Nunavik -17'!M5+'T-Cries-de-la-Baie-James-18'!M5</f>
        <v>18</v>
      </c>
      <c r="I4" s="335">
        <f>'Bas-Saint-Laurent-01'!N5+'Saguenay Lac-Saint-Jean-02'!N5+'Capitale-Nationale-03'!N5+'CHU de Quebéc-03'!N5+'IUCPQ-03'!N5+'Mauricie-et-Centre-du-Québec-04'!N5+'Estrie-05'!N5+'CHU Montreal-06'!N5+'Centre-Ouest-de-Montréal-06'!N5+'Centre-Sud-De-Montréal-06'!N5+'Est-de-Montréal-06'!N5+'Inst de Card de Montréal-06'!N5+'McGill Univ Health Centre-06'!N5+'Nord-de-MontréaL-06'!N5+'Ouest-de-Montréal-06'!N5+'Outaouais-07'!N5+'Abitibi-Témiscamingue-08'!N5+'Côte-Nord-09'!N5+'Nord du Quebec -10'!N5+'Gaspésie-11'!N5+'Iles-11'!N5+'Chaudière-Appalaches-12'!N5+' Laval-13'!N5+'Lanaudière-14'!N5+'Laurentides-15'!N5+'Montérégie-Centre-16'!N5+'Montérégie-Est-16'!N5+'Montérégie-Ouest-16'!N5+'Nunavik -17'!N5+'T-Cries-de-la-Baie-James-18'!N5</f>
        <v>17</v>
      </c>
      <c r="J4" s="335">
        <f>'Bas-Saint-Laurent-01'!O5+'Saguenay Lac-Saint-Jean-02'!O5+'Capitale-Nationale-03'!O5+'CHU de Quebéc-03'!O5+'IUCPQ-03'!O5+'Mauricie-et-Centre-du-Québec-04'!O5+'Estrie-05'!O5+'CHU Montreal-06'!O5+'Centre-Ouest-de-Montréal-06'!O5+'Centre-Sud-De-Montréal-06'!O5+'Est-de-Montréal-06'!O5+'Inst de Card de Montréal-06'!O5+'McGill Univ Health Centre-06'!O5+'Nord-de-MontréaL-06'!O5+'Ouest-de-Montréal-06'!O5+'Outaouais-07'!O5+'Abitibi-Témiscamingue-08'!O5+'Côte-Nord-09'!O5+'Nord du Quebec -10'!O5+'Gaspésie-11'!O5+'Iles-11'!O5+'Chaudière-Appalaches-12'!O5+' Laval-13'!O5+'Lanaudière-14'!O5+'Laurentides-15'!O5+'Montérégie-Centre-16'!O5+'Montérégie-Est-16'!O5+'Montérégie-Ouest-16'!O5+'Nunavik -17'!O5+'T-Cries-de-la-Baie-James-18'!O5</f>
        <v>45</v>
      </c>
      <c r="K4" s="335">
        <f>'Bas-Saint-Laurent-01'!P5+'Saguenay Lac-Saint-Jean-02'!P5+'Capitale-Nationale-03'!P5+'CHU de Quebéc-03'!P5+'IUCPQ-03'!P5+'Mauricie-et-Centre-du-Québec-04'!P5+'Estrie-05'!P5+'CHU Montreal-06'!P5+'Centre-Ouest-de-Montréal-06'!P5+'Centre-Sud-De-Montréal-06'!P5+'Est-de-Montréal-06'!P5+'Inst de Card de Montréal-06'!P5+'McGill Univ Health Centre-06'!P5+'Nord-de-MontréaL-06'!P5+'Ouest-de-Montréal-06'!P5+'Outaouais-07'!P5+'Abitibi-Témiscamingue-08'!P5+'Côte-Nord-09'!P5+'Nord du Quebec -10'!P5+'Gaspésie-11'!P5+'Iles-11'!P5+'Chaudière-Appalaches-12'!P5+' Laval-13'!P5+'Lanaudière-14'!P5+'Laurentides-15'!P5+'Montérégie-Centre-16'!P5+'Montérégie-Est-16'!P5+'Montérégie-Ouest-16'!P5+'Nunavik -17'!P5+'T-Cries-de-la-Baie-James-18'!P5</f>
        <v>18</v>
      </c>
      <c r="L4" s="335">
        <f>'Bas-Saint-Laurent-01'!Q5+'Saguenay Lac-Saint-Jean-02'!Q5+'Capitale-Nationale-03'!Q5+'CHU de Quebéc-03'!Q5+'IUCPQ-03'!Q5+'Mauricie-et-Centre-du-Québec-04'!Q5+'Estrie-05'!Q5+'CHU Montreal-06'!Q5+'Centre-Ouest-de-Montréal-06'!Q5+'Centre-Sud-De-Montréal-06'!Q5+'Est-de-Montréal-06'!Q5+'Inst de Card de Montréal-06'!Q5+'McGill Univ Health Centre-06'!Q5+'Nord-de-MontréaL-06'!Q5+'Ouest-de-Montréal-06'!Q5+'Outaouais-07'!Q5+'Abitibi-Témiscamingue-08'!Q5+'Côte-Nord-09'!Q5+'Nord du Quebec -10'!Q5+'Gaspésie-11'!Q5+'Iles-11'!Q5+'Chaudière-Appalaches-12'!Q5+' Laval-13'!Q5+'Lanaudière-14'!Q5+'Laurentides-15'!Q5+'Montérégie-Centre-16'!Q5+'Montérégie-Est-16'!Q5+'Montérégie-Ouest-16'!Q5+'Nunavik -17'!Q5+'T-Cries-de-la-Baie-James-18'!Q5</f>
        <v>17</v>
      </c>
      <c r="M4" s="335">
        <f>'Bas-Saint-Laurent-01'!R5+'Saguenay Lac-Saint-Jean-02'!R5+'Capitale-Nationale-03'!R5+'CHU de Quebéc-03'!R5+'IUCPQ-03'!R5+'Mauricie-et-Centre-du-Québec-04'!R5+'Estrie-05'!R5+'CHU Montreal-06'!R5+'Centre-Ouest-de-Montréal-06'!R5+'Centre-Sud-De-Montréal-06'!R5+'Est-de-Montréal-06'!R5+'Inst de Card de Montréal-06'!R5+'McGill Univ Health Centre-06'!R5+'Nord-de-MontréaL-06'!R5+'Ouest-de-Montréal-06'!R5+'Outaouais-07'!R5+'Abitibi-Témiscamingue-08'!R5+'Côte-Nord-09'!R5+'Nord du Quebec -10'!R5+'Gaspésie-11'!R5+'Iles-11'!R5+'Chaudière-Appalaches-12'!R5+' Laval-13'!R5+'Lanaudière-14'!R5+'Laurentides-15'!R5+'Montérégie-Centre-16'!R5+'Montérégie-Est-16'!R5+'Montérégie-Ouest-16'!R5+'Nunavik -17'!R5+'T-Cries-de-la-Baie-James-18'!R5</f>
        <v>9</v>
      </c>
      <c r="N4" s="339">
        <f>'Bas-Saint-Laurent-01'!S5+'Saguenay Lac-Saint-Jean-02'!S5+'Capitale-Nationale-03'!S5+'CHU de Quebéc-03'!S5+'IUCPQ-03'!S5+'Mauricie-et-Centre-du-Québec-04'!S5+'Estrie-05'!S5+'CHU Montreal-06'!S5+'Centre-Ouest-de-Montréal-06'!S5+'Centre-Sud-De-Montréal-06'!S5+'Est-de-Montréal-06'!S5+'Inst de Card de Montréal-06'!S5+'McGill Univ Health Centre-06'!S5+'Nord-de-MontréaL-06'!S5+'Ouest-de-Montréal-06'!S5+'Outaouais-07'!S5+'Abitibi-Témiscamingue-08'!S5+'Côte-Nord-09'!S5+'Nord du Quebec -10'!S5+'Gaspésie-11'!S5+'Iles-11'!S5+'Chaudière-Appalaches-12'!S5+' Laval-13'!S5+'Lanaudière-14'!S5+'Laurentides-15'!S5+'Montérégie-Centre-16'!S5+'Montérégie-Est-16'!S5+'Montérégie-Ouest-16'!S5+'Nunavik -17'!S5+'T-Cries-de-la-Baie-James-18'!S5</f>
        <v>3</v>
      </c>
      <c r="O4" s="520">
        <f>(C4/'Vital Stats'!P39)*100000</f>
        <v>4.45230173140241</v>
      </c>
      <c r="P4" s="521">
        <f>(D4/'Vital Stats'!P39)*100000</f>
        <v>5.6830192831721815</v>
      </c>
      <c r="Q4" s="521">
        <f>(E4/'Vital Stats'!P39)*100000</f>
        <v>3.5956257885038432</v>
      </c>
      <c r="R4" s="589">
        <f>E4/'Vital Stats'!P40</f>
        <v>4.627329192546584E-3</v>
      </c>
      <c r="S4" s="574">
        <f>T4*7</f>
        <v>18.016393442622949</v>
      </c>
      <c r="T4" s="575">
        <f>D4/_xlfn.DAYS("10December 2016","10 June 2016")</f>
        <v>2.5737704918032787</v>
      </c>
      <c r="U4" s="575">
        <f>V4*7</f>
        <v>11.398907103825136</v>
      </c>
      <c r="V4" s="576">
        <f>E4/_xlfn.DAYS("10 December 2016","10 June 2016")</f>
        <v>1.6284153005464481</v>
      </c>
      <c r="W4" s="113"/>
      <c r="X4" s="14"/>
    </row>
    <row r="5" spans="1:26" x14ac:dyDescent="0.25">
      <c r="B5" s="334" t="s">
        <v>191</v>
      </c>
      <c r="C5" s="7">
        <f>C4*2</f>
        <v>738</v>
      </c>
      <c r="D5" s="7">
        <f t="shared" ref="D5:N5" si="0">D4*2</f>
        <v>942</v>
      </c>
      <c r="E5" s="7">
        <f t="shared" si="0"/>
        <v>596</v>
      </c>
      <c r="F5" s="9">
        <f t="shared" si="0"/>
        <v>354</v>
      </c>
      <c r="G5" s="7">
        <f t="shared" si="0"/>
        <v>100</v>
      </c>
      <c r="H5" s="7">
        <f t="shared" si="0"/>
        <v>36</v>
      </c>
      <c r="I5" s="7">
        <f t="shared" si="0"/>
        <v>34</v>
      </c>
      <c r="J5" s="7">
        <f t="shared" si="0"/>
        <v>90</v>
      </c>
      <c r="K5" s="7">
        <f t="shared" si="0"/>
        <v>36</v>
      </c>
      <c r="L5" s="7">
        <f t="shared" si="0"/>
        <v>34</v>
      </c>
      <c r="M5" s="7">
        <f t="shared" si="0"/>
        <v>18</v>
      </c>
      <c r="N5" s="9">
        <f t="shared" si="0"/>
        <v>6</v>
      </c>
      <c r="O5" s="520">
        <f>(C5/'Vital Stats'!Q39)*100000</f>
        <v>8.8312879368436068</v>
      </c>
      <c r="P5" s="521">
        <f>(D5/'Vital Stats'!Q39)*100000</f>
        <v>11.272456960036148</v>
      </c>
      <c r="Q5" s="521">
        <f>(E5/'Vital Stats'!Q39)*100000</f>
        <v>7.1320428324644851</v>
      </c>
      <c r="R5" s="589">
        <f>E5/'Vital Stats'!Q40</f>
        <v>9.3710691823899375E-3</v>
      </c>
      <c r="S5" s="574">
        <f>T5*7</f>
        <v>36.032786885245898</v>
      </c>
      <c r="T5" s="575">
        <f>T4*2</f>
        <v>5.1475409836065573</v>
      </c>
      <c r="U5" s="575">
        <f>V5*7</f>
        <v>22.797814207650273</v>
      </c>
      <c r="V5" s="575">
        <f>V4*2</f>
        <v>3.2568306010928962</v>
      </c>
      <c r="W5" s="113"/>
      <c r="X5" s="14"/>
    </row>
    <row r="6" spans="1:26" x14ac:dyDescent="0.25">
      <c r="B6" s="79"/>
      <c r="C6" s="7"/>
      <c r="D6" s="8"/>
      <c r="E6" s="8"/>
      <c r="F6" s="9"/>
      <c r="G6" s="7"/>
      <c r="H6" s="8"/>
      <c r="I6" s="8"/>
      <c r="J6" s="8"/>
      <c r="K6" s="8"/>
      <c r="L6" s="8"/>
      <c r="M6" s="8"/>
      <c r="N6" s="9"/>
      <c r="O6" s="522"/>
      <c r="P6" s="523"/>
      <c r="Q6" s="523"/>
      <c r="R6" s="590"/>
      <c r="S6" s="574"/>
      <c r="T6" s="575"/>
      <c r="U6" s="575"/>
      <c r="V6" s="576"/>
      <c r="W6" s="113"/>
      <c r="X6" s="14"/>
    </row>
    <row r="7" spans="1:26" x14ac:dyDescent="0.25">
      <c r="B7" s="78" t="s">
        <v>193</v>
      </c>
      <c r="C7" s="335">
        <f>'Bas-Saint-Laurent-01'!H8+'Saguenay Lac-Saint-Jean-02'!H8+'Capitale-Nationale-03'!H8+'CHU de Quebéc-03'!H8+'IUCPQ-03'!H8+'Mauricie-et-Centre-du-Québec-04'!H8+'Estrie-05'!H8+'CHU Montreal-06'!H8+'Centre-Ouest-de-Montréal-06'!H8+'Centre-Sud-De-Montréal-06'!H8+'Est-de-Montréal-06'!H8+'Inst de Card de Montréal-06'!H8+'McGill Univ Health Centre-06'!H8+'Nord-de-MontréaL-06'!H8+'Ouest-de-Montréal-06'!H8+'Outaouais-07'!H8+
'Abitibi-Témiscamingue-08'!H8+'Côte-Nord-09'!H8+'Nord du Quebec -10'!H8+'Gaspésie-11'!H8+'Iles-11'!H8+'Chaudière-Appalaches-12'!H8+' Laval-13'!H8+'Lanaudière-14'!H8+'Laurentides-15'!H8+'Montérégie-Centre-16'!H8+'Montérégie-Est-16'!H8+'Montérégie-Ouest-16'!H8+'Nunavik -17'!H8+'T-Cries-de-la-Baie-James-18'!H8</f>
        <v>397</v>
      </c>
      <c r="D7" s="335">
        <f>'Bas-Saint-Laurent-01'!I8+'Saguenay Lac-Saint-Jean-02'!I8+'Capitale-Nationale-03'!I8+'CHU de Quebéc-03'!I8+'IUCPQ-03'!I8+'Mauricie-et-Centre-du-Québec-04'!I8+'Estrie-05'!I8+'CHU Montreal-06'!I8+'Centre-Ouest-de-Montréal-06'!I8+'Centre-Sud-De-Montréal-06'!I8+'Est-de-Montréal-06'!I8+'Inst de Card de Montréal-06'!I8+'McGill Univ Health Centre-06'!I8+'Nord-de-MontréaL-06'!I8+'Ouest-de-Montréal-06'!I8+'Outaouais-07'!I8+
'Abitibi-Témiscamingue-08'!I8+'Côte-Nord-09'!I8+'Nord du Quebec -10'!I8+'Gaspésie-11'!I8+'Iles-11'!I8+'Chaudière-Appalaches-12'!I8+' Laval-13'!I8+'Lanaudière-14'!I8+'Laurentides-15'!I8+'Montérégie-Centre-16'!I8+'Montérégie-Est-16'!I8+'Montérégie-Ouest-16'!I8+'Nunavik -17'!I8+'T-Cries-de-la-Baie-James-18'!I8</f>
        <v>513</v>
      </c>
      <c r="E7" s="335">
        <f>'Bas-Saint-Laurent-01'!J8+'Saguenay Lac-Saint-Jean-02'!J8+'Capitale-Nationale-03'!J8+'CHU de Quebéc-03'!J8+'IUCPQ-03'!J8+'Mauricie-et-Centre-du-Québec-04'!J8+'Estrie-05'!J8+'CHU Montreal-06'!J8+'Centre-Ouest-de-Montréal-06'!J8+'Centre-Sud-De-Montréal-06'!J8+'Est-de-Montréal-06'!J8+'Inst de Card de Montréal-06'!J8+'McGill Univ Health Centre-06'!J8+'Nord-de-MontréaL-06'!J8+'Ouest-de-Montréal-06'!J8+'Outaouais-07'!J8+
'Abitibi-Témiscamingue-08'!J8+'Côte-Nord-09'!J8+'Nord du Quebec -10'!J8+'Gaspésie-11'!J8+'Iles-11'!J8+'Chaudière-Appalaches-12'!J8+' Laval-13'!J8+'Lanaudière-14'!J8+'Laurentides-15'!J8+'Montérégie-Centre-16'!J8+'Montérégie-Est-16'!J8+'Montérégie-Ouest-16'!J8+'Nunavik -17'!J8+'T-Cries-de-la-Baie-James-18'!J8</f>
        <v>314</v>
      </c>
      <c r="F7" s="339">
        <f>'Bas-Saint-Laurent-01'!K8+'Saguenay Lac-Saint-Jean-02'!K8+'Capitale-Nationale-03'!K8+'CHU de Quebéc-03'!K8+'IUCPQ-03'!K8+'Mauricie-et-Centre-du-Québec-04'!K8+'Estrie-05'!K8+'CHU Montreal-06'!K8+'Centre-Ouest-de-Montréal-06'!K8+'Centre-Sud-De-Montréal-06'!K8+'Est-de-Montréal-06'!K8+'Inst de Card de Montréal-06'!K8+'McGill Univ Health Centre-06'!K8+'Nord-de-MontréaL-06'!K8+'Ouest-de-Montréal-06'!K8+'Outaouais-07'!K8+
'Abitibi-Témiscamingue-08'!K8+'Côte-Nord-09'!K8+'Nord du Quebec -10'!K8+'Gaspésie-11'!K8+'Iles-11'!K8+'Chaudière-Appalaches-12'!K8+' Laval-13'!K8+'Lanaudière-14'!K8+'Laurentides-15'!K8+'Montérégie-Centre-16'!K8+'Montérégie-Est-16'!K8+'Montérégie-Ouest-16'!K8+'Nunavik -17'!K8+'T-Cries-de-la-Baie-James-18'!K8</f>
        <v>203</v>
      </c>
      <c r="G7" s="335">
        <f>'Bas-Saint-Laurent-01'!L8+'Saguenay Lac-Saint-Jean-02'!L8+'Capitale-Nationale-03'!L8+'CHU de Quebéc-03'!L8+'IUCPQ-03'!L8+'Mauricie-et-Centre-du-Québec-04'!L8+'Estrie-05'!L8+'CHU Montreal-06'!L8+'Centre-Ouest-de-Montréal-06'!L8+'Centre-Sud-De-Montréal-06'!L8+'Est-de-Montréal-06'!L8+'Inst de Card de Montréal-06'!L8+'McGill Univ Health Centre-06'!L8+'Nord-de-MontréaL-06'!L8+'Ouest-de-Montréal-06'!L8+'Outaouais-07'!L8+
'Abitibi-Témiscamingue-08'!L8+'Côte-Nord-09'!L8+'Nord du Quebec -10'!L8+'Gaspésie-11'!L8+'Iles-11'!L8+'Chaudière-Appalaches-12'!L8+' Laval-13'!L8+'Lanaudière-14'!L8+'Laurentides-15'!L8+'Montérégie-Centre-16'!L8+'Montérégie-Est-16'!L8+'Montérégie-Ouest-16'!L8+'Nunavik -17'!L8+'T-Cries-de-la-Baie-James-18'!L8</f>
        <v>41</v>
      </c>
      <c r="H7" s="335">
        <f>'Bas-Saint-Laurent-01'!M8+'Saguenay Lac-Saint-Jean-02'!M8+'Capitale-Nationale-03'!M8+'CHU de Quebéc-03'!M8+'IUCPQ-03'!M8+'Mauricie-et-Centre-du-Québec-04'!M8+'Estrie-05'!M8+'CHU Montreal-06'!M8+'Centre-Ouest-de-Montréal-06'!M8+'Centre-Sud-De-Montréal-06'!M8+'Est-de-Montréal-06'!M8+'Inst de Card de Montréal-06'!M8+'McGill Univ Health Centre-06'!M8+'Nord-de-MontréaL-06'!M8+'Ouest-de-Montréal-06'!M8+'Outaouais-07'!M8+
'Abitibi-Témiscamingue-08'!M8+'Côte-Nord-09'!M8+'Nord du Quebec -10'!M8+'Gaspésie-11'!M8+'Iles-11'!M8+'Chaudière-Appalaches-12'!M8+' Laval-13'!M8+'Lanaudière-14'!M8+'Laurentides-15'!M8+'Montérégie-Centre-16'!M8+'Montérégie-Est-16'!M8+'Montérégie-Ouest-16'!M8+'Nunavik -17'!M8+'T-Cries-de-la-Baie-James-18'!M8</f>
        <v>39</v>
      </c>
      <c r="I7" s="335">
        <f>'Bas-Saint-Laurent-01'!N8+'Saguenay Lac-Saint-Jean-02'!N8+'Capitale-Nationale-03'!N8+'CHU de Quebéc-03'!N8+'IUCPQ-03'!N8+'Mauricie-et-Centre-du-Québec-04'!N8+'Estrie-05'!N8+'CHU Montreal-06'!N8+'Centre-Ouest-de-Montréal-06'!N8+'Centre-Sud-De-Montréal-06'!N8+'Est-de-Montréal-06'!N8+'Inst de Card de Montréal-06'!N8+'McGill Univ Health Centre-06'!N8+'Nord-de-MontréaL-06'!N8+'Ouest-de-Montréal-06'!N8+'Outaouais-07'!N8+
'Abitibi-Témiscamingue-08'!N8+'Côte-Nord-09'!N8+'Nord du Quebec -10'!N8+'Gaspésie-11'!N8+'Iles-11'!N8+'Chaudière-Appalaches-12'!N8+' Laval-13'!N8+'Lanaudière-14'!N8+'Laurentides-15'!N8+'Montérégie-Centre-16'!N8+'Montérégie-Est-16'!N8+'Montérégie-Ouest-16'!N8+'Nunavik -17'!N8+'T-Cries-de-la-Baie-James-18'!N8</f>
        <v>14</v>
      </c>
      <c r="J7" s="335">
        <f>'Bas-Saint-Laurent-01'!O8+'Saguenay Lac-Saint-Jean-02'!O8+'Capitale-Nationale-03'!O8+'CHU de Quebéc-03'!O8+'IUCPQ-03'!O8+'Mauricie-et-Centre-du-Québec-04'!O8+'Estrie-05'!O8+'CHU Montreal-06'!O8+'Centre-Ouest-de-Montréal-06'!O8+'Centre-Sud-De-Montréal-06'!O8+'Est-de-Montréal-06'!O8+'Inst de Card de Montréal-06'!O8+'McGill Univ Health Centre-06'!O8+'Nord-de-MontréaL-06'!O8+'Ouest-de-Montréal-06'!O8+'Outaouais-07'!O8+
'Abitibi-Témiscamingue-08'!O8+'Côte-Nord-09'!O8+'Nord du Quebec -10'!O8+'Gaspésie-11'!O8+'Iles-11'!O8+'Chaudière-Appalaches-12'!O8+' Laval-13'!O8+'Lanaudière-14'!O8+'Laurentides-15'!O8+'Montérégie-Centre-16'!O8+'Montérégie-Est-16'!O8+'Montérégie-Ouest-16'!O8+'Nunavik -17'!O8+'T-Cries-de-la-Baie-James-18'!O8</f>
        <v>59</v>
      </c>
      <c r="K7" s="335">
        <f>'Bas-Saint-Laurent-01'!P8+'Saguenay Lac-Saint-Jean-02'!P8+'Capitale-Nationale-03'!P8+'CHU de Quebéc-03'!P8+'IUCPQ-03'!P8+'Mauricie-et-Centre-du-Québec-04'!P8+'Estrie-05'!P8+'CHU Montreal-06'!P8+'Centre-Ouest-de-Montréal-06'!P8+'Centre-Sud-De-Montréal-06'!P8+'Est-de-Montréal-06'!P8+'Inst de Card de Montréal-06'!P8+'McGill Univ Health Centre-06'!P8+'Nord-de-MontréaL-06'!P8+'Ouest-de-Montréal-06'!P8+'Outaouais-07'!P8+
'Abitibi-Témiscamingue-08'!P8+'Côte-Nord-09'!P8+'Nord du Quebec -10'!P8+'Gaspésie-11'!P8+'Iles-11'!P8+'Chaudière-Appalaches-12'!P8+' Laval-13'!P8+'Lanaudière-14'!P8+'Laurentides-15'!P8+'Montérégie-Centre-16'!P8+'Montérégie-Est-16'!P8+'Montérégie-Ouest-16'!P8+'Nunavik -17'!P8+'T-Cries-de-la-Baie-James-18'!P8</f>
        <v>26</v>
      </c>
      <c r="L7" s="335">
        <f>'Bas-Saint-Laurent-01'!Q8+'Saguenay Lac-Saint-Jean-02'!Q8+'Capitale-Nationale-03'!Q8+'CHU de Quebéc-03'!Q8+'IUCPQ-03'!Q8+'Mauricie-et-Centre-du-Québec-04'!Q8+'Estrie-05'!Q8+'CHU Montreal-06'!Q8+'Centre-Ouest-de-Montréal-06'!Q8+'Centre-Sud-De-Montréal-06'!Q8+'Est-de-Montréal-06'!Q8+'Inst de Card de Montréal-06'!Q8+'McGill Univ Health Centre-06'!Q8+'Nord-de-MontréaL-06'!Q8+'Ouest-de-Montréal-06'!Q8+'Outaouais-07'!Q8+
'Abitibi-Témiscamingue-08'!Q8+'Côte-Nord-09'!Q8+'Nord du Quebec -10'!Q8+'Gaspésie-11'!Q8+'Iles-11'!Q8+'Chaudière-Appalaches-12'!Q8+' Laval-13'!Q8+'Lanaudière-14'!Q8+'Laurentides-15'!Q8+'Montérégie-Centre-16'!Q8+'Montérégie-Est-16'!Q8+'Montérégie-Ouest-16'!Q8+'Nunavik -17'!Q8+'T-Cries-de-la-Baie-James-18'!Q8</f>
        <v>7</v>
      </c>
      <c r="M7" s="335">
        <f>'Bas-Saint-Laurent-01'!R8+'Saguenay Lac-Saint-Jean-02'!R8+'Capitale-Nationale-03'!R8+'CHU de Quebéc-03'!R8+'IUCPQ-03'!R8+'Mauricie-et-Centre-du-Québec-04'!R8+'Estrie-05'!R8+'CHU Montreal-06'!R8+'Centre-Ouest-de-Montréal-06'!R8+'Centre-Sud-De-Montréal-06'!R8+'Est-de-Montréal-06'!R8+'Inst de Card de Montréal-06'!R8+'McGill Univ Health Centre-06'!R8+'Nord-de-MontréaL-06'!R8+'Ouest-de-Montréal-06'!R8+'Outaouais-07'!R8+
'Abitibi-Témiscamingue-08'!R8+'Côte-Nord-09'!R8+'Nord du Quebec -10'!R8+'Gaspésie-11'!R8+'Iles-11'!R8+'Chaudière-Appalaches-12'!R8+' Laval-13'!R8+'Lanaudière-14'!R8+'Laurentides-15'!R8+'Montérégie-Centre-16'!R8+'Montérégie-Est-16'!R8+'Montérégie-Ouest-16'!R8+'Nunavik -17'!R8+'T-Cries-de-la-Baie-James-18'!R8</f>
        <v>12</v>
      </c>
      <c r="N7" s="339">
        <f>'Bas-Saint-Laurent-01'!S8+'Saguenay Lac-Saint-Jean-02'!S8+'Capitale-Nationale-03'!S8+'CHU de Quebéc-03'!S8+'IUCPQ-03'!S8+'Mauricie-et-Centre-du-Québec-04'!S8+'Estrie-05'!S8+'CHU Montreal-06'!S8+'Centre-Ouest-de-Montréal-06'!S8+'Centre-Sud-De-Montréal-06'!S8+'Est-de-Montréal-06'!S8+'Inst de Card de Montréal-06'!S8+'McGill Univ Health Centre-06'!S8+'Nord-de-MontréaL-06'!S8+'Ouest-de-Montréal-06'!S8+'Outaouais-07'!S8+
'Abitibi-Témiscamingue-08'!S8+'Côte-Nord-09'!S8+'Nord du Quebec -10'!S8+'Gaspésie-11'!S8+'Iles-11'!S8+'Chaudière-Appalaches-12'!S8+' Laval-13'!S8+'Lanaudière-14'!S8+'Laurentides-15'!S8+'Montérégie-Centre-16'!S8+'Montérégie-Est-16'!S8+'Montérégie-Ouest-16'!S8+'Nunavik -17'!S8+'T-Cries-de-la-Baie-James-18'!S8</f>
        <v>5</v>
      </c>
      <c r="O7" s="520">
        <f>(C7/'Vital Stats'!Q39)*100000</f>
        <v>4.7507063833698</v>
      </c>
      <c r="P7" s="521">
        <f>(D7/'Vital Stats'!Q39)*100000</f>
        <v>6.1388221024400673</v>
      </c>
      <c r="Q7" s="521">
        <f>(E7/'Vital Stats'!Q39)*100000</f>
        <v>3.7574856533453826</v>
      </c>
      <c r="R7" s="589">
        <f>E7/'Vital Stats'!Q40</f>
        <v>4.9371069182389937E-3</v>
      </c>
      <c r="S7" s="574">
        <f>T7*7</f>
        <v>19.730769230769234</v>
      </c>
      <c r="T7" s="575">
        <f>D7/_xlfn.DAYS("10June 2017","10 December 2016")</f>
        <v>2.8186813186813189</v>
      </c>
      <c r="U7" s="575">
        <f>V7*7</f>
        <v>12.076923076923077</v>
      </c>
      <c r="V7" s="576">
        <f>E7/_xlfn.DAYS("10 June 2017","10 December 2016")</f>
        <v>1.7252747252747254</v>
      </c>
      <c r="W7" s="113"/>
      <c r="X7" s="14"/>
    </row>
    <row r="8" spans="1:26" s="318" customFormat="1" x14ac:dyDescent="0.25">
      <c r="A8" s="2"/>
      <c r="B8" s="78" t="s">
        <v>351</v>
      </c>
      <c r="C8" s="335">
        <f>'Bas-Saint-Laurent-01'!H9+'Saguenay Lac-Saint-Jean-02'!H9+'Capitale-Nationale-03'!H9+'CHU de Quebéc-03'!H9+'IUCPQ-03'!H9+'Mauricie-et-Centre-du-Québec-04'!H9+'Estrie-05'!H9+'CHU Montreal-06'!H9+'Centre-Ouest-de-Montréal-06'!H9+'Centre-Sud-De-Montréal-06'!H9+'Est-de-Montréal-06'!H9+'Inst de Card de Montréal-06'!H9+'McGill Univ Health Centre-06'!H9+'Nord-de-MontréaL-06'!H9+'Ouest-de-Montréal-06'!H9+'Outaouais-07'!H9+
'Abitibi-Témiscamingue-08'!H9+'Côte-Nord-09'!H9+'Nord du Quebec -10'!H9+'Gaspésie-11'!H9+'Iles-11'!H9+'Chaudière-Appalaches-12'!H9+' Laval-13'!H9+'Lanaudière-14'!H9+'Laurentides-15'!H9+'Montérégie-Centre-16'!H9+'Montérégie-Est-16'!H9+'Montérégie-Ouest-16'!H9+'Nunavik -17'!H9+'T-Cries-de-la-Baie-James-18'!H9</f>
        <v>397</v>
      </c>
      <c r="D8" s="335">
        <f>'Bas-Saint-Laurent-01'!I9+'Saguenay Lac-Saint-Jean-02'!I9+'Capitale-Nationale-03'!I9+'CHU de Quebéc-03'!I9+'IUCPQ-03'!I9+'Mauricie-et-Centre-du-Québec-04'!I9+'Estrie-05'!I9+'CHU Montreal-06'!I9+'Centre-Ouest-de-Montréal-06'!I9+'Centre-Sud-De-Montréal-06'!I9+'Est-de-Montréal-06'!I9+'Inst de Card de Montréal-06'!I9+'McGill Univ Health Centre-06'!I9+'Nord-de-MontréaL-06'!I9+'Ouest-de-Montréal-06'!I9+'Outaouais-07'!I9+
'Abitibi-Témiscamingue-08'!I9+'Côte-Nord-09'!I9+'Nord du Quebec -10'!I9+'Gaspésie-11'!I9+'Iles-11'!I9+'Chaudière-Appalaches-12'!I9+' Laval-13'!I9+'Lanaudière-14'!I9+'Laurentides-15'!I9+'Montérégie-Centre-16'!I9+'Montérégie-Est-16'!I9+'Montérégie-Ouest-16'!I9+'Nunavik -17'!I9+'T-Cries-de-la-Baie-James-18'!I9</f>
        <v>665</v>
      </c>
      <c r="E8" s="335">
        <f>'Bas-Saint-Laurent-01'!J9+'Saguenay Lac-Saint-Jean-02'!J9+'Capitale-Nationale-03'!J9+'CHU de Quebéc-03'!J9+'IUCPQ-03'!J9+'Mauricie-et-Centre-du-Québec-04'!J9+'Estrie-05'!J9+'CHU Montreal-06'!J9+'Centre-Ouest-de-Montréal-06'!J9+'Centre-Sud-De-Montréal-06'!J9+'Est-de-Montréal-06'!J9+'Inst de Card de Montréal-06'!J9+'McGill Univ Health Centre-06'!J9+'Nord-de-MontréaL-06'!J9+'Ouest-de-Montréal-06'!J9+'Outaouais-07'!J9+
'Abitibi-Témiscamingue-08'!J9+'Côte-Nord-09'!J9+'Nord du Quebec -10'!J9+'Gaspésie-11'!J9+'Iles-11'!J9+'Chaudière-Appalaches-12'!J9+' Laval-13'!J9+'Lanaudière-14'!J9+'Laurentides-15'!J9+'Montérégie-Centre-16'!J9+'Montérégie-Est-16'!J9+'Montérégie-Ouest-16'!J9+'Nunavik -17'!J9+'T-Cries-de-la-Baie-James-18'!J9</f>
        <v>443</v>
      </c>
      <c r="F8" s="339">
        <f>'Bas-Saint-Laurent-01'!K9+'Saguenay Lac-Saint-Jean-02'!K9+'Capitale-Nationale-03'!K9+'CHU de Quebéc-03'!K9+'IUCPQ-03'!K9+'Mauricie-et-Centre-du-Québec-04'!K9+'Estrie-05'!K9+'CHU Montreal-06'!K9+'Centre-Ouest-de-Montréal-06'!K9+'Centre-Sud-De-Montréal-06'!K9+'Est-de-Montréal-06'!K9+'Inst de Card de Montréal-06'!K9+'McGill Univ Health Centre-06'!K9+'Nord-de-MontréaL-06'!K9+'Ouest-de-Montréal-06'!K9+'Outaouais-07'!K9+
'Abitibi-Témiscamingue-08'!K9+'Côte-Nord-09'!K9+'Nord du Quebec -10'!K9+'Gaspésie-11'!K9+'Iles-11'!K9+'Chaudière-Appalaches-12'!K9+' Laval-13'!K9+'Lanaudière-14'!K9+'Laurentides-15'!K9+'Montérégie-Centre-16'!K9+'Montérégie-Est-16'!K9+'Montérégie-Ouest-16'!K9+'Nunavik -17'!K9+'T-Cries-de-la-Baie-James-18'!K9</f>
        <v>231</v>
      </c>
      <c r="G8" s="335">
        <f>'Bas-Saint-Laurent-01'!L9+'Saguenay Lac-Saint-Jean-02'!L9+'Capitale-Nationale-03'!L9+'CHU de Quebéc-03'!L9+'IUCPQ-03'!L9+'Mauricie-et-Centre-du-Québec-04'!L9+'Estrie-05'!L9+'CHU Montreal-06'!L9+'Centre-Ouest-de-Montréal-06'!L9+'Centre-Sud-De-Montréal-06'!L9+'Est-de-Montréal-06'!L9+'Inst de Card de Montréal-06'!L9+'McGill Univ Health Centre-06'!L9+'Nord-de-MontréaL-06'!L9+'Ouest-de-Montréal-06'!L9+'Outaouais-07'!L9+
'Abitibi-Témiscamingue-08'!L9+'Côte-Nord-09'!L9+'Nord du Quebec -10'!L9+'Gaspésie-11'!L9+'Iles-11'!L9+'Chaudière-Appalaches-12'!L9+' Laval-13'!L9+'Lanaudière-14'!L9+'Laurentides-15'!L9+'Montérégie-Centre-16'!L9+'Montérégie-Est-16'!L9+'Montérégie-Ouest-16'!L9+'Nunavik -17'!L9+'T-Cries-de-la-Baie-James-18'!L9</f>
        <v>52</v>
      </c>
      <c r="H8" s="335">
        <f>'Bas-Saint-Laurent-01'!M9+'Saguenay Lac-Saint-Jean-02'!M9+'Capitale-Nationale-03'!M9+'CHU de Quebéc-03'!M9+'IUCPQ-03'!M9+'Mauricie-et-Centre-du-Québec-04'!M9+'Estrie-05'!M9+'CHU Montreal-06'!M9+'Centre-Ouest-de-Montréal-06'!M9+'Centre-Sud-De-Montréal-06'!M9+'Est-de-Montréal-06'!M9+'Inst de Card de Montréal-06'!M9+'McGill Univ Health Centre-06'!M9+'Nord-de-MontréaL-06'!M9+'Ouest-de-Montréal-06'!M9+'Outaouais-07'!M9+
'Abitibi-Témiscamingue-08'!M9+'Côte-Nord-09'!M9+'Nord du Quebec -10'!M9+'Gaspésie-11'!M9+'Iles-11'!M9+'Chaudière-Appalaches-12'!M9+' Laval-13'!M9+'Lanaudière-14'!M9+'Laurentides-15'!M9+'Montérégie-Centre-16'!M9+'Montérégie-Est-16'!M9+'Montérégie-Ouest-16'!M9+'Nunavik -17'!M9+'T-Cries-de-la-Baie-James-18'!M9</f>
        <v>37</v>
      </c>
      <c r="I8" s="335">
        <f>'Bas-Saint-Laurent-01'!N9+'Saguenay Lac-Saint-Jean-02'!N9+'Capitale-Nationale-03'!N9+'CHU de Quebéc-03'!N9+'IUCPQ-03'!N9+'Mauricie-et-Centre-du-Québec-04'!N9+'Estrie-05'!N9+'CHU Montreal-06'!N9+'Centre-Ouest-de-Montréal-06'!N9+'Centre-Sud-De-Montréal-06'!N9+'Est-de-Montréal-06'!N9+'Inst de Card de Montréal-06'!N9+'McGill Univ Health Centre-06'!N9+'Nord-de-MontréaL-06'!N9+'Ouest-de-Montréal-06'!N9+'Outaouais-07'!N9+
'Abitibi-Témiscamingue-08'!N9+'Côte-Nord-09'!N9+'Nord du Quebec -10'!N9+'Gaspésie-11'!N9+'Iles-11'!N9+'Chaudière-Appalaches-12'!N9+' Laval-13'!N9+'Lanaudière-14'!N9+'Laurentides-15'!N9+'Montérégie-Centre-16'!N9+'Montérégie-Est-16'!N9+'Montérégie-Ouest-16'!N9+'Nunavik -17'!N9+'T-Cries-de-la-Baie-James-18'!N9</f>
        <v>20</v>
      </c>
      <c r="J8" s="335">
        <f>'Bas-Saint-Laurent-01'!O9+'Saguenay Lac-Saint-Jean-02'!O9+'Capitale-Nationale-03'!O9+'CHU de Quebéc-03'!O9+'IUCPQ-03'!O9+'Mauricie-et-Centre-du-Québec-04'!O9+'Estrie-05'!O9+'CHU Montreal-06'!O9+'Centre-Ouest-de-Montréal-06'!O9+'Centre-Sud-De-Montréal-06'!O9+'Est-de-Montréal-06'!O9+'Inst de Card de Montréal-06'!O9+'McGill Univ Health Centre-06'!O9+'Nord-de-MontréaL-06'!O9+'Ouest-de-Montréal-06'!O9+'Outaouais-07'!O9+
'Abitibi-Témiscamingue-08'!O9+'Côte-Nord-09'!O9+'Nord du Quebec -10'!O9+'Gaspésie-11'!O9+'Iles-11'!O9+'Chaudière-Appalaches-12'!O9+' Laval-13'!O9+'Lanaudière-14'!O9+'Laurentides-15'!O9+'Montérégie-Centre-16'!O9+'Montérégie-Est-16'!O9+'Montérégie-Ouest-16'!O9+'Nunavik -17'!O9+'T-Cries-de-la-Baie-James-18'!O9</f>
        <v>68</v>
      </c>
      <c r="K8" s="335">
        <f>'Bas-Saint-Laurent-01'!P9+'Saguenay Lac-Saint-Jean-02'!P9+'Capitale-Nationale-03'!P9+'CHU de Quebéc-03'!P9+'IUCPQ-03'!P9+'Mauricie-et-Centre-du-Québec-04'!P9+'Estrie-05'!P9+'CHU Montreal-06'!P9+'Centre-Ouest-de-Montréal-06'!P9+'Centre-Sud-De-Montréal-06'!P9+'Est-de-Montréal-06'!P9+'Inst de Card de Montréal-06'!P9+'McGill Univ Health Centre-06'!P9+'Nord-de-MontréaL-06'!P9+'Ouest-de-Montréal-06'!P9+'Outaouais-07'!P9+
'Abitibi-Témiscamingue-08'!P9+'Côte-Nord-09'!P9+'Nord du Quebec -10'!P9+'Gaspésie-11'!P9+'Iles-11'!P9+'Chaudière-Appalaches-12'!P9+' Laval-13'!P9+'Lanaudière-14'!P9+'Laurentides-15'!P9+'Montérégie-Centre-16'!P9+'Montérégie-Est-16'!P9+'Montérégie-Ouest-16'!P9+'Nunavik -17'!P9+'T-Cries-de-la-Baie-James-18'!P9</f>
        <v>26</v>
      </c>
      <c r="L8" s="335">
        <f>'Bas-Saint-Laurent-01'!Q9+'Saguenay Lac-Saint-Jean-02'!Q9+'Capitale-Nationale-03'!Q9+'CHU de Quebéc-03'!Q9+'IUCPQ-03'!Q9+'Mauricie-et-Centre-du-Québec-04'!Q9+'Estrie-05'!Q9+'CHU Montreal-06'!Q9+'Centre-Ouest-de-Montréal-06'!Q9+'Centre-Sud-De-Montréal-06'!Q9+'Est-de-Montréal-06'!Q9+'Inst de Card de Montréal-06'!Q9+'McGill Univ Health Centre-06'!Q9+'Nord-de-MontréaL-06'!Q9+'Ouest-de-Montréal-06'!Q9+'Outaouais-07'!Q9+
'Abitibi-Témiscamingue-08'!Q9+'Côte-Nord-09'!Q9+'Nord du Quebec -10'!Q9+'Gaspésie-11'!Q9+'Iles-11'!Q9+'Chaudière-Appalaches-12'!Q9+' Laval-13'!Q9+'Lanaudière-14'!Q9+'Laurentides-15'!Q9+'Montérégie-Centre-16'!Q9+'Montérégie-Est-16'!Q9+'Montérégie-Ouest-16'!Q9+'Nunavik -17'!Q9+'T-Cries-de-la-Baie-James-18'!Q9</f>
        <v>16</v>
      </c>
      <c r="M8" s="335">
        <f>'Bas-Saint-Laurent-01'!R9+'Saguenay Lac-Saint-Jean-02'!R9+'Capitale-Nationale-03'!R9+'CHU de Quebéc-03'!R9+'IUCPQ-03'!R9+'Mauricie-et-Centre-du-Québec-04'!R9+'Estrie-05'!R9+'CHU Montreal-06'!R9+'Centre-Ouest-de-Montréal-06'!R9+'Centre-Sud-De-Montréal-06'!R9+'Est-de-Montréal-06'!R9+'Inst de Card de Montréal-06'!R9+'McGill Univ Health Centre-06'!R9+'Nord-de-MontréaL-06'!R9+'Ouest-de-Montréal-06'!R9+'Outaouais-07'!R9+
'Abitibi-Témiscamingue-08'!R9+'Côte-Nord-09'!R9+'Nord du Quebec -10'!R9+'Gaspésie-11'!R9+'Iles-11'!R9+'Chaudière-Appalaches-12'!R9+' Laval-13'!R9+'Lanaudière-14'!R9+'Laurentides-15'!R9+'Montérégie-Centre-16'!R9+'Montérégie-Est-16'!R9+'Montérégie-Ouest-16'!R9+'Nunavik -17'!R9+'T-Cries-de-la-Baie-James-18'!R9</f>
        <v>11</v>
      </c>
      <c r="N8" s="335">
        <f>'Bas-Saint-Laurent-01'!S9+'Saguenay Lac-Saint-Jean-02'!S9+'Capitale-Nationale-03'!S9+'CHU de Quebéc-03'!S9+'IUCPQ-03'!S9+'Mauricie-et-Centre-du-Québec-04'!S9+'Estrie-05'!S9+'CHU Montreal-06'!S9+'Centre-Ouest-de-Montréal-06'!S9+'Centre-Sud-De-Montréal-06'!S9+'Est-de-Montréal-06'!S9+'Inst de Card de Montréal-06'!S9+'McGill Univ Health Centre-06'!S9+'Nord-de-MontréaL-06'!S9+'Ouest-de-Montréal-06'!S9+'Outaouais-07'!S9+
'Abitibi-Témiscamingue-08'!S9+'Côte-Nord-09'!S9+'Nord du Quebec -10'!S9+'Gaspésie-11'!S9+'Iles-11'!S9+'Chaudière-Appalaches-12'!S9+' Laval-13'!S9+'Lanaudière-14'!S9+'Laurentides-15'!S9+'Montérégie-Centre-16'!S9+'Montérégie-Est-16'!S9+'Montérégie-Ouest-16'!S9+'Nunavik -17'!S9+'T-Cries-de-la-Baie-James-18'!S9</f>
        <v>1</v>
      </c>
      <c r="O8" s="520">
        <f>(C8/'Vital Stats'!Q39)*100000</f>
        <v>4.7507063833698</v>
      </c>
      <c r="P8" s="521">
        <f>(D8/'Vital Stats'!Q39)*100000</f>
        <v>7.9577323550149037</v>
      </c>
      <c r="Q8" s="521">
        <f>(E8/'Vital Stats'!Q39)*100000</f>
        <v>5.3011660650700785</v>
      </c>
      <c r="R8" s="589">
        <f>E8/'Vital Stats'!Q40</f>
        <v>6.9654088050314462E-3</v>
      </c>
      <c r="S8" s="574">
        <f>T8*7</f>
        <v>25.437158469945352</v>
      </c>
      <c r="T8" s="575">
        <f>D8/_xlfn.DAYS("10 December 2017","10June 2017")</f>
        <v>3.6338797814207648</v>
      </c>
      <c r="U8" s="575">
        <f>V8*7</f>
        <v>16.94535519125683</v>
      </c>
      <c r="V8" s="576">
        <f>E8/_xlfn.DAYS("10 December 2017","10 June 2017")</f>
        <v>2.4207650273224042</v>
      </c>
      <c r="W8" s="113"/>
      <c r="X8" s="14"/>
    </row>
    <row r="9" spans="1:26" x14ac:dyDescent="0.25">
      <c r="B9" s="333" t="s">
        <v>194</v>
      </c>
      <c r="C9" s="7">
        <f>C7*2</f>
        <v>794</v>
      </c>
      <c r="D9" s="7">
        <f t="shared" ref="D9:N9" si="1">D7*2</f>
        <v>1026</v>
      </c>
      <c r="E9" s="7">
        <f t="shared" si="1"/>
        <v>628</v>
      </c>
      <c r="F9" s="9">
        <f t="shared" si="1"/>
        <v>406</v>
      </c>
      <c r="G9" s="7">
        <f t="shared" si="1"/>
        <v>82</v>
      </c>
      <c r="H9" s="7">
        <f t="shared" si="1"/>
        <v>78</v>
      </c>
      <c r="I9" s="7">
        <f t="shared" si="1"/>
        <v>28</v>
      </c>
      <c r="J9" s="7">
        <f t="shared" si="1"/>
        <v>118</v>
      </c>
      <c r="K9" s="7">
        <f t="shared" si="1"/>
        <v>52</v>
      </c>
      <c r="L9" s="7">
        <f t="shared" si="1"/>
        <v>14</v>
      </c>
      <c r="M9" s="7">
        <f t="shared" si="1"/>
        <v>24</v>
      </c>
      <c r="N9" s="9">
        <f t="shared" si="1"/>
        <v>10</v>
      </c>
      <c r="O9" s="520">
        <f>(C9/'Vital Stats'!Q39)*100000</f>
        <v>9.5014127667396</v>
      </c>
      <c r="P9" s="521">
        <f>(D9/'Vital Stats'!Q39)*100000</f>
        <v>12.277644204880135</v>
      </c>
      <c r="Q9" s="521">
        <f>(E9/'Vital Stats'!Q39)*100000</f>
        <v>7.5149713066907653</v>
      </c>
      <c r="R9" s="589">
        <f>E9/'Vital Stats'!Q40</f>
        <v>9.8742138364779873E-3</v>
      </c>
      <c r="S9" s="574">
        <f>T9*7</f>
        <v>19.730769230769234</v>
      </c>
      <c r="T9" s="575">
        <f>D7/_xlfn.DAYS("10June 2017","10 December 2016")</f>
        <v>2.8186813186813189</v>
      </c>
      <c r="U9" s="575">
        <f>V9*7</f>
        <v>12.076923076923077</v>
      </c>
      <c r="V9" s="576">
        <f>E7/_xlfn.DAYS("10 June 2017","10 December 2016")</f>
        <v>1.7252747252747254</v>
      </c>
      <c r="W9" s="113"/>
      <c r="X9" s="14"/>
    </row>
    <row r="10" spans="1:26" x14ac:dyDescent="0.25">
      <c r="B10" s="580" t="s">
        <v>352</v>
      </c>
      <c r="C10" s="7">
        <f>C7+C8</f>
        <v>794</v>
      </c>
      <c r="D10" s="7">
        <f t="shared" ref="D10:N10" si="2">D7+D8</f>
        <v>1178</v>
      </c>
      <c r="E10" s="7">
        <f t="shared" si="2"/>
        <v>757</v>
      </c>
      <c r="F10" s="9">
        <f t="shared" si="2"/>
        <v>434</v>
      </c>
      <c r="G10" s="7">
        <f t="shared" si="2"/>
        <v>93</v>
      </c>
      <c r="H10" s="7">
        <f t="shared" si="2"/>
        <v>76</v>
      </c>
      <c r="I10" s="7">
        <f t="shared" si="2"/>
        <v>34</v>
      </c>
      <c r="J10" s="7">
        <f t="shared" si="2"/>
        <v>127</v>
      </c>
      <c r="K10" s="7">
        <f t="shared" si="2"/>
        <v>52</v>
      </c>
      <c r="L10" s="7">
        <f t="shared" si="2"/>
        <v>23</v>
      </c>
      <c r="M10" s="7">
        <f t="shared" si="2"/>
        <v>23</v>
      </c>
      <c r="N10" s="7">
        <f t="shared" si="2"/>
        <v>6</v>
      </c>
      <c r="O10" s="520">
        <f>(C10/'Vital Stats'!Q39)*100000</f>
        <v>9.5014127667396</v>
      </c>
      <c r="P10" s="521">
        <f>(D10/'Vital Stats'!Q39)*100000</f>
        <v>14.096554457454971</v>
      </c>
      <c r="Q10" s="521">
        <f>(E10/'Vital Stats'!Q39)*100000</f>
        <v>9.0586517184154616</v>
      </c>
      <c r="R10" s="589">
        <f>E10/'Vital Stats'!Q40</f>
        <v>1.1902515723270441E-2</v>
      </c>
      <c r="S10" s="574">
        <f>T10*7</f>
        <v>22.591780821917808</v>
      </c>
      <c r="T10" s="575">
        <f>(D7+D8)/_xlfn.DAYS("10 December 2017","10 December 2016")</f>
        <v>3.2273972602739724</v>
      </c>
      <c r="U10" s="575">
        <f>V10*7</f>
        <v>14.517808219178082</v>
      </c>
      <c r="V10" s="576">
        <f>(E7+E8)/_xlfn.DAYS("10 December 2017","10 December 2016")</f>
        <v>2.0739726027397261</v>
      </c>
      <c r="W10" s="113"/>
      <c r="X10" s="14"/>
    </row>
    <row r="11" spans="1:26" x14ac:dyDescent="0.25">
      <c r="C11" s="7"/>
      <c r="D11" s="8"/>
      <c r="E11" s="8"/>
      <c r="F11" s="9"/>
      <c r="G11" s="7"/>
      <c r="H11" s="8"/>
      <c r="I11" s="8"/>
      <c r="J11" s="8"/>
      <c r="K11" s="8"/>
      <c r="L11" s="8"/>
      <c r="M11" s="8"/>
      <c r="N11" s="9"/>
      <c r="O11" s="522"/>
      <c r="P11" s="523"/>
      <c r="Q11" s="523"/>
      <c r="R11" s="524"/>
      <c r="S11" s="574"/>
      <c r="T11" s="575"/>
      <c r="U11" s="575"/>
      <c r="V11" s="576"/>
      <c r="W11" s="113"/>
      <c r="X11" s="14"/>
    </row>
    <row r="12" spans="1:26" x14ac:dyDescent="0.25">
      <c r="B12" s="580" t="s">
        <v>409</v>
      </c>
      <c r="C12" s="7">
        <f>C8*2</f>
        <v>794</v>
      </c>
      <c r="D12" s="7">
        <f t="shared" ref="D12:N12" si="3">D8*2</f>
        <v>1330</v>
      </c>
      <c r="E12" s="7">
        <f t="shared" si="3"/>
        <v>886</v>
      </c>
      <c r="F12" s="9">
        <f t="shared" si="3"/>
        <v>462</v>
      </c>
      <c r="G12" s="7">
        <f t="shared" si="3"/>
        <v>104</v>
      </c>
      <c r="H12" s="7">
        <f t="shared" si="3"/>
        <v>74</v>
      </c>
      <c r="I12" s="7">
        <f t="shared" si="3"/>
        <v>40</v>
      </c>
      <c r="J12" s="7">
        <f t="shared" si="3"/>
        <v>136</v>
      </c>
      <c r="K12" s="7">
        <f t="shared" si="3"/>
        <v>52</v>
      </c>
      <c r="L12" s="7">
        <f t="shared" si="3"/>
        <v>32</v>
      </c>
      <c r="M12" s="7">
        <f t="shared" si="3"/>
        <v>22</v>
      </c>
      <c r="N12" s="7">
        <f t="shared" si="3"/>
        <v>2</v>
      </c>
      <c r="O12" s="520">
        <f>(C12/'Vital Stats'!Q39)*100000</f>
        <v>9.5014127667396</v>
      </c>
      <c r="P12" s="521">
        <f>(D12/'Vital Stats'!Q39)*100000</f>
        <v>15.915464710029807</v>
      </c>
      <c r="Q12" s="521">
        <f>(E12/'Vital Stats'!Q39)*100000</f>
        <v>10.602332130140157</v>
      </c>
      <c r="R12" s="589">
        <f>E12/'Vital Stats'!R40</f>
        <v>1.3363499245852187E-2</v>
      </c>
      <c r="S12" s="574">
        <f>T12*7</f>
        <v>25.506849315068493</v>
      </c>
      <c r="T12" s="575">
        <f>D12/_xlfn.DAYS("10 December 2018","10 December 2017")</f>
        <v>3.6438356164383561</v>
      </c>
      <c r="U12" s="575">
        <f>V12*7</f>
        <v>16.991780821917807</v>
      </c>
      <c r="V12" s="575">
        <f>E12/_xlfn.DAYS("10 December 2018","10 December 2017")</f>
        <v>2.4273972602739726</v>
      </c>
      <c r="W12" s="113"/>
      <c r="X12" s="14"/>
    </row>
    <row r="13" spans="1:26" x14ac:dyDescent="0.25">
      <c r="A13" s="329"/>
      <c r="C13" s="7"/>
      <c r="D13" s="8"/>
      <c r="E13" s="8"/>
      <c r="F13" s="9"/>
      <c r="G13" s="7"/>
      <c r="H13" s="8"/>
      <c r="I13" s="8"/>
      <c r="J13" s="8"/>
      <c r="K13" s="8"/>
      <c r="L13" s="8"/>
      <c r="M13" s="8"/>
      <c r="N13" s="9"/>
      <c r="O13" s="522"/>
      <c r="P13" s="523"/>
      <c r="Q13" s="523"/>
      <c r="R13" s="524"/>
      <c r="S13" s="574"/>
      <c r="T13" s="575"/>
      <c r="U13" s="575"/>
      <c r="V13" s="576"/>
      <c r="W13" s="113"/>
      <c r="X13" s="14"/>
    </row>
    <row r="14" spans="1:26" x14ac:dyDescent="0.25">
      <c r="A14" s="330"/>
      <c r="C14" s="7"/>
      <c r="D14" s="8"/>
      <c r="E14" s="8"/>
      <c r="F14" s="9"/>
      <c r="G14" s="7"/>
      <c r="H14" s="8"/>
      <c r="I14" s="8"/>
      <c r="J14" s="8"/>
      <c r="K14" s="8"/>
      <c r="L14" s="8"/>
      <c r="M14" s="8"/>
      <c r="N14" s="9"/>
      <c r="O14" s="522"/>
      <c r="P14" s="523"/>
      <c r="Q14" s="523"/>
      <c r="R14" s="524"/>
      <c r="S14" s="574"/>
      <c r="T14" s="575"/>
      <c r="U14" s="575"/>
      <c r="V14" s="576"/>
      <c r="W14" s="113"/>
      <c r="X14" s="14"/>
    </row>
    <row r="15" spans="1:26" x14ac:dyDescent="0.25">
      <c r="A15" s="330"/>
      <c r="C15" s="7"/>
      <c r="D15" s="8"/>
      <c r="E15" s="8"/>
      <c r="F15" s="9"/>
      <c r="G15" s="7"/>
      <c r="H15" s="8"/>
      <c r="I15" s="8"/>
      <c r="J15" s="8"/>
      <c r="K15" s="8"/>
      <c r="L15" s="8"/>
      <c r="M15" s="8"/>
      <c r="N15" s="9"/>
      <c r="O15" s="522"/>
      <c r="P15" s="523"/>
      <c r="Q15" s="523"/>
      <c r="R15" s="524"/>
      <c r="S15" s="574"/>
      <c r="T15" s="575"/>
      <c r="U15" s="575"/>
      <c r="V15" s="576"/>
      <c r="W15" s="113"/>
      <c r="X15" s="14"/>
    </row>
    <row r="16" spans="1:26" x14ac:dyDescent="0.25">
      <c r="A16" s="330"/>
      <c r="C16" s="7"/>
      <c r="D16" s="8"/>
      <c r="E16" s="8"/>
      <c r="F16" s="9"/>
      <c r="G16" s="7"/>
      <c r="H16" s="8"/>
      <c r="I16" s="8"/>
      <c r="J16" s="8"/>
      <c r="K16" s="8"/>
      <c r="L16" s="8"/>
      <c r="M16" s="8"/>
      <c r="N16" s="9"/>
      <c r="O16" s="522"/>
      <c r="P16" s="523"/>
      <c r="Q16" s="523"/>
      <c r="R16" s="524"/>
      <c r="S16" s="574"/>
      <c r="T16" s="575"/>
      <c r="U16" s="575"/>
      <c r="V16" s="576"/>
      <c r="W16" s="113"/>
      <c r="X16" s="14"/>
    </row>
    <row r="17" spans="1:24" x14ac:dyDescent="0.25">
      <c r="A17" s="330"/>
      <c r="C17" s="7"/>
      <c r="D17" s="8"/>
      <c r="E17" s="8"/>
      <c r="F17" s="9"/>
      <c r="G17" s="7"/>
      <c r="H17" s="8"/>
      <c r="I17" s="8"/>
      <c r="J17" s="8"/>
      <c r="K17" s="8"/>
      <c r="L17" s="8"/>
      <c r="M17" s="8"/>
      <c r="N17" s="9"/>
      <c r="O17" s="522"/>
      <c r="P17" s="523"/>
      <c r="Q17" s="523"/>
      <c r="R17" s="524"/>
      <c r="S17" s="569"/>
      <c r="T17" s="568"/>
      <c r="U17" s="568"/>
      <c r="V17" s="570"/>
      <c r="W17" s="113"/>
      <c r="X17" s="14"/>
    </row>
    <row r="18" spans="1:24" x14ac:dyDescent="0.25">
      <c r="A18" s="330"/>
      <c r="C18" s="7"/>
      <c r="D18" s="8"/>
      <c r="E18" s="8"/>
      <c r="F18" s="9"/>
      <c r="G18" s="7"/>
      <c r="H18" s="8"/>
      <c r="I18" s="8"/>
      <c r="J18" s="8"/>
      <c r="K18" s="8"/>
      <c r="L18" s="8"/>
      <c r="M18" s="8"/>
      <c r="N18" s="9"/>
      <c r="O18" s="522"/>
      <c r="P18" s="523"/>
      <c r="Q18" s="523"/>
      <c r="R18" s="524"/>
      <c r="S18" s="569"/>
      <c r="T18" s="568"/>
      <c r="U18" s="568"/>
      <c r="V18" s="570"/>
      <c r="W18" s="113"/>
      <c r="X18" s="14"/>
    </row>
    <row r="19" spans="1:24" x14ac:dyDescent="0.25">
      <c r="A19" s="330"/>
      <c r="C19" s="7"/>
      <c r="D19" s="8"/>
      <c r="E19" s="8"/>
      <c r="F19" s="9"/>
      <c r="G19" s="7"/>
      <c r="H19" s="8"/>
      <c r="I19" s="8"/>
      <c r="J19" s="8"/>
      <c r="K19" s="8"/>
      <c r="L19" s="8"/>
      <c r="M19" s="8"/>
      <c r="N19" s="9"/>
      <c r="O19" s="522"/>
      <c r="P19" s="523"/>
      <c r="Q19" s="523"/>
      <c r="R19" s="524"/>
      <c r="S19" s="569"/>
      <c r="T19" s="568"/>
      <c r="U19" s="568"/>
      <c r="V19" s="570"/>
      <c r="W19" s="113"/>
      <c r="X19" s="14"/>
    </row>
    <row r="20" spans="1:24" x14ac:dyDescent="0.25">
      <c r="A20" s="330"/>
      <c r="C20" s="7"/>
      <c r="D20" s="8"/>
      <c r="E20" s="8"/>
      <c r="F20" s="9"/>
      <c r="G20" s="7"/>
      <c r="H20" s="8"/>
      <c r="I20" s="8"/>
      <c r="J20" s="8"/>
      <c r="K20" s="8"/>
      <c r="L20" s="8"/>
      <c r="M20" s="8"/>
      <c r="N20" s="9"/>
      <c r="O20" s="522"/>
      <c r="P20" s="523"/>
      <c r="Q20" s="523"/>
      <c r="R20" s="524"/>
      <c r="S20" s="569"/>
      <c r="T20" s="568"/>
      <c r="U20" s="568"/>
      <c r="V20" s="570"/>
      <c r="W20" s="113"/>
      <c r="X20" s="14"/>
    </row>
    <row r="21" spans="1:24" x14ac:dyDescent="0.25">
      <c r="A21" s="330"/>
      <c r="C21" s="7"/>
      <c r="D21" s="8"/>
      <c r="E21" s="8"/>
      <c r="F21" s="9"/>
      <c r="G21" s="7"/>
      <c r="H21" s="8"/>
      <c r="I21" s="8"/>
      <c r="J21" s="8"/>
      <c r="K21" s="8"/>
      <c r="L21" s="8"/>
      <c r="M21" s="8"/>
      <c r="N21" s="9"/>
      <c r="O21" s="522"/>
      <c r="P21" s="523"/>
      <c r="Q21" s="523"/>
      <c r="R21" s="524"/>
      <c r="S21" s="569"/>
      <c r="T21" s="568"/>
      <c r="U21" s="568"/>
      <c r="V21" s="570"/>
      <c r="W21" s="113"/>
      <c r="X21" s="14"/>
    </row>
    <row r="22" spans="1:24" x14ac:dyDescent="0.25">
      <c r="A22" s="330"/>
      <c r="C22" s="7"/>
      <c r="D22" s="8"/>
      <c r="E22" s="8"/>
      <c r="F22" s="9"/>
      <c r="G22" s="7"/>
      <c r="H22" s="8"/>
      <c r="I22" s="8"/>
      <c r="J22" s="8"/>
      <c r="K22" s="8"/>
      <c r="L22" s="8"/>
      <c r="M22" s="8"/>
      <c r="N22" s="9"/>
      <c r="O22" s="522"/>
      <c r="P22" s="523"/>
      <c r="Q22" s="523"/>
      <c r="R22" s="524"/>
      <c r="S22" s="569"/>
      <c r="T22" s="568"/>
      <c r="U22" s="568"/>
      <c r="V22" s="570"/>
      <c r="W22" s="113"/>
      <c r="X22" s="14"/>
    </row>
    <row r="23" spans="1:24" x14ac:dyDescent="0.25">
      <c r="A23" s="330"/>
      <c r="C23" s="7"/>
      <c r="D23" s="8"/>
      <c r="E23" s="8"/>
      <c r="F23" s="9"/>
      <c r="G23" s="7"/>
      <c r="H23" s="8"/>
      <c r="I23" s="8"/>
      <c r="J23" s="8"/>
      <c r="K23" s="8"/>
      <c r="L23" s="8"/>
      <c r="M23" s="8"/>
      <c r="N23" s="9"/>
      <c r="O23" s="522"/>
      <c r="P23" s="523"/>
      <c r="Q23" s="523"/>
      <c r="R23" s="524"/>
      <c r="S23" s="569"/>
      <c r="T23" s="568"/>
      <c r="U23" s="568"/>
      <c r="V23" s="570"/>
      <c r="W23" s="113"/>
      <c r="X23" s="14"/>
    </row>
    <row r="24" spans="1:24" x14ac:dyDescent="0.25">
      <c r="A24" s="330"/>
      <c r="C24" s="7"/>
      <c r="D24" s="8"/>
      <c r="E24" s="8"/>
      <c r="F24" s="9"/>
      <c r="G24" s="7"/>
      <c r="H24" s="8"/>
      <c r="I24" s="8"/>
      <c r="J24" s="8"/>
      <c r="K24" s="8"/>
      <c r="L24" s="8"/>
      <c r="M24" s="8"/>
      <c r="N24" s="9"/>
      <c r="O24" s="522"/>
      <c r="P24" s="523"/>
      <c r="Q24" s="523"/>
      <c r="R24" s="524"/>
      <c r="S24" s="569"/>
      <c r="T24" s="568"/>
      <c r="U24" s="568"/>
      <c r="V24" s="570"/>
      <c r="W24" s="113"/>
      <c r="X24" s="14"/>
    </row>
    <row r="25" spans="1:24" x14ac:dyDescent="0.25">
      <c r="A25" s="330"/>
      <c r="C25" s="7"/>
      <c r="D25" s="8"/>
      <c r="E25" s="8"/>
      <c r="F25" s="9"/>
      <c r="G25" s="7"/>
      <c r="H25" s="8"/>
      <c r="I25" s="8"/>
      <c r="J25" s="8"/>
      <c r="K25" s="8"/>
      <c r="L25" s="8"/>
      <c r="M25" s="8"/>
      <c r="N25" s="9"/>
      <c r="O25" s="522"/>
      <c r="P25" s="523"/>
      <c r="Q25" s="523"/>
      <c r="R25" s="524"/>
      <c r="S25" s="569"/>
      <c r="T25" s="568"/>
      <c r="U25" s="568"/>
      <c r="V25" s="570"/>
      <c r="W25" s="113"/>
      <c r="X25" s="14"/>
    </row>
    <row r="26" spans="1:24" x14ac:dyDescent="0.25">
      <c r="A26" s="330"/>
      <c r="C26" s="7"/>
      <c r="D26" s="8"/>
      <c r="E26" s="8"/>
      <c r="F26" s="9"/>
      <c r="G26" s="7"/>
      <c r="H26" s="8"/>
      <c r="I26" s="8"/>
      <c r="J26" s="8"/>
      <c r="K26" s="8"/>
      <c r="L26" s="8"/>
      <c r="M26" s="8"/>
      <c r="N26" s="9"/>
      <c r="O26" s="522"/>
      <c r="P26" s="523"/>
      <c r="Q26" s="523"/>
      <c r="R26" s="524"/>
      <c r="S26" s="569"/>
      <c r="T26" s="568"/>
      <c r="U26" s="568"/>
      <c r="V26" s="570"/>
      <c r="W26" s="113"/>
      <c r="X26" s="14"/>
    </row>
    <row r="27" spans="1:24" x14ac:dyDescent="0.25">
      <c r="A27" s="330"/>
      <c r="C27" s="7"/>
      <c r="D27" s="8"/>
      <c r="E27" s="8"/>
      <c r="F27" s="9"/>
      <c r="G27" s="7"/>
      <c r="H27" s="8"/>
      <c r="I27" s="8"/>
      <c r="J27" s="8"/>
      <c r="K27" s="8"/>
      <c r="L27" s="8"/>
      <c r="M27" s="8"/>
      <c r="N27" s="9"/>
      <c r="O27" s="522"/>
      <c r="P27" s="523"/>
      <c r="Q27" s="523"/>
      <c r="R27" s="524"/>
      <c r="S27" s="569"/>
      <c r="T27" s="568"/>
      <c r="U27" s="568"/>
      <c r="V27" s="570"/>
      <c r="W27" s="113"/>
      <c r="X27" s="14"/>
    </row>
    <row r="28" spans="1:24" x14ac:dyDescent="0.25">
      <c r="A28" s="330"/>
      <c r="C28" s="7"/>
      <c r="D28" s="8"/>
      <c r="E28" s="8"/>
      <c r="F28" s="9"/>
      <c r="G28" s="7"/>
      <c r="H28" s="8"/>
      <c r="I28" s="8"/>
      <c r="J28" s="8"/>
      <c r="K28" s="8"/>
      <c r="L28" s="8"/>
      <c r="M28" s="8"/>
      <c r="N28" s="9"/>
      <c r="O28" s="522"/>
      <c r="P28" s="523"/>
      <c r="Q28" s="523"/>
      <c r="R28" s="524"/>
      <c r="S28" s="113"/>
      <c r="T28" s="13"/>
      <c r="U28" s="13"/>
      <c r="V28" s="14"/>
      <c r="W28" s="113"/>
      <c r="X28" s="14"/>
    </row>
    <row r="29" spans="1:24" x14ac:dyDescent="0.25">
      <c r="A29" s="330"/>
      <c r="C29" s="7"/>
      <c r="D29" s="8"/>
      <c r="E29" s="8"/>
      <c r="F29" s="9"/>
      <c r="G29" s="7"/>
      <c r="H29" s="8"/>
      <c r="I29" s="8"/>
      <c r="J29" s="8"/>
      <c r="K29" s="8"/>
      <c r="L29" s="8"/>
      <c r="M29" s="8"/>
      <c r="N29" s="9"/>
      <c r="O29" s="522"/>
      <c r="P29" s="523"/>
      <c r="Q29" s="523"/>
      <c r="R29" s="524"/>
      <c r="S29" s="113"/>
      <c r="T29" s="13"/>
      <c r="U29" s="13"/>
      <c r="V29" s="14"/>
      <c r="W29" s="113"/>
      <c r="X29" s="14"/>
    </row>
    <row r="30" spans="1:24" x14ac:dyDescent="0.25">
      <c r="A30" s="330"/>
      <c r="C30" s="7"/>
      <c r="D30" s="8"/>
      <c r="E30" s="8"/>
      <c r="F30" s="9"/>
      <c r="G30" s="7"/>
      <c r="H30" s="8"/>
      <c r="I30" s="8"/>
      <c r="J30" s="8"/>
      <c r="K30" s="8"/>
      <c r="L30" s="8"/>
      <c r="M30" s="8"/>
      <c r="N30" s="9"/>
      <c r="O30" s="522"/>
      <c r="P30" s="523"/>
      <c r="Q30" s="523"/>
      <c r="R30" s="524"/>
      <c r="S30" s="113"/>
      <c r="T30" s="13"/>
      <c r="U30" s="13"/>
      <c r="V30" s="14"/>
      <c r="W30" s="113"/>
      <c r="X30" s="14"/>
    </row>
    <row r="31" spans="1:24" x14ac:dyDescent="0.25">
      <c r="A31" s="330"/>
      <c r="C31" s="7"/>
      <c r="D31" s="8"/>
      <c r="E31" s="8"/>
      <c r="F31" s="9"/>
      <c r="G31" s="7"/>
      <c r="H31" s="8"/>
      <c r="I31" s="8"/>
      <c r="J31" s="8"/>
      <c r="K31" s="8"/>
      <c r="L31" s="8"/>
      <c r="M31" s="8"/>
      <c r="N31" s="9"/>
      <c r="O31" s="522"/>
      <c r="P31" s="523"/>
      <c r="Q31" s="523"/>
      <c r="R31" s="524"/>
      <c r="S31" s="113"/>
      <c r="T31" s="13"/>
      <c r="U31" s="13"/>
      <c r="V31" s="14"/>
      <c r="W31" s="113"/>
      <c r="X31" s="14"/>
    </row>
    <row r="32" spans="1:24" x14ac:dyDescent="0.25">
      <c r="A32" s="330"/>
      <c r="C32" s="7"/>
      <c r="D32" s="8"/>
      <c r="E32" s="8"/>
      <c r="F32" s="9"/>
      <c r="G32" s="7"/>
      <c r="H32" s="8"/>
      <c r="I32" s="8"/>
      <c r="J32" s="8"/>
      <c r="K32" s="8"/>
      <c r="L32" s="8"/>
      <c r="M32" s="8"/>
      <c r="N32" s="9"/>
      <c r="O32" s="522"/>
      <c r="P32" s="523"/>
      <c r="Q32" s="523"/>
      <c r="R32" s="524"/>
      <c r="S32" s="113"/>
      <c r="T32" s="13"/>
      <c r="U32" s="13"/>
      <c r="V32" s="14"/>
      <c r="W32" s="113"/>
      <c r="X32" s="14"/>
    </row>
    <row r="33" spans="1:24" x14ac:dyDescent="0.25">
      <c r="A33" s="330"/>
      <c r="C33" s="7"/>
      <c r="D33" s="8"/>
      <c r="E33" s="8"/>
      <c r="F33" s="9"/>
      <c r="G33" s="7"/>
      <c r="H33" s="8"/>
      <c r="I33" s="8"/>
      <c r="J33" s="8"/>
      <c r="K33" s="8"/>
      <c r="L33" s="8"/>
      <c r="M33" s="8"/>
      <c r="N33" s="9"/>
      <c r="O33" s="522"/>
      <c r="P33" s="523"/>
      <c r="Q33" s="523"/>
      <c r="R33" s="524"/>
      <c r="S33" s="113"/>
      <c r="T33" s="13"/>
      <c r="U33" s="13"/>
      <c r="V33" s="14"/>
      <c r="W33" s="113"/>
      <c r="X33" s="14"/>
    </row>
    <row r="34" spans="1:24" x14ac:dyDescent="0.25">
      <c r="A34" s="330"/>
      <c r="C34" s="7"/>
      <c r="D34" s="8"/>
      <c r="E34" s="8"/>
      <c r="F34" s="9"/>
      <c r="G34" s="7"/>
      <c r="H34" s="8"/>
      <c r="I34" s="8"/>
      <c r="J34" s="8"/>
      <c r="K34" s="8"/>
      <c r="L34" s="8"/>
      <c r="M34" s="8"/>
      <c r="N34" s="9"/>
      <c r="O34" s="522"/>
      <c r="P34" s="523"/>
      <c r="Q34" s="523"/>
      <c r="R34" s="524"/>
      <c r="S34" s="113"/>
      <c r="T34" s="13"/>
      <c r="U34" s="13"/>
      <c r="V34" s="14"/>
      <c r="W34" s="113"/>
      <c r="X34" s="14"/>
    </row>
    <row r="35" spans="1:24" x14ac:dyDescent="0.25">
      <c r="A35" s="330"/>
      <c r="C35" s="7"/>
      <c r="D35" s="8"/>
      <c r="E35" s="8"/>
      <c r="F35" s="9"/>
      <c r="G35" s="7"/>
      <c r="H35" s="8"/>
      <c r="I35" s="8"/>
      <c r="J35" s="8"/>
      <c r="K35" s="8"/>
      <c r="L35" s="8"/>
      <c r="M35" s="8"/>
      <c r="N35" s="9"/>
      <c r="O35" s="522"/>
      <c r="P35" s="523"/>
      <c r="Q35" s="523"/>
      <c r="R35" s="524"/>
      <c r="S35" s="113"/>
      <c r="T35" s="13"/>
      <c r="U35" s="13"/>
      <c r="V35" s="14"/>
      <c r="W35" s="113"/>
      <c r="X35" s="14"/>
    </row>
    <row r="36" spans="1:24" x14ac:dyDescent="0.25">
      <c r="A36" s="330"/>
      <c r="C36" s="7"/>
      <c r="D36" s="8"/>
      <c r="E36" s="8"/>
      <c r="F36" s="9"/>
      <c r="G36" s="7"/>
      <c r="H36" s="8"/>
      <c r="I36" s="8"/>
      <c r="J36" s="8"/>
      <c r="K36" s="8"/>
      <c r="L36" s="8"/>
      <c r="M36" s="8"/>
      <c r="N36" s="9"/>
      <c r="O36" s="522"/>
      <c r="P36" s="523"/>
      <c r="Q36" s="523"/>
      <c r="R36" s="524"/>
      <c r="S36" s="113"/>
      <c r="T36" s="13"/>
      <c r="U36" s="13"/>
      <c r="V36" s="14"/>
      <c r="W36" s="113"/>
      <c r="X36" s="14"/>
    </row>
    <row r="37" spans="1:24" x14ac:dyDescent="0.25">
      <c r="A37" s="330"/>
      <c r="C37" s="7"/>
      <c r="D37" s="8"/>
      <c r="E37" s="8"/>
      <c r="F37" s="9"/>
      <c r="G37" s="7"/>
      <c r="H37" s="8"/>
      <c r="I37" s="8"/>
      <c r="J37" s="8"/>
      <c r="K37" s="8"/>
      <c r="L37" s="8"/>
      <c r="M37" s="8"/>
      <c r="N37" s="9"/>
      <c r="O37" s="522"/>
      <c r="P37" s="523"/>
      <c r="Q37" s="523"/>
      <c r="R37" s="524"/>
      <c r="S37" s="113"/>
      <c r="T37" s="13"/>
      <c r="U37" s="13"/>
      <c r="V37" s="14"/>
      <c r="W37" s="113"/>
      <c r="X37" s="14"/>
    </row>
    <row r="38" spans="1:24" x14ac:dyDescent="0.25">
      <c r="A38" s="330"/>
      <c r="C38" s="7"/>
      <c r="D38" s="8"/>
      <c r="E38" s="8"/>
      <c r="F38" s="9"/>
      <c r="G38" s="7"/>
      <c r="H38" s="8"/>
      <c r="I38" s="8"/>
      <c r="J38" s="8"/>
      <c r="K38" s="8"/>
      <c r="L38" s="8"/>
      <c r="M38" s="8"/>
      <c r="N38" s="9"/>
      <c r="O38" s="522"/>
      <c r="P38" s="523"/>
      <c r="Q38" s="523"/>
      <c r="R38" s="524"/>
      <c r="S38" s="113"/>
      <c r="T38" s="13"/>
      <c r="U38" s="13"/>
      <c r="V38" s="14"/>
      <c r="W38" s="113"/>
      <c r="X38" s="14"/>
    </row>
    <row r="39" spans="1:24" x14ac:dyDescent="0.25">
      <c r="A39" s="330"/>
      <c r="C39" s="7"/>
      <c r="D39" s="8"/>
      <c r="E39" s="8"/>
      <c r="F39" s="9"/>
      <c r="G39" s="7"/>
      <c r="H39" s="8"/>
      <c r="I39" s="8"/>
      <c r="J39" s="8"/>
      <c r="K39" s="8"/>
      <c r="L39" s="8"/>
      <c r="M39" s="8"/>
      <c r="N39" s="9"/>
      <c r="O39" s="522"/>
      <c r="P39" s="523"/>
      <c r="Q39" s="523"/>
      <c r="R39" s="524"/>
      <c r="S39" s="113"/>
      <c r="T39" s="13"/>
      <c r="U39" s="13"/>
      <c r="V39" s="14"/>
      <c r="W39" s="113"/>
      <c r="X39" s="14"/>
    </row>
    <row r="40" spans="1:24" x14ac:dyDescent="0.25">
      <c r="A40" s="330"/>
      <c r="C40" s="7"/>
      <c r="D40" s="8"/>
      <c r="E40" s="8"/>
      <c r="F40" s="9"/>
      <c r="G40" s="7"/>
      <c r="H40" s="8"/>
      <c r="I40" s="8"/>
      <c r="J40" s="8"/>
      <c r="K40" s="8"/>
      <c r="L40" s="8"/>
      <c r="M40" s="8"/>
      <c r="N40" s="9"/>
      <c r="O40" s="522"/>
      <c r="P40" s="523"/>
      <c r="Q40" s="523"/>
      <c r="R40" s="524"/>
      <c r="S40" s="113"/>
      <c r="T40" s="13"/>
      <c r="U40" s="13"/>
      <c r="V40" s="14"/>
      <c r="W40" s="113"/>
      <c r="X40" s="14"/>
    </row>
    <row r="41" spans="1:24" x14ac:dyDescent="0.25">
      <c r="A41" s="328"/>
      <c r="C41" s="7"/>
      <c r="D41" s="8"/>
      <c r="E41" s="8"/>
      <c r="F41" s="9"/>
      <c r="G41" s="7"/>
      <c r="H41" s="8"/>
      <c r="I41" s="8"/>
      <c r="J41" s="8"/>
      <c r="K41" s="8"/>
      <c r="L41" s="8"/>
      <c r="M41" s="8"/>
      <c r="N41" s="9"/>
      <c r="O41" s="522"/>
      <c r="P41" s="523"/>
      <c r="Q41" s="523"/>
      <c r="R41" s="524"/>
      <c r="S41" s="113"/>
      <c r="T41" s="13"/>
      <c r="U41" s="13"/>
      <c r="V41" s="14"/>
      <c r="W41" s="113"/>
      <c r="X41" s="14"/>
    </row>
    <row r="42" spans="1:24" x14ac:dyDescent="0.25">
      <c r="C42" s="7"/>
      <c r="D42" s="8"/>
      <c r="E42" s="8"/>
      <c r="F42" s="9"/>
      <c r="G42" s="7"/>
      <c r="H42" s="8"/>
      <c r="I42" s="8"/>
      <c r="J42" s="8"/>
      <c r="K42" s="8"/>
      <c r="L42" s="8"/>
      <c r="M42" s="8"/>
      <c r="N42" s="9"/>
      <c r="O42" s="522"/>
      <c r="P42" s="523"/>
      <c r="Q42" s="523"/>
      <c r="R42" s="524"/>
      <c r="S42" s="113"/>
      <c r="T42" s="13"/>
      <c r="U42" s="13"/>
      <c r="V42" s="14"/>
      <c r="W42" s="113"/>
      <c r="X42" s="14"/>
    </row>
    <row r="43" spans="1:24" x14ac:dyDescent="0.25">
      <c r="C43" s="7"/>
      <c r="D43" s="8"/>
      <c r="E43" s="8"/>
      <c r="F43" s="9"/>
      <c r="G43" s="7"/>
      <c r="H43" s="8"/>
      <c r="I43" s="8"/>
      <c r="J43" s="8"/>
      <c r="K43" s="8"/>
      <c r="L43" s="8"/>
      <c r="M43" s="8"/>
      <c r="N43" s="9"/>
      <c r="O43" s="522"/>
      <c r="P43" s="523"/>
      <c r="Q43" s="523"/>
      <c r="R43" s="524"/>
      <c r="S43" s="113"/>
      <c r="T43" s="13"/>
      <c r="U43" s="13"/>
      <c r="V43" s="14"/>
      <c r="W43" s="113"/>
      <c r="X43" s="14"/>
    </row>
    <row r="44" spans="1:24" x14ac:dyDescent="0.25">
      <c r="C44" s="8"/>
      <c r="D44" s="8"/>
      <c r="E44" s="8"/>
      <c r="F44" s="9"/>
      <c r="G44" s="7"/>
      <c r="H44" s="8"/>
      <c r="I44" s="8"/>
      <c r="J44" s="8"/>
      <c r="K44" s="8"/>
      <c r="L44" s="8"/>
      <c r="M44" s="8"/>
      <c r="N44" s="9"/>
      <c r="O44" s="522"/>
      <c r="P44" s="523"/>
      <c r="Q44" s="523"/>
      <c r="R44" s="524"/>
      <c r="S44" s="113"/>
      <c r="T44" s="13"/>
      <c r="U44" s="13"/>
      <c r="V44" s="14"/>
      <c r="W44" s="113"/>
      <c r="X44" s="14"/>
    </row>
    <row r="45" spans="1:24" x14ac:dyDescent="0.25">
      <c r="C45" s="8"/>
      <c r="D45" s="8"/>
      <c r="E45" s="8"/>
      <c r="F45" s="9"/>
      <c r="G45" s="7"/>
      <c r="H45" s="8"/>
      <c r="I45" s="8"/>
      <c r="J45" s="8"/>
      <c r="K45" s="8"/>
      <c r="L45" s="8"/>
      <c r="M45" s="8"/>
      <c r="N45" s="9"/>
      <c r="O45" s="522"/>
      <c r="P45" s="523"/>
      <c r="Q45" s="523"/>
      <c r="R45" s="524"/>
      <c r="S45" s="113"/>
      <c r="T45" s="13"/>
      <c r="U45" s="13"/>
      <c r="V45" s="14"/>
      <c r="W45" s="113"/>
      <c r="X45" s="14"/>
    </row>
    <row r="46" spans="1:24" x14ac:dyDescent="0.25">
      <c r="C46" s="8"/>
      <c r="D46" s="8"/>
      <c r="E46" s="8"/>
      <c r="F46" s="9"/>
      <c r="G46" s="7"/>
      <c r="H46" s="8"/>
      <c r="I46" s="8"/>
      <c r="J46" s="8"/>
      <c r="K46" s="8"/>
      <c r="L46" s="8"/>
      <c r="M46" s="8"/>
      <c r="N46" s="9"/>
      <c r="O46" s="522"/>
      <c r="P46" s="523"/>
      <c r="Q46" s="523"/>
      <c r="R46" s="524"/>
      <c r="S46" s="113"/>
      <c r="T46" s="13"/>
      <c r="U46" s="13"/>
      <c r="V46" s="14"/>
      <c r="W46" s="113"/>
      <c r="X46" s="14"/>
    </row>
    <row r="47" spans="1:24" x14ac:dyDescent="0.25">
      <c r="C47" s="8"/>
      <c r="D47" s="8"/>
      <c r="E47" s="8"/>
      <c r="F47" s="9"/>
      <c r="G47" s="7"/>
      <c r="H47" s="8"/>
      <c r="I47" s="8"/>
      <c r="J47" s="8"/>
      <c r="K47" s="8"/>
      <c r="L47" s="8"/>
      <c r="M47" s="8"/>
      <c r="N47" s="9"/>
      <c r="O47" s="522"/>
      <c r="P47" s="523"/>
      <c r="Q47" s="523"/>
      <c r="R47" s="524"/>
      <c r="S47" s="113"/>
      <c r="T47" s="13"/>
      <c r="U47" s="13"/>
      <c r="V47" s="14"/>
      <c r="W47" s="113"/>
      <c r="X47" s="14"/>
    </row>
    <row r="48" spans="1:24" x14ac:dyDescent="0.25">
      <c r="C48" s="8"/>
      <c r="D48" s="8"/>
      <c r="E48" s="8"/>
      <c r="F48" s="9"/>
      <c r="G48" s="7"/>
      <c r="H48" s="8"/>
      <c r="I48" s="8"/>
      <c r="J48" s="8"/>
      <c r="K48" s="8"/>
      <c r="L48" s="8"/>
      <c r="M48" s="8"/>
      <c r="N48" s="9"/>
      <c r="O48" s="522"/>
      <c r="P48" s="523"/>
      <c r="Q48" s="523"/>
      <c r="R48" s="524"/>
      <c r="S48" s="113"/>
      <c r="T48" s="13"/>
      <c r="U48" s="13"/>
      <c r="V48" s="14"/>
      <c r="W48" s="113"/>
      <c r="X48" s="14"/>
    </row>
    <row r="49" spans="3:24" x14ac:dyDescent="0.25">
      <c r="C49" s="8"/>
      <c r="D49" s="8"/>
      <c r="E49" s="8"/>
      <c r="F49" s="9"/>
      <c r="G49" s="7"/>
      <c r="H49" s="8"/>
      <c r="I49" s="8"/>
      <c r="J49" s="8"/>
      <c r="K49" s="8"/>
      <c r="L49" s="8"/>
      <c r="M49" s="8"/>
      <c r="N49" s="9"/>
      <c r="O49" s="522"/>
      <c r="P49" s="523"/>
      <c r="Q49" s="523"/>
      <c r="R49" s="524"/>
      <c r="S49" s="113"/>
      <c r="T49" s="13"/>
      <c r="U49" s="13"/>
      <c r="V49" s="14"/>
      <c r="W49" s="113"/>
      <c r="X49" s="14"/>
    </row>
    <row r="50" spans="3:24" x14ac:dyDescent="0.25">
      <c r="C50" s="8"/>
      <c r="D50" s="8"/>
      <c r="E50" s="8"/>
      <c r="F50" s="8"/>
      <c r="G50" s="8"/>
      <c r="H50" s="8"/>
      <c r="I50" s="8"/>
      <c r="J50" s="8"/>
      <c r="K50" s="8"/>
      <c r="L50" s="8"/>
      <c r="M50" s="8"/>
      <c r="N50" s="9"/>
      <c r="O50" s="522"/>
      <c r="P50" s="523"/>
      <c r="Q50" s="523"/>
      <c r="R50" s="524"/>
      <c r="S50" s="113"/>
      <c r="T50" s="13"/>
      <c r="U50" s="13"/>
      <c r="V50" s="14"/>
      <c r="W50" s="113"/>
      <c r="X50" s="14"/>
    </row>
    <row r="51" spans="3:24" x14ac:dyDescent="0.25">
      <c r="C51" s="8"/>
      <c r="D51" s="8"/>
      <c r="E51" s="8"/>
      <c r="F51" s="8"/>
      <c r="G51" s="8"/>
      <c r="H51" s="8"/>
      <c r="I51" s="8"/>
      <c r="J51" s="8"/>
      <c r="K51" s="8"/>
      <c r="L51" s="8"/>
      <c r="M51" s="8"/>
      <c r="N51" s="9"/>
      <c r="O51" s="522"/>
      <c r="P51" s="523"/>
      <c r="Q51" s="523"/>
      <c r="R51" s="524"/>
      <c r="S51" s="113"/>
      <c r="T51" s="13"/>
      <c r="U51" s="13"/>
      <c r="V51" s="14"/>
      <c r="W51" s="113"/>
      <c r="X51" s="14"/>
    </row>
    <row r="52" spans="3:24" x14ac:dyDescent="0.25">
      <c r="C52" s="8"/>
      <c r="D52" s="8"/>
      <c r="E52" s="8"/>
      <c r="F52" s="8"/>
      <c r="G52" s="8"/>
      <c r="H52" s="8"/>
      <c r="I52" s="8"/>
      <c r="J52" s="8"/>
      <c r="K52" s="8"/>
      <c r="L52" s="8"/>
      <c r="M52" s="8"/>
      <c r="N52" s="9"/>
      <c r="O52" s="522"/>
      <c r="P52" s="523"/>
      <c r="Q52" s="523"/>
      <c r="R52" s="524"/>
      <c r="S52" s="113"/>
      <c r="T52" s="13"/>
      <c r="U52" s="13"/>
      <c r="V52" s="14"/>
      <c r="W52" s="113"/>
      <c r="X52" s="14"/>
    </row>
    <row r="53" spans="3:24" x14ac:dyDescent="0.25">
      <c r="C53" s="8"/>
      <c r="D53" s="8"/>
      <c r="E53" s="8"/>
      <c r="F53" s="8"/>
      <c r="G53" s="8"/>
      <c r="H53" s="8"/>
      <c r="I53" s="8"/>
      <c r="J53" s="8"/>
      <c r="K53" s="8"/>
      <c r="L53" s="8"/>
      <c r="M53" s="8"/>
      <c r="N53" s="9"/>
      <c r="O53" s="522"/>
      <c r="P53" s="523"/>
      <c r="Q53" s="523"/>
      <c r="R53" s="524"/>
      <c r="S53" s="113"/>
      <c r="T53" s="13"/>
      <c r="U53" s="13"/>
      <c r="V53" s="14"/>
      <c r="W53" s="113"/>
      <c r="X53" s="14"/>
    </row>
    <row r="54" spans="3:24" x14ac:dyDescent="0.25">
      <c r="C54" s="8"/>
      <c r="D54" s="8"/>
      <c r="E54" s="8"/>
      <c r="F54" s="8"/>
      <c r="G54" s="8"/>
      <c r="H54" s="8"/>
      <c r="I54" s="8"/>
      <c r="J54" s="8"/>
      <c r="K54" s="8"/>
      <c r="L54" s="8"/>
      <c r="M54" s="8"/>
      <c r="N54" s="9"/>
      <c r="O54" s="522"/>
      <c r="P54" s="523"/>
      <c r="Q54" s="523"/>
      <c r="R54" s="524"/>
      <c r="S54" s="113"/>
      <c r="T54" s="13"/>
      <c r="U54" s="13"/>
      <c r="V54" s="14"/>
      <c r="W54" s="113"/>
      <c r="X54" s="14"/>
    </row>
    <row r="55" spans="3:24" x14ac:dyDescent="0.25">
      <c r="C55" s="8"/>
      <c r="D55" s="8"/>
      <c r="E55" s="8"/>
      <c r="F55" s="8"/>
      <c r="G55" s="8"/>
      <c r="H55" s="8"/>
      <c r="I55" s="8"/>
      <c r="J55" s="8"/>
      <c r="K55" s="8"/>
      <c r="L55" s="8"/>
      <c r="M55" s="8"/>
      <c r="N55" s="9"/>
      <c r="O55" s="522"/>
      <c r="P55" s="523"/>
      <c r="Q55" s="523"/>
      <c r="R55" s="524"/>
      <c r="S55" s="113"/>
      <c r="T55" s="13"/>
      <c r="U55" s="13"/>
      <c r="V55" s="14"/>
      <c r="W55" s="113"/>
      <c r="X55" s="14"/>
    </row>
    <row r="56" spans="3:24" x14ac:dyDescent="0.25">
      <c r="C56" s="8"/>
      <c r="D56" s="8"/>
      <c r="E56" s="8"/>
      <c r="F56" s="8"/>
      <c r="G56" s="8"/>
      <c r="H56" s="8"/>
      <c r="I56" s="8"/>
      <c r="J56" s="8"/>
      <c r="K56" s="8"/>
      <c r="L56" s="8"/>
      <c r="M56" s="8"/>
      <c r="N56" s="9"/>
      <c r="O56" s="522"/>
      <c r="P56" s="523"/>
      <c r="Q56" s="523"/>
      <c r="R56" s="524"/>
      <c r="S56" s="113"/>
      <c r="T56" s="13"/>
      <c r="U56" s="13"/>
      <c r="V56" s="14"/>
      <c r="W56" s="113"/>
      <c r="X56" s="14"/>
    </row>
    <row r="57" spans="3:24" x14ac:dyDescent="0.25">
      <c r="C57" s="8"/>
      <c r="D57" s="8"/>
      <c r="E57" s="8"/>
      <c r="F57" s="8"/>
      <c r="G57" s="8"/>
      <c r="H57" s="8"/>
      <c r="I57" s="8"/>
      <c r="J57" s="8"/>
      <c r="K57" s="8"/>
      <c r="L57" s="8"/>
      <c r="M57" s="8"/>
      <c r="N57" s="9"/>
      <c r="O57" s="522"/>
      <c r="P57" s="523"/>
      <c r="Q57" s="523"/>
      <c r="R57" s="524"/>
      <c r="S57" s="113"/>
      <c r="T57" s="13"/>
      <c r="U57" s="13"/>
      <c r="V57" s="14"/>
      <c r="W57" s="113"/>
      <c r="X57" s="14"/>
    </row>
    <row r="58" spans="3:24" x14ac:dyDescent="0.25">
      <c r="C58" s="8"/>
      <c r="D58" s="8"/>
      <c r="E58" s="8"/>
      <c r="F58" s="8"/>
      <c r="G58" s="8"/>
      <c r="H58" s="8"/>
      <c r="I58" s="8"/>
      <c r="J58" s="8"/>
      <c r="K58" s="8"/>
      <c r="L58" s="8"/>
      <c r="M58" s="8"/>
      <c r="N58" s="9"/>
      <c r="O58" s="522"/>
      <c r="P58" s="523"/>
      <c r="Q58" s="523"/>
      <c r="R58" s="524"/>
      <c r="S58" s="113"/>
      <c r="T58" s="13"/>
      <c r="U58" s="13"/>
      <c r="V58" s="14"/>
      <c r="W58" s="113"/>
      <c r="X58" s="14"/>
    </row>
    <row r="59" spans="3:24" x14ac:dyDescent="0.25">
      <c r="C59" s="8"/>
      <c r="D59" s="8"/>
      <c r="E59" s="8"/>
      <c r="F59" s="8"/>
      <c r="G59" s="8"/>
      <c r="H59" s="8"/>
      <c r="I59" s="8"/>
      <c r="J59" s="8"/>
      <c r="K59" s="8"/>
      <c r="L59" s="8"/>
      <c r="M59" s="8"/>
      <c r="N59" s="9"/>
      <c r="O59" s="522"/>
      <c r="P59" s="523"/>
      <c r="Q59" s="523"/>
      <c r="R59" s="524"/>
      <c r="S59" s="113"/>
      <c r="T59" s="13"/>
      <c r="U59" s="13"/>
      <c r="V59" s="14"/>
      <c r="W59" s="113"/>
      <c r="X59" s="14"/>
    </row>
    <row r="60" spans="3:24" x14ac:dyDescent="0.25">
      <c r="C60" s="8"/>
      <c r="D60" s="8"/>
      <c r="E60" s="8"/>
      <c r="F60" s="8"/>
      <c r="G60" s="8"/>
      <c r="H60" s="8"/>
      <c r="I60" s="8"/>
      <c r="J60" s="8"/>
      <c r="K60" s="8"/>
      <c r="L60" s="8"/>
      <c r="M60" s="8"/>
      <c r="N60" s="9"/>
      <c r="O60" s="522"/>
      <c r="P60" s="523"/>
      <c r="Q60" s="523"/>
      <c r="R60" s="524"/>
      <c r="S60" s="113"/>
      <c r="T60" s="13"/>
      <c r="U60" s="13"/>
      <c r="V60" s="14"/>
      <c r="W60" s="113"/>
      <c r="X60" s="14"/>
    </row>
    <row r="61" spans="3:24" x14ac:dyDescent="0.25">
      <c r="C61" s="8"/>
      <c r="D61" s="8"/>
      <c r="E61" s="8"/>
      <c r="F61" s="8"/>
      <c r="G61" s="8"/>
      <c r="H61" s="8"/>
      <c r="I61" s="8"/>
      <c r="J61" s="8"/>
      <c r="K61" s="8"/>
      <c r="L61" s="8"/>
      <c r="M61" s="8"/>
      <c r="N61" s="9"/>
      <c r="O61" s="522"/>
      <c r="P61" s="523"/>
      <c r="Q61" s="523"/>
      <c r="R61" s="524"/>
      <c r="S61" s="113"/>
      <c r="T61" s="13"/>
      <c r="U61" s="13"/>
      <c r="V61" s="14"/>
      <c r="W61" s="113"/>
      <c r="X61" s="14"/>
    </row>
    <row r="62" spans="3:24" x14ac:dyDescent="0.25">
      <c r="C62" s="8"/>
      <c r="D62" s="8"/>
      <c r="E62" s="8"/>
      <c r="F62" s="8"/>
      <c r="G62" s="8"/>
      <c r="H62" s="8"/>
      <c r="I62" s="8"/>
      <c r="J62" s="8"/>
      <c r="K62" s="8"/>
      <c r="L62" s="8"/>
      <c r="M62" s="8"/>
      <c r="N62" s="9"/>
      <c r="O62" s="522"/>
      <c r="P62" s="523"/>
      <c r="Q62" s="523"/>
      <c r="R62" s="524"/>
      <c r="S62" s="113"/>
      <c r="T62" s="13"/>
      <c r="U62" s="13"/>
      <c r="V62" s="14"/>
      <c r="W62" s="113"/>
      <c r="X62" s="14"/>
    </row>
    <row r="63" spans="3:24" x14ac:dyDescent="0.25">
      <c r="C63" s="8"/>
      <c r="D63" s="8"/>
      <c r="E63" s="8"/>
      <c r="F63" s="8"/>
      <c r="G63" s="8"/>
      <c r="H63" s="8"/>
      <c r="I63" s="8"/>
      <c r="J63" s="8"/>
      <c r="K63" s="8"/>
      <c r="L63" s="8"/>
      <c r="M63" s="8"/>
      <c r="N63" s="9"/>
      <c r="O63" s="522"/>
      <c r="P63" s="523"/>
      <c r="Q63" s="523"/>
      <c r="R63" s="524"/>
      <c r="S63" s="113"/>
      <c r="T63" s="13"/>
      <c r="U63" s="13"/>
      <c r="V63" s="14"/>
      <c r="W63" s="113"/>
      <c r="X63" s="14"/>
    </row>
    <row r="64" spans="3:24" x14ac:dyDescent="0.25">
      <c r="C64" s="8"/>
      <c r="D64" s="8"/>
      <c r="E64" s="8"/>
      <c r="F64" s="8"/>
      <c r="G64" s="8"/>
      <c r="H64" s="8"/>
      <c r="I64" s="8"/>
      <c r="J64" s="8"/>
      <c r="K64" s="8"/>
      <c r="L64" s="8"/>
      <c r="M64" s="8"/>
      <c r="N64" s="9"/>
      <c r="O64" s="522"/>
      <c r="P64" s="523"/>
      <c r="Q64" s="523"/>
      <c r="R64" s="524"/>
      <c r="S64" s="113"/>
      <c r="T64" s="13"/>
      <c r="U64" s="13"/>
      <c r="V64" s="14"/>
      <c r="W64" s="113"/>
      <c r="X64" s="14"/>
    </row>
    <row r="65" spans="3:24" x14ac:dyDescent="0.25">
      <c r="C65" s="8"/>
      <c r="D65" s="8"/>
      <c r="E65" s="8"/>
      <c r="F65" s="8"/>
      <c r="G65" s="8"/>
      <c r="H65" s="8"/>
      <c r="I65" s="8"/>
      <c r="J65" s="8"/>
      <c r="K65" s="8"/>
      <c r="L65" s="8"/>
      <c r="M65" s="8"/>
      <c r="N65" s="9"/>
      <c r="O65" s="522"/>
      <c r="P65" s="523"/>
      <c r="Q65" s="523"/>
      <c r="R65" s="524"/>
      <c r="S65" s="113"/>
      <c r="T65" s="13"/>
      <c r="U65" s="13"/>
      <c r="V65" s="14"/>
      <c r="W65" s="113"/>
      <c r="X65" s="14"/>
    </row>
    <row r="66" spans="3:24" x14ac:dyDescent="0.25">
      <c r="C66" s="8"/>
      <c r="D66" s="8"/>
      <c r="E66" s="8"/>
      <c r="F66" s="8"/>
      <c r="G66" s="8"/>
      <c r="H66" s="8"/>
      <c r="I66" s="8"/>
      <c r="J66" s="8"/>
      <c r="K66" s="8"/>
      <c r="L66" s="8"/>
      <c r="M66" s="8"/>
      <c r="N66" s="9"/>
      <c r="O66" s="522"/>
      <c r="P66" s="523"/>
      <c r="Q66" s="523"/>
      <c r="R66" s="524"/>
      <c r="S66" s="113"/>
      <c r="T66" s="13"/>
      <c r="U66" s="13"/>
      <c r="V66" s="14"/>
      <c r="W66" s="113"/>
      <c r="X66" s="14"/>
    </row>
    <row r="67" spans="3:24" x14ac:dyDescent="0.25">
      <c r="C67" s="8"/>
      <c r="D67" s="8"/>
      <c r="E67" s="8"/>
      <c r="F67" s="8"/>
      <c r="G67" s="8"/>
      <c r="H67" s="8"/>
      <c r="I67" s="8"/>
      <c r="J67" s="8"/>
      <c r="K67" s="8"/>
      <c r="L67" s="8"/>
      <c r="M67" s="8"/>
      <c r="N67" s="9"/>
      <c r="O67" s="522"/>
      <c r="P67" s="523"/>
      <c r="Q67" s="523"/>
      <c r="R67" s="524"/>
      <c r="S67" s="113"/>
      <c r="T67" s="13"/>
      <c r="U67" s="13"/>
      <c r="V67" s="14"/>
      <c r="W67" s="113"/>
      <c r="X67" s="14"/>
    </row>
    <row r="68" spans="3:24" x14ac:dyDescent="0.25">
      <c r="C68" s="8"/>
      <c r="D68" s="8"/>
      <c r="E68" s="8"/>
      <c r="F68" s="8"/>
      <c r="G68" s="8"/>
      <c r="H68" s="8"/>
      <c r="I68" s="8"/>
      <c r="J68" s="8"/>
      <c r="K68" s="8"/>
      <c r="L68" s="8"/>
      <c r="M68" s="8"/>
      <c r="N68" s="9"/>
      <c r="O68" s="522"/>
      <c r="P68" s="523"/>
      <c r="Q68" s="523"/>
      <c r="R68" s="524"/>
      <c r="S68" s="113"/>
      <c r="T68" s="13"/>
      <c r="U68" s="13"/>
      <c r="V68" s="14"/>
      <c r="W68" s="113"/>
      <c r="X68" s="14"/>
    </row>
    <row r="69" spans="3:24" x14ac:dyDescent="0.25">
      <c r="C69" s="8"/>
      <c r="D69" s="8"/>
      <c r="E69" s="8"/>
      <c r="F69" s="8"/>
      <c r="G69" s="8"/>
      <c r="H69" s="8"/>
      <c r="I69" s="8"/>
      <c r="J69" s="8"/>
      <c r="K69" s="8"/>
      <c r="L69" s="8"/>
      <c r="M69" s="8"/>
      <c r="N69" s="9"/>
      <c r="O69" s="522"/>
      <c r="P69" s="523"/>
      <c r="Q69" s="523"/>
      <c r="R69" s="524"/>
      <c r="S69" s="113"/>
      <c r="T69" s="13"/>
      <c r="U69" s="13"/>
      <c r="V69" s="14"/>
      <c r="W69" s="113"/>
      <c r="X69" s="14"/>
    </row>
    <row r="70" spans="3:24" x14ac:dyDescent="0.25">
      <c r="C70" s="8"/>
      <c r="D70" s="8"/>
      <c r="E70" s="8"/>
      <c r="F70" s="8"/>
      <c r="G70" s="8"/>
      <c r="H70" s="8"/>
      <c r="I70" s="8"/>
      <c r="J70" s="8"/>
      <c r="K70" s="8"/>
      <c r="L70" s="8"/>
      <c r="M70" s="8"/>
      <c r="N70" s="9"/>
      <c r="O70" s="522"/>
      <c r="P70" s="523"/>
      <c r="Q70" s="523"/>
      <c r="R70" s="524"/>
      <c r="S70" s="113"/>
      <c r="T70" s="13"/>
      <c r="U70" s="13"/>
      <c r="V70" s="14"/>
      <c r="W70" s="113"/>
      <c r="X70" s="14"/>
    </row>
    <row r="71" spans="3:24" x14ac:dyDescent="0.25">
      <c r="C71" s="8"/>
      <c r="D71" s="8"/>
      <c r="E71" s="8"/>
      <c r="F71" s="8"/>
      <c r="G71" s="8"/>
      <c r="H71" s="8"/>
      <c r="I71" s="8"/>
      <c r="J71" s="8"/>
      <c r="K71" s="8"/>
      <c r="L71" s="8"/>
      <c r="M71" s="8"/>
      <c r="N71" s="9"/>
      <c r="O71" s="522"/>
      <c r="P71" s="523"/>
      <c r="Q71" s="523"/>
      <c r="R71" s="524"/>
      <c r="S71" s="113"/>
      <c r="T71" s="13"/>
      <c r="U71" s="13"/>
      <c r="V71" s="14"/>
      <c r="W71" s="113"/>
      <c r="X71" s="14"/>
    </row>
    <row r="72" spans="3:24" x14ac:dyDescent="0.25">
      <c r="C72" s="8"/>
      <c r="D72" s="8"/>
      <c r="E72" s="8"/>
      <c r="F72" s="8"/>
      <c r="G72" s="8"/>
      <c r="H72" s="8"/>
      <c r="I72" s="8"/>
      <c r="J72" s="8"/>
      <c r="K72" s="8"/>
      <c r="L72" s="8"/>
      <c r="M72" s="8"/>
      <c r="N72" s="9"/>
      <c r="O72" s="522"/>
      <c r="P72" s="523"/>
      <c r="Q72" s="523"/>
      <c r="R72" s="524"/>
      <c r="S72" s="113"/>
      <c r="T72" s="13"/>
      <c r="U72" s="13"/>
      <c r="V72" s="14"/>
      <c r="W72" s="113"/>
      <c r="X72" s="14"/>
    </row>
    <row r="73" spans="3:24" x14ac:dyDescent="0.25">
      <c r="C73" s="8"/>
      <c r="D73" s="8"/>
      <c r="E73" s="8"/>
      <c r="F73" s="8"/>
      <c r="G73" s="8"/>
      <c r="H73" s="8"/>
      <c r="I73" s="8"/>
      <c r="J73" s="8"/>
      <c r="K73" s="8"/>
      <c r="L73" s="8"/>
      <c r="M73" s="8"/>
      <c r="N73" s="9"/>
      <c r="O73" s="522"/>
      <c r="P73" s="523"/>
      <c r="Q73" s="523"/>
      <c r="R73" s="524"/>
      <c r="S73" s="113"/>
      <c r="T73" s="13"/>
      <c r="U73" s="13"/>
      <c r="V73" s="14"/>
      <c r="W73" s="113"/>
      <c r="X73" s="14"/>
    </row>
    <row r="74" spans="3:24" x14ac:dyDescent="0.25">
      <c r="C74" s="8"/>
      <c r="D74" s="8"/>
      <c r="E74" s="8"/>
      <c r="F74" s="8"/>
      <c r="G74" s="8"/>
      <c r="H74" s="8"/>
      <c r="I74" s="8"/>
      <c r="J74" s="8"/>
      <c r="K74" s="8"/>
      <c r="L74" s="8"/>
      <c r="M74" s="8"/>
      <c r="N74" s="9"/>
      <c r="O74" s="525"/>
      <c r="P74" s="526"/>
      <c r="Q74" s="526"/>
      <c r="R74" s="527"/>
      <c r="S74" s="113"/>
      <c r="T74" s="13"/>
      <c r="U74" s="13"/>
      <c r="V74" s="14"/>
      <c r="W74" s="113"/>
      <c r="X74" s="14"/>
    </row>
    <row r="75" spans="3:24" x14ac:dyDescent="0.25">
      <c r="C75" s="8"/>
      <c r="D75" s="8"/>
      <c r="E75" s="8"/>
      <c r="F75" s="8"/>
      <c r="G75" s="8"/>
      <c r="H75" s="8"/>
      <c r="I75" s="8"/>
      <c r="J75" s="8"/>
      <c r="K75" s="8"/>
      <c r="L75" s="8"/>
      <c r="M75" s="8"/>
      <c r="N75" s="9"/>
      <c r="S75" s="113"/>
      <c r="T75" s="13"/>
      <c r="U75" s="13"/>
      <c r="V75" s="14"/>
      <c r="W75" s="113"/>
      <c r="X75" s="14"/>
    </row>
    <row r="76" spans="3:24" x14ac:dyDescent="0.25">
      <c r="C76" s="8"/>
      <c r="D76" s="8"/>
      <c r="E76" s="8"/>
      <c r="F76" s="8"/>
      <c r="G76" s="8"/>
      <c r="H76" s="8"/>
      <c r="I76" s="8"/>
      <c r="J76" s="8"/>
      <c r="K76" s="8"/>
      <c r="L76" s="8"/>
      <c r="M76" s="8"/>
      <c r="N76" s="9"/>
      <c r="S76" s="113"/>
      <c r="T76" s="13"/>
      <c r="U76" s="13"/>
      <c r="V76" s="14"/>
      <c r="W76" s="113"/>
      <c r="X76" s="14"/>
    </row>
    <row r="77" spans="3:24" x14ac:dyDescent="0.25">
      <c r="C77" s="8"/>
      <c r="D77" s="8"/>
      <c r="E77" s="8"/>
      <c r="F77" s="8"/>
      <c r="G77" s="8"/>
      <c r="H77" s="8"/>
      <c r="I77" s="8"/>
      <c r="J77" s="8"/>
      <c r="K77" s="8"/>
      <c r="L77" s="8"/>
      <c r="M77" s="8"/>
      <c r="N77" s="9"/>
      <c r="S77" s="113"/>
      <c r="T77" s="13"/>
      <c r="U77" s="13"/>
      <c r="V77" s="14"/>
      <c r="W77" s="113"/>
      <c r="X77" s="14"/>
    </row>
    <row r="78" spans="3:24" x14ac:dyDescent="0.25">
      <c r="C78" s="8"/>
      <c r="D78" s="8"/>
      <c r="E78" s="8"/>
      <c r="F78" s="8"/>
      <c r="G78" s="8"/>
      <c r="H78" s="8"/>
      <c r="I78" s="8"/>
      <c r="J78" s="8"/>
      <c r="K78" s="8"/>
      <c r="L78" s="8"/>
      <c r="M78" s="8"/>
      <c r="N78" s="9"/>
      <c r="S78" s="113"/>
      <c r="T78" s="13"/>
      <c r="U78" s="13"/>
      <c r="V78" s="14"/>
      <c r="W78" s="113"/>
      <c r="X78" s="14"/>
    </row>
    <row r="79" spans="3:24" x14ac:dyDescent="0.25">
      <c r="C79" s="8"/>
      <c r="D79" s="8"/>
      <c r="E79" s="8"/>
      <c r="F79" s="8"/>
      <c r="G79" s="8"/>
      <c r="H79" s="8"/>
      <c r="I79" s="8"/>
      <c r="J79" s="8"/>
      <c r="K79" s="8"/>
      <c r="L79" s="8"/>
      <c r="M79" s="8"/>
      <c r="N79" s="9"/>
      <c r="S79" s="113"/>
      <c r="T79" s="13"/>
      <c r="U79" s="13"/>
      <c r="V79" s="14"/>
      <c r="W79" s="113"/>
      <c r="X79" s="14"/>
    </row>
    <row r="80" spans="3:24" x14ac:dyDescent="0.25">
      <c r="C80" s="8"/>
      <c r="D80" s="8"/>
      <c r="E80" s="8"/>
      <c r="F80" s="8"/>
      <c r="G80" s="8"/>
      <c r="H80" s="8"/>
      <c r="I80" s="8"/>
      <c r="J80" s="8"/>
      <c r="K80" s="8"/>
      <c r="L80" s="8"/>
      <c r="M80" s="8"/>
      <c r="N80" s="9"/>
      <c r="S80" s="113"/>
      <c r="T80" s="13"/>
      <c r="U80" s="13"/>
      <c r="V80" s="14"/>
      <c r="W80" s="113"/>
      <c r="X80" s="14"/>
    </row>
    <row r="81" spans="3:24" x14ac:dyDescent="0.25">
      <c r="C81" s="8"/>
      <c r="D81" s="8"/>
      <c r="E81" s="8"/>
      <c r="F81" s="8"/>
      <c r="G81" s="8"/>
      <c r="H81" s="8"/>
      <c r="I81" s="8"/>
      <c r="J81" s="8"/>
      <c r="K81" s="8"/>
      <c r="L81" s="8"/>
      <c r="M81" s="8"/>
      <c r="N81" s="9"/>
      <c r="S81" s="113"/>
      <c r="T81" s="13"/>
      <c r="U81" s="13"/>
      <c r="V81" s="14"/>
      <c r="W81" s="113"/>
      <c r="X81" s="14"/>
    </row>
    <row r="82" spans="3:24" x14ac:dyDescent="0.25">
      <c r="C82" s="8"/>
      <c r="D82" s="8"/>
      <c r="E82" s="8"/>
      <c r="F82" s="8"/>
      <c r="G82" s="8"/>
      <c r="H82" s="8"/>
      <c r="I82" s="8"/>
      <c r="J82" s="8"/>
      <c r="K82" s="8"/>
      <c r="L82" s="8"/>
      <c r="M82" s="8"/>
      <c r="N82" s="9"/>
      <c r="S82" s="113"/>
      <c r="T82" s="13"/>
      <c r="U82" s="13"/>
      <c r="V82" s="14"/>
      <c r="W82" s="113"/>
      <c r="X82" s="14"/>
    </row>
    <row r="83" spans="3:24" x14ac:dyDescent="0.25">
      <c r="C83" s="8"/>
      <c r="D83" s="8"/>
      <c r="E83" s="8"/>
      <c r="F83" s="8"/>
      <c r="G83" s="8"/>
      <c r="H83" s="8"/>
      <c r="I83" s="8"/>
      <c r="J83" s="8"/>
      <c r="K83" s="8"/>
      <c r="L83" s="8"/>
      <c r="M83" s="8"/>
      <c r="N83" s="9"/>
      <c r="S83" s="113"/>
      <c r="T83" s="13"/>
      <c r="U83" s="13"/>
      <c r="V83" s="14"/>
      <c r="W83" s="113"/>
      <c r="X83" s="14"/>
    </row>
    <row r="84" spans="3:24" x14ac:dyDescent="0.25">
      <c r="C84" s="8"/>
      <c r="D84" s="8"/>
      <c r="E84" s="8"/>
      <c r="F84" s="8"/>
      <c r="G84" s="8"/>
      <c r="H84" s="8"/>
      <c r="I84" s="8"/>
      <c r="J84" s="8"/>
      <c r="K84" s="8"/>
      <c r="L84" s="8"/>
      <c r="M84" s="8"/>
      <c r="N84" s="9"/>
      <c r="S84" s="113"/>
      <c r="T84" s="13"/>
      <c r="U84" s="13"/>
      <c r="V84" s="14"/>
      <c r="W84" s="113"/>
      <c r="X84" s="14"/>
    </row>
    <row r="85" spans="3:24" x14ac:dyDescent="0.25">
      <c r="C85" s="8"/>
      <c r="D85" s="8"/>
      <c r="E85" s="8"/>
      <c r="F85" s="8"/>
      <c r="G85" s="8"/>
      <c r="H85" s="8"/>
      <c r="I85" s="8"/>
      <c r="J85" s="8"/>
      <c r="K85" s="8"/>
      <c r="L85" s="8"/>
      <c r="M85" s="8"/>
      <c r="N85" s="9"/>
      <c r="S85" s="113"/>
      <c r="T85" s="13"/>
      <c r="U85" s="13"/>
      <c r="V85" s="14"/>
      <c r="W85" s="113"/>
      <c r="X85" s="14"/>
    </row>
    <row r="86" spans="3:24" x14ac:dyDescent="0.25">
      <c r="C86" s="8"/>
      <c r="D86" s="8"/>
      <c r="E86" s="8"/>
      <c r="F86" s="8"/>
      <c r="G86" s="8"/>
      <c r="H86" s="8"/>
      <c r="I86" s="8"/>
      <c r="J86" s="8"/>
      <c r="K86" s="8"/>
      <c r="L86" s="8"/>
      <c r="M86" s="8"/>
      <c r="N86" s="9"/>
      <c r="S86" s="113"/>
      <c r="T86" s="13"/>
      <c r="U86" s="13"/>
      <c r="V86" s="14"/>
      <c r="W86" s="113"/>
      <c r="X86" s="14"/>
    </row>
    <row r="87" spans="3:24" x14ac:dyDescent="0.25">
      <c r="C87" s="8"/>
      <c r="D87" s="8"/>
      <c r="E87" s="8"/>
      <c r="F87" s="8"/>
      <c r="G87" s="8"/>
      <c r="H87" s="8"/>
      <c r="I87" s="8"/>
      <c r="J87" s="8"/>
      <c r="K87" s="8"/>
      <c r="L87" s="8"/>
      <c r="M87" s="8"/>
      <c r="N87" s="9"/>
      <c r="S87" s="113"/>
      <c r="T87" s="13"/>
      <c r="U87" s="13"/>
      <c r="V87" s="14"/>
      <c r="W87" s="113"/>
      <c r="X87" s="14"/>
    </row>
    <row r="88" spans="3:24" x14ac:dyDescent="0.25">
      <c r="C88" s="8"/>
      <c r="D88" s="8"/>
      <c r="E88" s="8"/>
      <c r="F88" s="8"/>
      <c r="G88" s="8"/>
      <c r="H88" s="8"/>
      <c r="I88" s="8"/>
      <c r="J88" s="8"/>
      <c r="K88" s="8"/>
      <c r="L88" s="8"/>
      <c r="M88" s="8"/>
      <c r="N88" s="9"/>
      <c r="S88" s="123"/>
      <c r="T88" s="567"/>
      <c r="U88" s="567"/>
      <c r="V88" s="124"/>
      <c r="W88" s="113"/>
      <c r="X88" s="14"/>
    </row>
    <row r="89" spans="3:24" x14ac:dyDescent="0.25">
      <c r="C89" s="8"/>
      <c r="D89" s="8"/>
      <c r="E89" s="8"/>
      <c r="F89" s="8"/>
      <c r="G89" s="8"/>
      <c r="H89" s="8"/>
      <c r="I89" s="8"/>
      <c r="J89" s="8"/>
      <c r="K89" s="8"/>
      <c r="L89" s="8"/>
      <c r="M89" s="8"/>
      <c r="N89" s="9"/>
      <c r="W89" s="113"/>
      <c r="X89" s="14"/>
    </row>
    <row r="90" spans="3:24" x14ac:dyDescent="0.25">
      <c r="C90" s="8"/>
      <c r="D90" s="8"/>
      <c r="E90" s="8"/>
      <c r="F90" s="8"/>
      <c r="G90" s="8"/>
      <c r="H90" s="8"/>
      <c r="I90" s="8"/>
      <c r="J90" s="8"/>
      <c r="K90" s="8"/>
      <c r="L90" s="8"/>
      <c r="M90" s="8"/>
      <c r="N90" s="9"/>
      <c r="W90" s="123"/>
      <c r="X90" s="124"/>
    </row>
    <row r="91" spans="3:24" x14ac:dyDescent="0.25">
      <c r="C91" s="8"/>
      <c r="D91" s="8"/>
      <c r="E91" s="8"/>
      <c r="F91" s="8"/>
      <c r="G91" s="8"/>
      <c r="H91" s="8"/>
      <c r="I91" s="8"/>
      <c r="J91" s="8"/>
      <c r="K91" s="8"/>
      <c r="L91" s="8"/>
      <c r="M91" s="8"/>
      <c r="N91" s="9"/>
    </row>
    <row r="92" spans="3:24" x14ac:dyDescent="0.25">
      <c r="C92" s="13"/>
      <c r="D92" s="13"/>
      <c r="E92" s="13"/>
      <c r="F92" s="13"/>
      <c r="G92" s="13"/>
      <c r="H92" s="13"/>
      <c r="I92" s="13"/>
      <c r="J92" s="13"/>
      <c r="K92" s="13"/>
      <c r="L92" s="13"/>
      <c r="M92" s="13"/>
      <c r="N92" s="14"/>
    </row>
    <row r="93" spans="3:24" x14ac:dyDescent="0.25">
      <c r="C93" s="13"/>
      <c r="D93" s="13"/>
      <c r="E93" s="13"/>
      <c r="F93" s="13"/>
      <c r="G93" s="13"/>
      <c r="H93" s="13"/>
      <c r="I93" s="13"/>
      <c r="J93" s="13"/>
      <c r="K93" s="13"/>
      <c r="L93" s="13"/>
      <c r="M93" s="13"/>
      <c r="N93" s="14"/>
    </row>
    <row r="94" spans="3:24" x14ac:dyDescent="0.25">
      <c r="C94" s="13"/>
      <c r="D94" s="13"/>
      <c r="E94" s="13"/>
      <c r="F94" s="13"/>
      <c r="G94" s="13"/>
      <c r="H94" s="13"/>
      <c r="I94" s="13"/>
      <c r="J94" s="13"/>
      <c r="K94" s="13"/>
      <c r="L94" s="13"/>
      <c r="M94" s="13"/>
      <c r="N94" s="14"/>
    </row>
    <row r="95" spans="3:24" x14ac:dyDescent="0.25">
      <c r="C95" s="13"/>
      <c r="D95" s="13"/>
      <c r="E95" s="13"/>
      <c r="F95" s="13"/>
      <c r="G95" s="13"/>
      <c r="H95" s="13"/>
      <c r="I95" s="13"/>
      <c r="J95" s="13"/>
      <c r="K95" s="13"/>
      <c r="L95" s="13"/>
      <c r="M95" s="13"/>
      <c r="N95" s="14"/>
    </row>
    <row r="96" spans="3:24" x14ac:dyDescent="0.25">
      <c r="C96" s="13"/>
      <c r="D96" s="13"/>
      <c r="E96" s="13"/>
      <c r="F96" s="13"/>
      <c r="G96" s="13"/>
      <c r="H96" s="13"/>
      <c r="I96" s="13"/>
      <c r="J96" s="13"/>
      <c r="K96" s="13"/>
      <c r="L96" s="13"/>
      <c r="M96" s="13"/>
      <c r="N96" s="14"/>
    </row>
    <row r="97" spans="3:14" x14ac:dyDescent="0.25">
      <c r="C97" s="13"/>
      <c r="D97" s="13"/>
      <c r="E97" s="13"/>
      <c r="F97" s="13"/>
      <c r="G97" s="13"/>
      <c r="H97" s="13"/>
      <c r="I97" s="13"/>
      <c r="J97" s="13"/>
      <c r="K97" s="13"/>
      <c r="L97" s="13"/>
      <c r="M97" s="13"/>
      <c r="N97" s="14"/>
    </row>
    <row r="98" spans="3:14" x14ac:dyDescent="0.25">
      <c r="C98" s="13"/>
      <c r="D98" s="13"/>
      <c r="E98" s="13"/>
      <c r="F98" s="13"/>
      <c r="G98" s="13"/>
      <c r="H98" s="13"/>
      <c r="I98" s="13"/>
      <c r="J98" s="13"/>
      <c r="K98" s="13"/>
      <c r="L98" s="13"/>
      <c r="M98" s="13"/>
      <c r="N98" s="14"/>
    </row>
    <row r="99" spans="3:14" x14ac:dyDescent="0.25">
      <c r="C99" s="13"/>
      <c r="D99" s="13"/>
      <c r="E99" s="13"/>
      <c r="F99" s="13"/>
      <c r="G99" s="13"/>
      <c r="H99" s="13"/>
      <c r="I99" s="13"/>
      <c r="J99" s="13"/>
      <c r="K99" s="13"/>
      <c r="L99" s="13"/>
      <c r="M99" s="13"/>
      <c r="N99" s="14"/>
    </row>
    <row r="100" spans="3:14" x14ac:dyDescent="0.25">
      <c r="C100" s="13"/>
      <c r="D100" s="13"/>
      <c r="E100" s="13"/>
      <c r="F100" s="13"/>
      <c r="G100" s="13"/>
      <c r="H100" s="13"/>
      <c r="I100" s="13"/>
      <c r="J100" s="13"/>
      <c r="K100" s="13"/>
      <c r="L100" s="13"/>
      <c r="M100" s="13"/>
      <c r="N100" s="14"/>
    </row>
    <row r="101" spans="3:14" x14ac:dyDescent="0.25">
      <c r="C101" s="13"/>
      <c r="D101" s="13"/>
      <c r="E101" s="13"/>
      <c r="F101" s="13"/>
      <c r="G101" s="13"/>
      <c r="H101" s="13"/>
      <c r="I101" s="13"/>
      <c r="J101" s="13"/>
      <c r="K101" s="13"/>
      <c r="L101" s="13"/>
      <c r="M101" s="13"/>
      <c r="N101" s="14"/>
    </row>
    <row r="102" spans="3:14" x14ac:dyDescent="0.25">
      <c r="C102" s="13"/>
      <c r="D102" s="13"/>
      <c r="E102" s="13"/>
      <c r="F102" s="13"/>
      <c r="G102" s="13"/>
      <c r="H102" s="13"/>
      <c r="I102" s="13"/>
      <c r="J102" s="13"/>
      <c r="K102" s="13"/>
      <c r="L102" s="13"/>
      <c r="M102" s="13"/>
      <c r="N102" s="14"/>
    </row>
    <row r="103" spans="3:14" x14ac:dyDescent="0.25">
      <c r="C103" s="13"/>
      <c r="D103" s="13"/>
      <c r="E103" s="13"/>
      <c r="F103" s="13"/>
      <c r="G103" s="13"/>
      <c r="H103" s="13"/>
      <c r="I103" s="13"/>
      <c r="J103" s="13"/>
      <c r="K103" s="13"/>
      <c r="L103" s="13"/>
      <c r="M103" s="13"/>
      <c r="N103" s="14"/>
    </row>
    <row r="104" spans="3:14" x14ac:dyDescent="0.25">
      <c r="C104" s="13"/>
      <c r="D104" s="13"/>
      <c r="E104" s="13"/>
      <c r="F104" s="13"/>
      <c r="G104" s="13"/>
      <c r="H104" s="13"/>
      <c r="I104" s="13"/>
      <c r="J104" s="13"/>
      <c r="K104" s="13"/>
      <c r="L104" s="13"/>
      <c r="M104" s="13"/>
      <c r="N104" s="14"/>
    </row>
    <row r="105" spans="3:14" x14ac:dyDescent="0.25">
      <c r="C105" s="13"/>
      <c r="D105" s="13"/>
      <c r="E105" s="13"/>
      <c r="F105" s="13"/>
      <c r="G105" s="13"/>
      <c r="H105" s="13"/>
      <c r="I105" s="13"/>
      <c r="J105" s="13"/>
      <c r="K105" s="13"/>
      <c r="L105" s="13"/>
      <c r="M105" s="13"/>
      <c r="N105" s="14"/>
    </row>
    <row r="106" spans="3:14" x14ac:dyDescent="0.25">
      <c r="C106" s="13"/>
      <c r="D106" s="13"/>
      <c r="E106" s="13"/>
      <c r="F106" s="13"/>
      <c r="G106" s="13"/>
      <c r="H106" s="13"/>
      <c r="I106" s="13"/>
      <c r="J106" s="13"/>
      <c r="K106" s="13"/>
      <c r="L106" s="13"/>
      <c r="M106" s="13"/>
      <c r="N106" s="14"/>
    </row>
    <row r="107" spans="3:14" x14ac:dyDescent="0.25">
      <c r="C107" s="13"/>
      <c r="D107" s="13"/>
      <c r="E107" s="13"/>
      <c r="F107" s="13"/>
      <c r="G107" s="13"/>
      <c r="H107" s="13"/>
      <c r="I107" s="13"/>
      <c r="J107" s="13"/>
      <c r="K107" s="13"/>
      <c r="L107" s="13"/>
      <c r="M107" s="13"/>
      <c r="N107" s="14"/>
    </row>
    <row r="108" spans="3:14" x14ac:dyDescent="0.25">
      <c r="C108" s="13"/>
      <c r="D108" s="13"/>
      <c r="E108" s="13"/>
      <c r="F108" s="13"/>
      <c r="G108" s="13"/>
      <c r="H108" s="13"/>
      <c r="I108" s="13"/>
      <c r="J108" s="13"/>
      <c r="K108" s="13"/>
      <c r="L108" s="13"/>
      <c r="M108" s="13"/>
      <c r="N108" s="14"/>
    </row>
    <row r="109" spans="3:14" x14ac:dyDescent="0.25">
      <c r="C109" s="13"/>
      <c r="D109" s="13"/>
      <c r="E109" s="13"/>
      <c r="F109" s="13"/>
      <c r="G109" s="13"/>
      <c r="H109" s="13"/>
      <c r="I109" s="13"/>
      <c r="J109" s="13"/>
      <c r="K109" s="13"/>
      <c r="L109" s="13"/>
      <c r="M109" s="13"/>
      <c r="N109" s="14"/>
    </row>
    <row r="110" spans="3:14" x14ac:dyDescent="0.25">
      <c r="C110" s="13"/>
      <c r="D110" s="13"/>
      <c r="E110" s="13"/>
      <c r="F110" s="13"/>
      <c r="G110" s="13"/>
      <c r="H110" s="13"/>
      <c r="I110" s="13"/>
      <c r="J110" s="13"/>
      <c r="K110" s="13"/>
      <c r="L110" s="13"/>
      <c r="M110" s="13"/>
      <c r="N110" s="14"/>
    </row>
    <row r="111" spans="3:14" x14ac:dyDescent="0.25">
      <c r="C111" s="13"/>
      <c r="D111" s="13"/>
      <c r="E111" s="13"/>
      <c r="F111" s="13"/>
      <c r="G111" s="13"/>
      <c r="H111" s="13"/>
      <c r="I111" s="13"/>
      <c r="J111" s="13"/>
      <c r="K111" s="13"/>
      <c r="L111" s="13"/>
      <c r="M111" s="13"/>
      <c r="N111" s="14"/>
    </row>
    <row r="140" spans="1:25" s="102" customFormat="1" x14ac:dyDescent="0.25">
      <c r="A140" s="2"/>
      <c r="B140" s="2"/>
      <c r="C140" s="255"/>
      <c r="D140" s="255"/>
      <c r="E140" s="255"/>
      <c r="F140" s="255"/>
      <c r="G140" s="255"/>
      <c r="H140" s="255"/>
      <c r="I140" s="255"/>
      <c r="J140" s="255"/>
      <c r="K140" s="255"/>
      <c r="L140" s="255"/>
      <c r="M140" s="255"/>
      <c r="N140" s="2"/>
      <c r="O140" s="125"/>
      <c r="P140" s="377"/>
      <c r="Q140" s="377"/>
      <c r="R140" s="126"/>
      <c r="S140" s="255"/>
      <c r="T140" s="255"/>
      <c r="U140" s="255"/>
      <c r="V140" s="255"/>
      <c r="Y140" s="2"/>
    </row>
    <row r="141" spans="1:25" s="102" customFormat="1" x14ac:dyDescent="0.25">
      <c r="A141" s="2"/>
      <c r="B141" s="2"/>
      <c r="C141" s="255"/>
      <c r="D141" s="255"/>
      <c r="E141" s="255"/>
      <c r="F141" s="255"/>
      <c r="G141" s="255"/>
      <c r="H141" s="255"/>
      <c r="I141" s="255"/>
      <c r="J141" s="255"/>
      <c r="K141" s="255"/>
      <c r="L141" s="255"/>
      <c r="M141" s="255"/>
      <c r="N141" s="2"/>
      <c r="O141" s="125"/>
      <c r="P141" s="377"/>
      <c r="Q141" s="377"/>
      <c r="R141" s="126"/>
      <c r="S141" s="255"/>
      <c r="T141" s="255"/>
      <c r="U141" s="255"/>
      <c r="V141" s="255"/>
      <c r="Y141" s="2"/>
    </row>
    <row r="142" spans="1:25" s="102" customFormat="1" x14ac:dyDescent="0.25">
      <c r="A142" s="2"/>
      <c r="B142" s="2"/>
      <c r="C142" s="255"/>
      <c r="D142" s="255"/>
      <c r="E142" s="255"/>
      <c r="F142" s="255"/>
      <c r="G142" s="255"/>
      <c r="H142" s="255"/>
      <c r="I142" s="255"/>
      <c r="J142" s="255"/>
      <c r="K142" s="255"/>
      <c r="L142" s="255"/>
      <c r="M142" s="255"/>
      <c r="N142" s="2"/>
      <c r="O142" s="125"/>
      <c r="P142" s="377"/>
      <c r="Q142" s="377"/>
      <c r="R142" s="126"/>
      <c r="S142" s="255"/>
      <c r="T142" s="255"/>
      <c r="U142" s="255"/>
      <c r="V142" s="255"/>
      <c r="Y142" s="2"/>
    </row>
    <row r="143" spans="1:25" s="102" customFormat="1" x14ac:dyDescent="0.25">
      <c r="A143" s="2"/>
      <c r="B143" s="2"/>
      <c r="C143" s="255"/>
      <c r="D143" s="255"/>
      <c r="E143" s="255"/>
      <c r="F143" s="255"/>
      <c r="G143" s="255"/>
      <c r="H143" s="255"/>
      <c r="I143" s="255"/>
      <c r="J143" s="255"/>
      <c r="K143" s="255"/>
      <c r="L143" s="255"/>
      <c r="M143" s="255"/>
      <c r="N143" s="2"/>
      <c r="O143" s="125"/>
      <c r="P143" s="377"/>
      <c r="Q143" s="377"/>
      <c r="R143" s="126"/>
      <c r="S143" s="255"/>
      <c r="T143" s="255"/>
      <c r="U143" s="255"/>
      <c r="V143" s="255"/>
      <c r="Y143" s="2"/>
    </row>
    <row r="144" spans="1:25" s="102" customFormat="1" x14ac:dyDescent="0.25">
      <c r="A144" s="2"/>
      <c r="B144" s="2"/>
      <c r="C144" s="255"/>
      <c r="D144" s="255"/>
      <c r="E144" s="255"/>
      <c r="F144" s="255"/>
      <c r="G144" s="255"/>
      <c r="H144" s="255"/>
      <c r="I144" s="255"/>
      <c r="J144" s="255"/>
      <c r="K144" s="255"/>
      <c r="L144" s="255"/>
      <c r="M144" s="255"/>
      <c r="N144" s="2"/>
      <c r="O144" s="125"/>
      <c r="P144" s="377"/>
      <c r="Q144" s="377"/>
      <c r="R144" s="126"/>
      <c r="S144" s="255"/>
      <c r="T144" s="255"/>
      <c r="U144" s="255"/>
      <c r="V144" s="255"/>
      <c r="Y144" s="2"/>
    </row>
    <row r="145" spans="1:25" s="102" customFormat="1" x14ac:dyDescent="0.25">
      <c r="A145" s="2"/>
      <c r="B145" s="2"/>
      <c r="C145" s="255"/>
      <c r="D145" s="255"/>
      <c r="E145" s="255"/>
      <c r="F145" s="255"/>
      <c r="G145" s="255"/>
      <c r="H145" s="255"/>
      <c r="I145" s="255"/>
      <c r="J145" s="255"/>
      <c r="K145" s="255"/>
      <c r="L145" s="255"/>
      <c r="M145" s="255"/>
      <c r="N145" s="2"/>
      <c r="O145" s="125"/>
      <c r="P145" s="377"/>
      <c r="Q145" s="377"/>
      <c r="R145" s="126"/>
      <c r="S145" s="255"/>
      <c r="T145" s="255"/>
      <c r="U145" s="255"/>
      <c r="V145" s="255"/>
      <c r="Y145" s="2"/>
    </row>
    <row r="146" spans="1:25" s="102" customFormat="1" x14ac:dyDescent="0.25">
      <c r="A146" s="2"/>
      <c r="B146" s="2"/>
      <c r="C146" s="255"/>
      <c r="D146" s="255"/>
      <c r="E146" s="255"/>
      <c r="F146" s="255"/>
      <c r="G146" s="255"/>
      <c r="H146" s="255"/>
      <c r="I146" s="255"/>
      <c r="J146" s="255"/>
      <c r="K146" s="255"/>
      <c r="L146" s="255"/>
      <c r="M146" s="255"/>
      <c r="N146" s="2"/>
      <c r="O146" s="125"/>
      <c r="P146" s="377"/>
      <c r="Q146" s="377"/>
      <c r="R146" s="126"/>
      <c r="S146" s="255"/>
      <c r="T146" s="255"/>
      <c r="U146" s="255"/>
      <c r="V146" s="255"/>
      <c r="Y146" s="2"/>
    </row>
    <row r="147" spans="1:25" s="102" customFormat="1" x14ac:dyDescent="0.25">
      <c r="A147" s="2"/>
      <c r="B147" s="2"/>
      <c r="C147" s="255"/>
      <c r="D147" s="255"/>
      <c r="E147" s="255"/>
      <c r="F147" s="255"/>
      <c r="G147" s="255"/>
      <c r="H147" s="255"/>
      <c r="I147" s="255"/>
      <c r="J147" s="255"/>
      <c r="K147" s="255"/>
      <c r="L147" s="255"/>
      <c r="M147" s="255"/>
      <c r="N147" s="2"/>
      <c r="O147" s="125"/>
      <c r="P147" s="377"/>
      <c r="Q147" s="377"/>
      <c r="R147" s="126"/>
      <c r="S147" s="255"/>
      <c r="T147" s="255"/>
      <c r="U147" s="255"/>
      <c r="V147" s="255"/>
      <c r="Y147" s="2"/>
    </row>
    <row r="148" spans="1:25" s="102" customFormat="1" x14ac:dyDescent="0.25">
      <c r="A148" s="2"/>
      <c r="B148" s="2"/>
      <c r="C148" s="255"/>
      <c r="D148" s="255"/>
      <c r="E148" s="255"/>
      <c r="F148" s="255"/>
      <c r="G148" s="255"/>
      <c r="H148" s="255"/>
      <c r="I148" s="255"/>
      <c r="J148" s="255"/>
      <c r="K148" s="255"/>
      <c r="L148" s="255"/>
      <c r="M148" s="255"/>
      <c r="N148" s="2"/>
      <c r="O148" s="125"/>
      <c r="P148" s="377"/>
      <c r="Q148" s="377"/>
      <c r="R148" s="126"/>
      <c r="S148" s="255"/>
      <c r="T148" s="255"/>
      <c r="U148" s="255"/>
      <c r="V148" s="255"/>
      <c r="Y148" s="2"/>
    </row>
    <row r="149" spans="1:25" s="102" customFormat="1" x14ac:dyDescent="0.25">
      <c r="A149" s="2"/>
      <c r="B149" s="2"/>
      <c r="C149" s="255"/>
      <c r="D149" s="255"/>
      <c r="E149" s="255"/>
      <c r="F149" s="255"/>
      <c r="G149" s="255"/>
      <c r="H149" s="255"/>
      <c r="I149" s="255"/>
      <c r="J149" s="255"/>
      <c r="K149" s="255"/>
      <c r="L149" s="255"/>
      <c r="M149" s="255"/>
      <c r="N149" s="2"/>
      <c r="O149" s="125"/>
      <c r="P149" s="377"/>
      <c r="Q149" s="377"/>
      <c r="R149" s="126"/>
      <c r="S149" s="255"/>
      <c r="T149" s="255"/>
      <c r="U149" s="255"/>
      <c r="V149" s="255"/>
      <c r="Y149" s="2"/>
    </row>
    <row r="150" spans="1:25" s="102" customFormat="1" x14ac:dyDescent="0.25">
      <c r="A150" s="2"/>
      <c r="B150" s="2"/>
      <c r="C150" s="255"/>
      <c r="D150" s="255"/>
      <c r="E150" s="255"/>
      <c r="F150" s="255"/>
      <c r="G150" s="255"/>
      <c r="H150" s="255"/>
      <c r="I150" s="255"/>
      <c r="J150" s="255"/>
      <c r="K150" s="255"/>
      <c r="L150" s="255"/>
      <c r="M150" s="255"/>
      <c r="N150" s="2"/>
      <c r="O150" s="125"/>
      <c r="P150" s="377"/>
      <c r="Q150" s="377"/>
      <c r="R150" s="126"/>
      <c r="S150" s="255"/>
      <c r="T150" s="255"/>
      <c r="U150" s="255"/>
      <c r="V150" s="255"/>
      <c r="Y150" s="2"/>
    </row>
    <row r="151" spans="1:25" s="102" customFormat="1" x14ac:dyDescent="0.25">
      <c r="A151" s="2"/>
      <c r="B151" s="2"/>
      <c r="C151" s="255"/>
      <c r="D151" s="255"/>
      <c r="E151" s="255"/>
      <c r="F151" s="255"/>
      <c r="G151" s="255"/>
      <c r="H151" s="255"/>
      <c r="I151" s="255"/>
      <c r="J151" s="255"/>
      <c r="K151" s="255"/>
      <c r="L151" s="255"/>
      <c r="M151" s="255"/>
      <c r="N151" s="2"/>
      <c r="O151" s="125"/>
      <c r="P151" s="377"/>
      <c r="Q151" s="377"/>
      <c r="R151" s="126"/>
      <c r="S151" s="255"/>
      <c r="T151" s="255"/>
      <c r="U151" s="255"/>
      <c r="V151" s="255"/>
      <c r="Y151" s="2"/>
    </row>
    <row r="152" spans="1:25" s="102" customFormat="1" x14ac:dyDescent="0.25">
      <c r="A152" s="2"/>
      <c r="B152" s="2"/>
      <c r="C152" s="255"/>
      <c r="D152" s="255"/>
      <c r="E152" s="255"/>
      <c r="F152" s="255"/>
      <c r="G152" s="255"/>
      <c r="H152" s="255"/>
      <c r="I152" s="255"/>
      <c r="J152" s="255"/>
      <c r="K152" s="255"/>
      <c r="L152" s="255"/>
      <c r="M152" s="255"/>
      <c r="N152" s="2"/>
      <c r="O152" s="125"/>
      <c r="P152" s="377"/>
      <c r="Q152" s="377"/>
      <c r="R152" s="126"/>
      <c r="S152" s="255"/>
      <c r="T152" s="255"/>
      <c r="U152" s="255"/>
      <c r="V152" s="255"/>
      <c r="Y152" s="2"/>
    </row>
    <row r="153" spans="1:25" s="102" customFormat="1" x14ac:dyDescent="0.25">
      <c r="A153" s="2"/>
      <c r="B153" s="2"/>
      <c r="C153" s="255"/>
      <c r="D153" s="255"/>
      <c r="E153" s="255"/>
      <c r="F153" s="255"/>
      <c r="G153" s="255"/>
      <c r="H153" s="255"/>
      <c r="I153" s="255"/>
      <c r="J153" s="255"/>
      <c r="K153" s="255"/>
      <c r="L153" s="255"/>
      <c r="M153" s="255"/>
      <c r="N153" s="2"/>
      <c r="O153" s="125"/>
      <c r="P153" s="377"/>
      <c r="Q153" s="377"/>
      <c r="R153" s="126"/>
      <c r="S153" s="255"/>
      <c r="T153" s="255"/>
      <c r="U153" s="255"/>
      <c r="V153" s="255"/>
      <c r="Y153" s="2"/>
    </row>
    <row r="154" spans="1:25" s="102" customFormat="1" x14ac:dyDescent="0.25">
      <c r="A154" s="2"/>
      <c r="B154" s="2"/>
      <c r="C154" s="255"/>
      <c r="D154" s="255"/>
      <c r="E154" s="255"/>
      <c r="F154" s="255"/>
      <c r="G154" s="255"/>
      <c r="H154" s="255"/>
      <c r="I154" s="255"/>
      <c r="J154" s="255"/>
      <c r="K154" s="255"/>
      <c r="L154" s="255"/>
      <c r="M154" s="255"/>
      <c r="N154" s="2"/>
      <c r="O154" s="125"/>
      <c r="P154" s="377"/>
      <c r="Q154" s="377"/>
      <c r="R154" s="126"/>
      <c r="S154" s="255"/>
      <c r="T154" s="255"/>
      <c r="U154" s="255"/>
      <c r="V154" s="255"/>
      <c r="Y154" s="2"/>
    </row>
    <row r="155" spans="1:25" s="102" customFormat="1" x14ac:dyDescent="0.25">
      <c r="A155" s="2"/>
      <c r="B155" s="2"/>
      <c r="C155" s="255"/>
      <c r="D155" s="255"/>
      <c r="E155" s="255"/>
      <c r="F155" s="255"/>
      <c r="G155" s="255"/>
      <c r="H155" s="255"/>
      <c r="I155" s="255"/>
      <c r="J155" s="255"/>
      <c r="K155" s="255"/>
      <c r="L155" s="255"/>
      <c r="M155" s="255"/>
      <c r="N155" s="2"/>
      <c r="O155" s="125"/>
      <c r="P155" s="377"/>
      <c r="Q155" s="377"/>
      <c r="R155" s="126"/>
      <c r="S155" s="255"/>
      <c r="T155" s="255"/>
      <c r="U155" s="255"/>
      <c r="V155" s="255"/>
      <c r="Y155" s="2"/>
    </row>
    <row r="156" spans="1:25" s="102" customFormat="1" x14ac:dyDescent="0.25">
      <c r="A156" s="2"/>
      <c r="B156" s="2"/>
      <c r="C156" s="255"/>
      <c r="D156" s="255"/>
      <c r="E156" s="255"/>
      <c r="F156" s="255"/>
      <c r="G156" s="255"/>
      <c r="H156" s="255"/>
      <c r="I156" s="255"/>
      <c r="J156" s="255"/>
      <c r="K156" s="255"/>
      <c r="L156" s="255"/>
      <c r="M156" s="255"/>
      <c r="N156" s="2"/>
      <c r="O156" s="125"/>
      <c r="P156" s="377"/>
      <c r="Q156" s="377"/>
      <c r="R156" s="126"/>
      <c r="S156" s="255"/>
      <c r="T156" s="255"/>
      <c r="U156" s="255"/>
      <c r="V156" s="255"/>
      <c r="Y156" s="2"/>
    </row>
    <row r="157" spans="1:25" s="102" customFormat="1" x14ac:dyDescent="0.25">
      <c r="A157" s="2"/>
      <c r="B157" s="2"/>
      <c r="C157" s="255"/>
      <c r="D157" s="255"/>
      <c r="E157" s="255"/>
      <c r="F157" s="255"/>
      <c r="G157" s="255"/>
      <c r="H157" s="255"/>
      <c r="I157" s="255"/>
      <c r="J157" s="255"/>
      <c r="K157" s="255"/>
      <c r="L157" s="255"/>
      <c r="M157" s="255"/>
      <c r="N157" s="2"/>
      <c r="O157" s="125"/>
      <c r="P157" s="377"/>
      <c r="Q157" s="377"/>
      <c r="R157" s="126"/>
      <c r="S157" s="255"/>
      <c r="T157" s="255"/>
      <c r="U157" s="255"/>
      <c r="V157" s="255"/>
      <c r="Y157" s="2"/>
    </row>
    <row r="158" spans="1:25" s="102" customFormat="1" x14ac:dyDescent="0.25">
      <c r="A158" s="2"/>
      <c r="B158" s="2"/>
      <c r="C158" s="255"/>
      <c r="D158" s="255"/>
      <c r="E158" s="255"/>
      <c r="F158" s="255"/>
      <c r="G158" s="255"/>
      <c r="H158" s="255"/>
      <c r="I158" s="255"/>
      <c r="J158" s="255"/>
      <c r="K158" s="255"/>
      <c r="L158" s="255"/>
      <c r="M158" s="255"/>
      <c r="N158" s="2"/>
      <c r="O158" s="125"/>
      <c r="P158" s="377"/>
      <c r="Q158" s="377"/>
      <c r="R158" s="126"/>
      <c r="S158" s="255"/>
      <c r="T158" s="255"/>
      <c r="U158" s="255"/>
      <c r="V158" s="255"/>
      <c r="Y158" s="2"/>
    </row>
    <row r="159" spans="1:25" s="102" customFormat="1" x14ac:dyDescent="0.25">
      <c r="A159" s="2"/>
      <c r="B159" s="2"/>
      <c r="C159" s="255"/>
      <c r="D159" s="255"/>
      <c r="E159" s="255"/>
      <c r="F159" s="255"/>
      <c r="G159" s="255"/>
      <c r="H159" s="255"/>
      <c r="I159" s="255"/>
      <c r="J159" s="255"/>
      <c r="K159" s="255"/>
      <c r="L159" s="255"/>
      <c r="M159" s="255"/>
      <c r="N159" s="2"/>
      <c r="O159" s="125"/>
      <c r="P159" s="377"/>
      <c r="Q159" s="377"/>
      <c r="R159" s="126"/>
      <c r="S159" s="255"/>
      <c r="T159" s="255"/>
      <c r="U159" s="255"/>
      <c r="V159" s="255"/>
      <c r="Y159" s="2"/>
    </row>
    <row r="160" spans="1:25" s="102" customFormat="1" x14ac:dyDescent="0.25">
      <c r="A160" s="2"/>
      <c r="B160" s="2"/>
      <c r="C160" s="255"/>
      <c r="D160" s="255"/>
      <c r="E160" s="255"/>
      <c r="F160" s="255"/>
      <c r="G160" s="255"/>
      <c r="H160" s="255"/>
      <c r="I160" s="255"/>
      <c r="J160" s="255"/>
      <c r="K160" s="255"/>
      <c r="L160" s="255"/>
      <c r="M160" s="255"/>
      <c r="N160" s="2"/>
      <c r="O160" s="125"/>
      <c r="P160" s="377"/>
      <c r="Q160" s="377"/>
      <c r="R160" s="126"/>
      <c r="S160" s="255"/>
      <c r="T160" s="255"/>
      <c r="U160" s="255"/>
      <c r="V160" s="255"/>
      <c r="Y160" s="2"/>
    </row>
    <row r="161" spans="1:25" s="102" customFormat="1" x14ac:dyDescent="0.25">
      <c r="A161" s="2"/>
      <c r="B161" s="2"/>
      <c r="C161" s="255"/>
      <c r="D161" s="255"/>
      <c r="E161" s="255"/>
      <c r="F161" s="255"/>
      <c r="G161" s="255"/>
      <c r="H161" s="255"/>
      <c r="I161" s="255"/>
      <c r="J161" s="255"/>
      <c r="K161" s="255"/>
      <c r="L161" s="255"/>
      <c r="M161" s="255"/>
      <c r="N161" s="2"/>
      <c r="O161" s="125"/>
      <c r="P161" s="377"/>
      <c r="Q161" s="377"/>
      <c r="R161" s="126"/>
      <c r="S161" s="255"/>
      <c r="T161" s="255"/>
      <c r="U161" s="255"/>
      <c r="V161" s="255"/>
      <c r="Y161" s="2"/>
    </row>
    <row r="162" spans="1:25" s="102" customFormat="1" x14ac:dyDescent="0.25">
      <c r="A162" s="2"/>
      <c r="B162" s="2"/>
      <c r="C162" s="255"/>
      <c r="D162" s="255"/>
      <c r="E162" s="255"/>
      <c r="F162" s="255"/>
      <c r="G162" s="255"/>
      <c r="H162" s="255"/>
      <c r="I162" s="255"/>
      <c r="J162" s="255"/>
      <c r="K162" s="255"/>
      <c r="L162" s="255"/>
      <c r="M162" s="255"/>
      <c r="N162" s="2"/>
      <c r="O162" s="125"/>
      <c r="P162" s="377"/>
      <c r="Q162" s="377"/>
      <c r="R162" s="126"/>
      <c r="S162" s="255"/>
      <c r="T162" s="255"/>
      <c r="U162" s="255"/>
      <c r="V162" s="255"/>
      <c r="Y162" s="2"/>
    </row>
    <row r="163" spans="1:25" s="102" customFormat="1" x14ac:dyDescent="0.25">
      <c r="A163" s="2"/>
      <c r="B163" s="2"/>
      <c r="C163" s="255"/>
      <c r="D163" s="255"/>
      <c r="E163" s="255"/>
      <c r="F163" s="255"/>
      <c r="G163" s="255"/>
      <c r="H163" s="255"/>
      <c r="I163" s="255"/>
      <c r="J163" s="255"/>
      <c r="K163" s="255"/>
      <c r="L163" s="255"/>
      <c r="M163" s="255"/>
      <c r="N163" s="2"/>
      <c r="O163" s="125"/>
      <c r="P163" s="377"/>
      <c r="Q163" s="377"/>
      <c r="R163" s="126"/>
      <c r="S163" s="255"/>
      <c r="T163" s="255"/>
      <c r="U163" s="255"/>
      <c r="V163" s="255"/>
      <c r="Y163" s="2"/>
    </row>
    <row r="164" spans="1:25" s="102" customFormat="1" x14ac:dyDescent="0.25">
      <c r="A164" s="2"/>
      <c r="B164" s="2"/>
      <c r="C164" s="255"/>
      <c r="D164" s="255"/>
      <c r="E164" s="255"/>
      <c r="F164" s="255"/>
      <c r="G164" s="255"/>
      <c r="H164" s="255"/>
      <c r="I164" s="255"/>
      <c r="J164" s="255"/>
      <c r="K164" s="255"/>
      <c r="L164" s="255"/>
      <c r="M164" s="255"/>
      <c r="N164" s="2"/>
      <c r="O164" s="125"/>
      <c r="P164" s="377"/>
      <c r="Q164" s="377"/>
      <c r="R164" s="126"/>
      <c r="S164" s="255"/>
      <c r="T164" s="255"/>
      <c r="U164" s="255"/>
      <c r="V164" s="255"/>
      <c r="Y164" s="2"/>
    </row>
    <row r="165" spans="1:25" s="102" customFormat="1" x14ac:dyDescent="0.25">
      <c r="A165" s="2"/>
      <c r="B165" s="2"/>
      <c r="C165" s="255"/>
      <c r="D165" s="255"/>
      <c r="E165" s="255"/>
      <c r="F165" s="255"/>
      <c r="G165" s="255"/>
      <c r="H165" s="255"/>
      <c r="I165" s="255"/>
      <c r="J165" s="255"/>
      <c r="K165" s="255"/>
      <c r="L165" s="255"/>
      <c r="M165" s="255"/>
      <c r="N165" s="2"/>
      <c r="O165" s="125"/>
      <c r="P165" s="377"/>
      <c r="Q165" s="377"/>
      <c r="R165" s="126"/>
      <c r="S165" s="255"/>
      <c r="T165" s="255"/>
      <c r="U165" s="255"/>
      <c r="V165" s="255"/>
      <c r="Y165" s="2"/>
    </row>
    <row r="166" spans="1:25" s="102" customFormat="1" x14ac:dyDescent="0.25">
      <c r="A166" s="2"/>
      <c r="B166" s="2"/>
      <c r="C166" s="255"/>
      <c r="D166" s="255"/>
      <c r="E166" s="255"/>
      <c r="F166" s="255"/>
      <c r="G166" s="255"/>
      <c r="H166" s="255"/>
      <c r="I166" s="255"/>
      <c r="J166" s="255"/>
      <c r="K166" s="255"/>
      <c r="L166" s="255"/>
      <c r="M166" s="255"/>
      <c r="N166" s="2"/>
      <c r="O166" s="125"/>
      <c r="P166" s="377"/>
      <c r="Q166" s="377"/>
      <c r="R166" s="126"/>
      <c r="S166" s="255"/>
      <c r="T166" s="255"/>
      <c r="U166" s="255"/>
      <c r="V166" s="255"/>
      <c r="Y166" s="2"/>
    </row>
    <row r="167" spans="1:25" s="102" customFormat="1" x14ac:dyDescent="0.25">
      <c r="A167" s="2"/>
      <c r="B167" s="2"/>
      <c r="C167" s="255"/>
      <c r="D167" s="255"/>
      <c r="E167" s="255"/>
      <c r="F167" s="255"/>
      <c r="G167" s="255"/>
      <c r="H167" s="255"/>
      <c r="I167" s="255"/>
      <c r="J167" s="255"/>
      <c r="K167" s="255"/>
      <c r="L167" s="255"/>
      <c r="M167" s="255"/>
      <c r="N167" s="2"/>
      <c r="O167" s="125"/>
      <c r="P167" s="377"/>
      <c r="Q167" s="377"/>
      <c r="R167" s="126"/>
      <c r="S167" s="255"/>
      <c r="T167" s="255"/>
      <c r="U167" s="255"/>
      <c r="V167" s="255"/>
      <c r="Y167" s="2"/>
    </row>
    <row r="168" spans="1:25" s="102" customFormat="1" x14ac:dyDescent="0.25">
      <c r="A168" s="2"/>
      <c r="B168" s="2"/>
      <c r="C168" s="255"/>
      <c r="D168" s="255"/>
      <c r="E168" s="255"/>
      <c r="F168" s="255"/>
      <c r="G168" s="255"/>
      <c r="H168" s="255"/>
      <c r="I168" s="255"/>
      <c r="J168" s="255"/>
      <c r="K168" s="255"/>
      <c r="L168" s="255"/>
      <c r="M168" s="255"/>
      <c r="N168" s="2"/>
      <c r="O168" s="125"/>
      <c r="P168" s="377"/>
      <c r="Q168" s="377"/>
      <c r="R168" s="126"/>
      <c r="S168" s="255"/>
      <c r="T168" s="255"/>
      <c r="U168" s="255"/>
      <c r="V168" s="255"/>
      <c r="Y168" s="2"/>
    </row>
    <row r="169" spans="1:25" s="102" customFormat="1" x14ac:dyDescent="0.25">
      <c r="A169" s="2"/>
      <c r="B169" s="2"/>
      <c r="C169" s="255"/>
      <c r="D169" s="255"/>
      <c r="E169" s="255"/>
      <c r="F169" s="255"/>
      <c r="G169" s="255"/>
      <c r="H169" s="255"/>
      <c r="I169" s="255"/>
      <c r="J169" s="255"/>
      <c r="K169" s="255"/>
      <c r="L169" s="255"/>
      <c r="M169" s="255"/>
      <c r="N169" s="2"/>
      <c r="O169" s="125"/>
      <c r="P169" s="377"/>
      <c r="Q169" s="377"/>
      <c r="R169" s="126"/>
      <c r="S169" s="255"/>
      <c r="T169" s="255"/>
      <c r="U169" s="255"/>
      <c r="V169" s="255"/>
      <c r="Y169" s="2"/>
    </row>
    <row r="170" spans="1:25" s="102" customFormat="1" x14ac:dyDescent="0.25">
      <c r="A170" s="2"/>
      <c r="B170" s="2"/>
      <c r="C170" s="255"/>
      <c r="D170" s="255"/>
      <c r="E170" s="255"/>
      <c r="F170" s="255"/>
      <c r="G170" s="255"/>
      <c r="H170" s="255"/>
      <c r="I170" s="255"/>
      <c r="J170" s="255"/>
      <c r="K170" s="255"/>
      <c r="L170" s="255"/>
      <c r="M170" s="255"/>
      <c r="N170" s="2"/>
      <c r="O170" s="125"/>
      <c r="P170" s="377"/>
      <c r="Q170" s="377"/>
      <c r="R170" s="126"/>
      <c r="S170" s="255"/>
      <c r="T170" s="255"/>
      <c r="U170" s="255"/>
      <c r="V170" s="255"/>
      <c r="Y170" s="2"/>
    </row>
    <row r="171" spans="1:25" s="102" customFormat="1" x14ac:dyDescent="0.25">
      <c r="A171" s="2"/>
      <c r="B171" s="2"/>
      <c r="C171" s="255"/>
      <c r="D171" s="255"/>
      <c r="E171" s="255"/>
      <c r="F171" s="255"/>
      <c r="G171" s="255"/>
      <c r="H171" s="255"/>
      <c r="I171" s="255"/>
      <c r="J171" s="255"/>
      <c r="K171" s="255"/>
      <c r="L171" s="255"/>
      <c r="M171" s="255"/>
      <c r="N171" s="2"/>
      <c r="O171" s="125"/>
      <c r="P171" s="377"/>
      <c r="Q171" s="377"/>
      <c r="R171" s="126"/>
      <c r="S171" s="255"/>
      <c r="T171" s="255"/>
      <c r="U171" s="255"/>
      <c r="V171" s="255"/>
      <c r="Y171" s="2"/>
    </row>
    <row r="172" spans="1:25" s="102" customFormat="1" x14ac:dyDescent="0.25">
      <c r="A172" s="2"/>
      <c r="B172" s="2"/>
      <c r="C172" s="255"/>
      <c r="D172" s="255"/>
      <c r="E172" s="255"/>
      <c r="F172" s="255"/>
      <c r="G172" s="255"/>
      <c r="H172" s="255"/>
      <c r="I172" s="255"/>
      <c r="J172" s="255"/>
      <c r="K172" s="255"/>
      <c r="L172" s="255"/>
      <c r="M172" s="255"/>
      <c r="N172" s="2"/>
      <c r="O172" s="125"/>
      <c r="P172" s="377"/>
      <c r="Q172" s="377"/>
      <c r="R172" s="126"/>
      <c r="S172" s="255"/>
      <c r="T172" s="255"/>
      <c r="U172" s="255"/>
      <c r="V172" s="255"/>
      <c r="Y172" s="2"/>
    </row>
    <row r="173" spans="1:25" s="102" customFormat="1" x14ac:dyDescent="0.25">
      <c r="A173" s="2"/>
      <c r="B173" s="2"/>
      <c r="C173" s="255"/>
      <c r="D173" s="255"/>
      <c r="E173" s="255"/>
      <c r="F173" s="255"/>
      <c r="G173" s="255"/>
      <c r="H173" s="255"/>
      <c r="I173" s="255"/>
      <c r="J173" s="255"/>
      <c r="K173" s="255"/>
      <c r="L173" s="255"/>
      <c r="M173" s="255"/>
      <c r="N173" s="2"/>
      <c r="O173" s="125"/>
      <c r="P173" s="377"/>
      <c r="Q173" s="377"/>
      <c r="R173" s="126"/>
      <c r="S173" s="255"/>
      <c r="T173" s="255"/>
      <c r="U173" s="255"/>
      <c r="V173" s="255"/>
      <c r="Y173" s="2"/>
    </row>
    <row r="174" spans="1:25" s="102" customFormat="1" x14ac:dyDescent="0.25">
      <c r="A174" s="2"/>
      <c r="B174" s="2"/>
      <c r="C174" s="255"/>
      <c r="D174" s="255"/>
      <c r="E174" s="255"/>
      <c r="F174" s="255"/>
      <c r="G174" s="255"/>
      <c r="H174" s="255"/>
      <c r="I174" s="255"/>
      <c r="J174" s="255"/>
      <c r="K174" s="255"/>
      <c r="L174" s="255"/>
      <c r="M174" s="255"/>
      <c r="N174" s="2"/>
      <c r="O174" s="125"/>
      <c r="P174" s="377"/>
      <c r="Q174" s="377"/>
      <c r="R174" s="126"/>
      <c r="S174" s="255"/>
      <c r="T174" s="255"/>
      <c r="U174" s="255"/>
      <c r="V174" s="255"/>
      <c r="Y174" s="2"/>
    </row>
    <row r="175" spans="1:25" s="102" customFormat="1" x14ac:dyDescent="0.25">
      <c r="A175" s="2"/>
      <c r="B175" s="2"/>
      <c r="C175" s="255"/>
      <c r="D175" s="255"/>
      <c r="E175" s="255"/>
      <c r="F175" s="255"/>
      <c r="G175" s="255"/>
      <c r="H175" s="255"/>
      <c r="I175" s="255"/>
      <c r="J175" s="255"/>
      <c r="K175" s="255"/>
      <c r="L175" s="255"/>
      <c r="M175" s="255"/>
      <c r="N175" s="2"/>
      <c r="O175" s="125"/>
      <c r="P175" s="377"/>
      <c r="Q175" s="377"/>
      <c r="R175" s="126"/>
      <c r="S175" s="255"/>
      <c r="T175" s="255"/>
      <c r="U175" s="255"/>
      <c r="V175" s="255"/>
      <c r="Y175" s="2"/>
    </row>
    <row r="176" spans="1:25" s="102" customFormat="1" x14ac:dyDescent="0.25">
      <c r="A176" s="2"/>
      <c r="B176" s="2"/>
      <c r="C176" s="255"/>
      <c r="D176" s="255"/>
      <c r="E176" s="255"/>
      <c r="F176" s="255"/>
      <c r="G176" s="255"/>
      <c r="H176" s="255"/>
      <c r="I176" s="255"/>
      <c r="J176" s="255"/>
      <c r="K176" s="255"/>
      <c r="L176" s="255"/>
      <c r="M176" s="255"/>
      <c r="N176" s="2"/>
      <c r="O176" s="125"/>
      <c r="P176" s="377"/>
      <c r="Q176" s="377"/>
      <c r="R176" s="126"/>
      <c r="S176" s="255"/>
      <c r="T176" s="255"/>
      <c r="U176" s="255"/>
      <c r="V176" s="255"/>
      <c r="Y176" s="2"/>
    </row>
    <row r="177" spans="1:25" s="102" customFormat="1" x14ac:dyDescent="0.25">
      <c r="A177" s="2"/>
      <c r="B177" s="2"/>
      <c r="C177" s="255"/>
      <c r="D177" s="255"/>
      <c r="E177" s="255"/>
      <c r="F177" s="255"/>
      <c r="G177" s="255"/>
      <c r="H177" s="255"/>
      <c r="I177" s="255"/>
      <c r="J177" s="255"/>
      <c r="K177" s="255"/>
      <c r="L177" s="255"/>
      <c r="M177" s="255"/>
      <c r="N177" s="2"/>
      <c r="O177" s="125"/>
      <c r="P177" s="377"/>
      <c r="Q177" s="377"/>
      <c r="R177" s="126"/>
      <c r="S177" s="255"/>
      <c r="T177" s="255"/>
      <c r="U177" s="255"/>
      <c r="V177" s="255"/>
      <c r="Y177" s="2"/>
    </row>
    <row r="178" spans="1:25" s="102" customFormat="1" x14ac:dyDescent="0.25">
      <c r="A178" s="2"/>
      <c r="B178" s="2"/>
      <c r="C178" s="255"/>
      <c r="D178" s="255"/>
      <c r="E178" s="255"/>
      <c r="F178" s="255"/>
      <c r="G178" s="255"/>
      <c r="H178" s="255"/>
      <c r="I178" s="255"/>
      <c r="J178" s="255"/>
      <c r="K178" s="255"/>
      <c r="L178" s="255"/>
      <c r="M178" s="255"/>
      <c r="N178" s="2"/>
      <c r="O178" s="125"/>
      <c r="P178" s="377"/>
      <c r="Q178" s="377"/>
      <c r="R178" s="126"/>
      <c r="S178" s="255"/>
      <c r="T178" s="255"/>
      <c r="U178" s="255"/>
      <c r="V178" s="255"/>
      <c r="Y178" s="2"/>
    </row>
    <row r="179" spans="1:25" s="102" customFormat="1" x14ac:dyDescent="0.25">
      <c r="A179" s="2"/>
      <c r="B179" s="2"/>
      <c r="C179" s="255"/>
      <c r="D179" s="255"/>
      <c r="E179" s="255"/>
      <c r="F179" s="255"/>
      <c r="G179" s="255"/>
      <c r="H179" s="255"/>
      <c r="I179" s="255"/>
      <c r="J179" s="255"/>
      <c r="K179" s="255"/>
      <c r="L179" s="255"/>
      <c r="M179" s="255"/>
      <c r="N179" s="2"/>
      <c r="O179" s="125"/>
      <c r="P179" s="377"/>
      <c r="Q179" s="377"/>
      <c r="R179" s="126"/>
      <c r="S179" s="255"/>
      <c r="T179" s="255"/>
      <c r="U179" s="255"/>
      <c r="V179" s="255"/>
      <c r="Y179" s="2"/>
    </row>
    <row r="180" spans="1:25" s="102" customFormat="1" x14ac:dyDescent="0.25">
      <c r="A180" s="2"/>
      <c r="B180" s="2"/>
      <c r="C180" s="255"/>
      <c r="D180" s="255"/>
      <c r="E180" s="255"/>
      <c r="F180" s="255"/>
      <c r="G180" s="255"/>
      <c r="H180" s="255"/>
      <c r="I180" s="255"/>
      <c r="J180" s="255"/>
      <c r="K180" s="255"/>
      <c r="L180" s="255"/>
      <c r="M180" s="255"/>
      <c r="N180" s="2"/>
      <c r="O180" s="125"/>
      <c r="P180" s="377"/>
      <c r="Q180" s="377"/>
      <c r="R180" s="126"/>
      <c r="S180" s="255"/>
      <c r="T180" s="255"/>
      <c r="U180" s="255"/>
      <c r="V180" s="255"/>
      <c r="Y180" s="2"/>
    </row>
    <row r="181" spans="1:25" s="102" customFormat="1" x14ac:dyDescent="0.25">
      <c r="A181" s="2"/>
      <c r="B181" s="2"/>
      <c r="C181" s="255"/>
      <c r="D181" s="255"/>
      <c r="E181" s="255"/>
      <c r="F181" s="255"/>
      <c r="G181" s="255"/>
      <c r="H181" s="255"/>
      <c r="I181" s="255"/>
      <c r="J181" s="255"/>
      <c r="K181" s="255"/>
      <c r="L181" s="255"/>
      <c r="M181" s="255"/>
      <c r="N181" s="2"/>
      <c r="O181" s="125"/>
      <c r="P181" s="377"/>
      <c r="Q181" s="377"/>
      <c r="R181" s="126"/>
      <c r="S181" s="255"/>
      <c r="T181" s="255"/>
      <c r="U181" s="255"/>
      <c r="V181" s="255"/>
      <c r="Y181" s="2"/>
    </row>
  </sheetData>
  <mergeCells count="5">
    <mergeCell ref="O1:R1"/>
    <mergeCell ref="C1:F1"/>
    <mergeCell ref="G1:N1"/>
    <mergeCell ref="S1:V1"/>
    <mergeCell ref="W1:X1"/>
  </mergeCells>
  <hyperlinks>
    <hyperlink ref="A1" location="Contents!A1" display="CONTENTS"/>
  </hyperlinks>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91</vt:i4>
      </vt:variant>
    </vt:vector>
  </HeadingPairs>
  <TitlesOfParts>
    <vt:vector size="136" baseType="lpstr">
      <vt:lpstr>Contents</vt:lpstr>
      <vt:lpstr>Vital Stats</vt:lpstr>
      <vt:lpstr>CPS Tables</vt:lpstr>
      <vt:lpstr> CPS Charts</vt:lpstr>
      <vt:lpstr>Euthanasia Tables</vt:lpstr>
      <vt:lpstr>Euthanasia Charts</vt:lpstr>
      <vt:lpstr>Mortality Table</vt:lpstr>
      <vt:lpstr>Mortality Charts</vt:lpstr>
      <vt:lpstr>Projection Tables</vt:lpstr>
      <vt:lpstr>Projection Charts</vt:lpstr>
      <vt:lpstr>Comparison Tables</vt:lpstr>
      <vt:lpstr>Comparison Charts</vt:lpstr>
      <vt:lpstr>AllSSS-2016</vt:lpstr>
      <vt:lpstr>AllSSS-2017</vt:lpstr>
      <vt:lpstr>Bas-Saint-Laurent-01</vt:lpstr>
      <vt:lpstr>Saguenay Lac-Saint-Jean-02</vt:lpstr>
      <vt:lpstr>Capitale-Nationale-03</vt:lpstr>
      <vt:lpstr>CHU de Quebéc-03</vt:lpstr>
      <vt:lpstr>IUCPQ-03</vt:lpstr>
      <vt:lpstr>Mauricie-et-Centre-du-Québec-04</vt:lpstr>
      <vt:lpstr>Estrie-05</vt:lpstr>
      <vt:lpstr>Centre-Ouest-de-Montréal-06</vt:lpstr>
      <vt:lpstr>Centre-Sud-De-Montréal-06</vt:lpstr>
      <vt:lpstr>CHU Montreal-06</vt:lpstr>
      <vt:lpstr>Est-de-Montréal-06</vt:lpstr>
      <vt:lpstr>Inst de Card de Montréal-06</vt:lpstr>
      <vt:lpstr>McGill Univ Health Centre-06</vt:lpstr>
      <vt:lpstr>Nord-de-MontréaL-06</vt:lpstr>
      <vt:lpstr>Ouest-de-Montréal-06</vt:lpstr>
      <vt:lpstr>Outaouais-07</vt:lpstr>
      <vt:lpstr>Abitibi-Témiscamingue-08</vt:lpstr>
      <vt:lpstr>Côte-Nord-09</vt:lpstr>
      <vt:lpstr>Nord du Quebec -10</vt:lpstr>
      <vt:lpstr>Gaspésie-11</vt:lpstr>
      <vt:lpstr>Iles-11</vt:lpstr>
      <vt:lpstr>Chaudière-Appalaches-12</vt:lpstr>
      <vt:lpstr> Laval-13</vt:lpstr>
      <vt:lpstr>Lanaudière-14</vt:lpstr>
      <vt:lpstr>Laurentides-15</vt:lpstr>
      <vt:lpstr>Montérégie-Centre-16</vt:lpstr>
      <vt:lpstr>Montérégie-Est-16</vt:lpstr>
      <vt:lpstr>Montérégie-Ouest-16</vt:lpstr>
      <vt:lpstr>Nunavik -17</vt:lpstr>
      <vt:lpstr>T-Cries-de-la-Baie-James-18</vt:lpstr>
      <vt:lpstr>Template-CISSS</vt:lpstr>
      <vt:lpstr>AllSSS_2016_CPS_Euthanasia</vt:lpstr>
      <vt:lpstr>AllSSS_2016_Palliative_Care_Patients</vt:lpstr>
      <vt:lpstr>AllSSS_2016_Rates_of_CPS_Euthanasia_Requests_and_Euthanasia</vt:lpstr>
      <vt:lpstr>AllSSS_2017_CPS_Euthanasia</vt:lpstr>
      <vt:lpstr>AllSSS_2017_Palliative_Care_Patients</vt:lpstr>
      <vt:lpstr>AllSSS_2017_Rates_of_CPS_Euthanasia_Requests_and_Euthanasia</vt:lpstr>
      <vt:lpstr>'Projection Charts'!Chart_Comparison_QBN_Euthanasia_Per_100000_Population</vt:lpstr>
      <vt:lpstr>Chart_Comparison_QBN_Euthanasia_Per_100000_Population</vt:lpstr>
      <vt:lpstr>'Projection Charts'!Chart_Comparison_QBN_Euthanasia_Percentage_All_Causes</vt:lpstr>
      <vt:lpstr>Chart_Comparison_QBN_Euthanasia_Percentage_All_Causes</vt:lpstr>
      <vt:lpstr>Chart_Comparison_QBN_Euthanasia_Suicide_100000_Population</vt:lpstr>
      <vt:lpstr>Chart_Comparison_QBN_Euthanasia_Suicide_PerCent_All_Deaths</vt:lpstr>
      <vt:lpstr>Chart_CPS_No_CPS_Province_Wide</vt:lpstr>
      <vt:lpstr>Chart_CPS_No_In_Admin_Regions</vt:lpstr>
      <vt:lpstr>Chart_CPS_No_In_Reporting_Agencies</vt:lpstr>
      <vt:lpstr>Chart_CPS_Per_100000_Palliative_Patients_Admin_Regions</vt:lpstr>
      <vt:lpstr>Chart_CPS_Per_100000_Palliative_Patients_Reporting_Agencies</vt:lpstr>
      <vt:lpstr>Chart_CPS_Per_100000_Population</vt:lpstr>
      <vt:lpstr>Chart_Euthanasia_Not_Provided_Of_All_Requests</vt:lpstr>
      <vt:lpstr>Chart_Euthanasia_Not_Provided_Percent_All_Requests</vt:lpstr>
      <vt:lpstr>Chart_Euthanasia_Provided_Admin_Regions</vt:lpstr>
      <vt:lpstr>Chart_Euthanasia_Provided_Per_100000_Palliative_Patients_Admin_Regions</vt:lpstr>
      <vt:lpstr>Chart_Euthanasia_Provided_Per_100000_Palliative_Patients_Reporting_Agencies</vt:lpstr>
      <vt:lpstr>Chart_Euthanasia_Provided_Per_100000_Population</vt:lpstr>
      <vt:lpstr>Chart_Euthanasia_Provided_Province_Wide</vt:lpstr>
      <vt:lpstr>Chart_Euthanasia_Provided_Reporting_Agencies</vt:lpstr>
      <vt:lpstr>Chart_Euthanasia_Provided_Weekly_Admin_Regions</vt:lpstr>
      <vt:lpstr>Chart_Euthanasia_Provided_Weekly_Province_Wide</vt:lpstr>
      <vt:lpstr>Chart_Euthanasia_Provided_Weekly_Reporting_Agencies</vt:lpstr>
      <vt:lpstr>Chart_Euthanasia_Reasons_Not_Provided_Number_Province_Wide</vt:lpstr>
      <vt:lpstr>Chart_Euthanasia_Reasons_Not_Provided_Percent_Province_Wide</vt:lpstr>
      <vt:lpstr>Chart_Euthanasia_Requests_100000_Palliative_Patients_Admin_Regions</vt:lpstr>
      <vt:lpstr>Chart_Euthanasia_Requests_100000_Palliative_Patients_Agencies</vt:lpstr>
      <vt:lpstr>Chart_Euthanasia_Requests_100000_Population</vt:lpstr>
      <vt:lpstr>Chart_Euthanasia_Requests_Admin_Regions</vt:lpstr>
      <vt:lpstr>Chart_Euthanasia_Requests_Province_Wide</vt:lpstr>
      <vt:lpstr>Chart_Euthanasia_Requests_Reporting_Agencies</vt:lpstr>
      <vt:lpstr>Chart_Euthanasia_Requests_Weekly_Admin_Regions</vt:lpstr>
      <vt:lpstr>Chart_Euthanasia_Requests_Weekly_Province_Wide</vt:lpstr>
      <vt:lpstr>Chart_Euthanasia_Requests_Weekly_Reporting_Agencies</vt:lpstr>
      <vt:lpstr>Chart_Mortality_Euthanasia_Homicide_Suicide_MVA_Per_100000_Population</vt:lpstr>
      <vt:lpstr>Chart_Mortality_Euthanasia_Homicide_Suicide_MVA_Percentage</vt:lpstr>
      <vt:lpstr>Chart_Mortality_Euthanasia_Natural_Causes_Per_100000_Population</vt:lpstr>
      <vt:lpstr>Chart_Mortality_Euthanasia_Natural_Causes_PerCent_All_Deaths</vt:lpstr>
      <vt:lpstr>Chart_Projected_Euthanasia_Deaths_Per_100000_Population</vt:lpstr>
      <vt:lpstr>Chart_Projected_Euthanasia_Deaths_PerCent_All_Deaths</vt:lpstr>
      <vt:lpstr>Heading_Chart_Comparison_Euthanasia_as_PerCent_All_Deaths</vt:lpstr>
      <vt:lpstr>Heading_Chart_Comparison_Euthanasia_Per_100_000_Population</vt:lpstr>
      <vt:lpstr>Heading_Chart_Comparison_Euthanasia_Suicide_100_000_Population</vt:lpstr>
      <vt:lpstr>Heading_Chart_Comparison_Euthanasia_Suicide_as_PerCent_All_Deaths</vt:lpstr>
      <vt:lpstr>Heading_Chart_Continuous_Palliative_Sedation</vt:lpstr>
      <vt:lpstr>Heading_Chart_CPS_100_000_Palliative_Patients</vt:lpstr>
      <vt:lpstr>Heading_Chart_CPS_Continuous_Palliative_Sedation</vt:lpstr>
      <vt:lpstr>Heading_Chart_CPS_Per_100_000_Population</vt:lpstr>
      <vt:lpstr>Heading_Chart_EUTHANASIA_NOT_PROVIDED</vt:lpstr>
      <vt:lpstr>Heading_Chart_EUTHANASIA_PROVIDED</vt:lpstr>
      <vt:lpstr>Heading_Chart_EUTHANASIA_REQUESTS</vt:lpstr>
      <vt:lpstr>Heading_Chart_Mortality_Euthanasia_Natural_Deaths</vt:lpstr>
      <vt:lpstr>Heading_Chart_Mortality_Euthanasia_Non_Natural_Deaths</vt:lpstr>
      <vt:lpstr>Heading_Chart_Projected_Euthanasia_as_PerCent_All_Deaths</vt:lpstr>
      <vt:lpstr>Heading_Chart_Projected_Euthanasia_Per_100_000_Population</vt:lpstr>
      <vt:lpstr>Heading_Table_CPS_CPS_PROVIDED</vt:lpstr>
      <vt:lpstr>Heading_Table_Euthanasia_EUTHANASIA_NOT_PROVIDED</vt:lpstr>
      <vt:lpstr>Heading_Table_Euthanasia_EUTHANASIA_PROVIDED</vt:lpstr>
      <vt:lpstr>Heading_Table_Euthanasia_EUTHANASIA_REQUESTS</vt:lpstr>
      <vt:lpstr>Heading_Vital_Quebec</vt:lpstr>
      <vt:lpstr>Table_Comparison_Euthanasia_and_Suicide_as_PerCent_All_Deaths</vt:lpstr>
      <vt:lpstr>Table_Comparison_Euthanasia_and_Suicide_Per_100_000_Population</vt:lpstr>
      <vt:lpstr>Table_Comparison_Euthanasia_as_PerCent_All_Deaths</vt:lpstr>
      <vt:lpstr>Table_Comparison_Euthanasia_Per_100_000_Population</vt:lpstr>
      <vt:lpstr>Table_CPS_Continuous_Palliative_Sedation_Per_100_000_Palliative_Patients</vt:lpstr>
      <vt:lpstr>Table_CPS_Continuous_Palliative_Sedation_Per_100_000_Population</vt:lpstr>
      <vt:lpstr>Table_CPS_Continuous_Palliative_Sedation_Provided</vt:lpstr>
      <vt:lpstr>Table_Euthanasia_Frequency_of_Euthanasia_Weekly</vt:lpstr>
      <vt:lpstr>Table_Euthanasia_Frequency_of_requests_weekly</vt:lpstr>
      <vt:lpstr>Table_Euthanasia_Number_of_All_Euthanasia_Requests_Not_Fulfilled_Reasons</vt:lpstr>
      <vt:lpstr>Table_Euthanasia_Number_Requests</vt:lpstr>
      <vt:lpstr>Table_Euthanasia_Per_100_000_Palliative_Patients</vt:lpstr>
      <vt:lpstr>Table_Euthanasia_Per_100_000_Population</vt:lpstr>
      <vt:lpstr>Table_Euthanasia_Percentage_of_All_Euthanasia_Requests_Not_Fulfilled___Reasons</vt:lpstr>
      <vt:lpstr>Table_Euthanasia_Provided</vt:lpstr>
      <vt:lpstr>Table_Euthanasia_Requests_per_100_000_Palliative_Patients</vt:lpstr>
      <vt:lpstr>Table_Euthanasia_Requests_per_100_000_Population</vt:lpstr>
      <vt:lpstr>Table_Mortality_Euthanasia_and_Selected_Causes_as_PerCent_All_Deaths</vt:lpstr>
      <vt:lpstr>Table_Mortality_from_Euthanasia_and_Selected_Causes_Per_100_000_Pop</vt:lpstr>
      <vt:lpstr>Table_Quebec_Mortality_Euthanasia_and_Selected_Causes_As_PerCent_All_Deaths</vt:lpstr>
      <vt:lpstr>Table_Quebec_Mortality_Euthanasia_Non_Medical_Homicide_Suicide</vt:lpstr>
      <vt:lpstr>Table_Vital_BELGIUM</vt:lpstr>
      <vt:lpstr>Table_Vital_CANADA</vt:lpstr>
      <vt:lpstr>Table_Vital_NETHERLANDS</vt:lpstr>
      <vt:lpstr>Table_Vital_Quebec</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Project</dc:creator>
  <cp:lastModifiedBy>Project</cp:lastModifiedBy>
  <cp:lastPrinted>2018-04-04T22:38:03Z</cp:lastPrinted>
  <dcterms:created xsi:type="dcterms:W3CDTF">2017-08-04T22:23:35Z</dcterms:created>
  <dcterms:modified xsi:type="dcterms:W3CDTF">2018-05-31T18:02:22Z</dcterms:modified>
</cp:coreProperties>
</file>